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90" yWindow="-90" windowWidth="19635" windowHeight="12555" activeTab="9"/>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52511"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9" i="27" l="1"/>
  <c r="I84" i="37" l="1"/>
  <c r="G84" i="37"/>
  <c r="F84" i="37"/>
  <c r="E84" i="37"/>
  <c r="F187" i="37"/>
  <c r="E57" i="37"/>
  <c r="F57" i="37"/>
  <c r="G57" i="37"/>
  <c r="I57" i="37"/>
  <c r="E1619" i="27"/>
  <c r="F1625" i="27"/>
  <c r="E192" i="37"/>
  <c r="F192" i="37"/>
  <c r="G192" i="37"/>
  <c r="H192" i="37"/>
  <c r="I192" i="37"/>
  <c r="E24" i="37"/>
  <c r="F24" i="37"/>
  <c r="G24" i="37"/>
  <c r="H24" i="37"/>
  <c r="I24" i="37"/>
  <c r="F178" i="37"/>
  <c r="F179" i="37"/>
  <c r="J14" i="28" l="1"/>
  <c r="J13" i="28"/>
  <c r="J12" i="28"/>
  <c r="J10" i="28"/>
  <c r="J18" i="28"/>
  <c r="J17" i="28"/>
  <c r="H12" i="28"/>
  <c r="J12" i="24"/>
  <c r="J38" i="24" s="1"/>
  <c r="K43" i="24"/>
  <c r="K42" i="24"/>
  <c r="K39" i="24"/>
  <c r="K31" i="24"/>
  <c r="K30" i="24"/>
  <c r="K29" i="24"/>
  <c r="K28" i="24"/>
  <c r="K27" i="24"/>
  <c r="K26" i="24"/>
  <c r="K25" i="24"/>
  <c r="K24" i="24"/>
  <c r="K23" i="24"/>
  <c r="K20" i="24"/>
  <c r="K19" i="24"/>
  <c r="K18" i="24"/>
  <c r="K17" i="24"/>
  <c r="K16" i="24"/>
  <c r="K15" i="24"/>
  <c r="K11" i="24"/>
  <c r="K10" i="24"/>
  <c r="K9" i="24"/>
  <c r="K35" i="24" l="1"/>
  <c r="K34" i="24"/>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F68" i="38"/>
  <c r="G67" i="38"/>
  <c r="F67" i="38"/>
  <c r="G66" i="38"/>
  <c r="F66" i="38"/>
  <c r="G65" i="38"/>
  <c r="F65" i="38"/>
  <c r="F151" i="38" s="1"/>
  <c r="F288" i="38" s="1"/>
  <c r="G64" i="38"/>
  <c r="F64" i="38"/>
  <c r="G63" i="38"/>
  <c r="F63" i="38"/>
  <c r="G62" i="38"/>
  <c r="F62" i="38"/>
  <c r="G61" i="38"/>
  <c r="F61" i="38"/>
  <c r="G60" i="38"/>
  <c r="F60" i="38"/>
  <c r="G59" i="38"/>
  <c r="F59" i="38"/>
  <c r="G58" i="38"/>
  <c r="F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F31" i="38"/>
  <c r="G30" i="38"/>
  <c r="F30" i="38"/>
  <c r="G29" i="38"/>
  <c r="F29" i="38"/>
  <c r="G28" i="38"/>
  <c r="F28" i="38"/>
  <c r="F114" i="38" s="1"/>
  <c r="G27" i="38"/>
  <c r="F27" i="38"/>
  <c r="G26" i="38"/>
  <c r="F26" i="38"/>
  <c r="G25" i="38"/>
  <c r="F25" i="38"/>
  <c r="G24" i="38"/>
  <c r="F24" i="38"/>
  <c r="G23" i="38"/>
  <c r="F23" i="38"/>
  <c r="G22" i="38"/>
  <c r="F22" i="38"/>
  <c r="G21" i="38"/>
  <c r="F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E142" i="6"/>
  <c r="A142" i="6"/>
  <c r="E141" i="6"/>
  <c r="A141" i="6"/>
  <c r="E140" i="6"/>
  <c r="A140" i="6"/>
  <c r="E139" i="6"/>
  <c r="A139" i="6"/>
  <c r="F79" i="27"/>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F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F144" i="27"/>
  <c r="G143" i="27"/>
  <c r="G142" i="27"/>
  <c r="G141" i="27"/>
  <c r="G140" i="27"/>
  <c r="G139" i="27"/>
  <c r="G137" i="27"/>
  <c r="F137" i="27"/>
  <c r="F322" i="27" s="1"/>
  <c r="G136" i="27"/>
  <c r="F136" i="27"/>
  <c r="F321" i="27" s="1"/>
  <c r="G135" i="27"/>
  <c r="F135" i="27"/>
  <c r="G134" i="27"/>
  <c r="G133" i="27"/>
  <c r="G132" i="27"/>
  <c r="G131" i="27"/>
  <c r="G130" i="27"/>
  <c r="G128" i="27"/>
  <c r="F128" i="27"/>
  <c r="F313" i="27" s="1"/>
  <c r="G127" i="27"/>
  <c r="F127" i="27"/>
  <c r="F312" i="27" s="1"/>
  <c r="G126" i="27"/>
  <c r="F126" i="27"/>
  <c r="G125" i="27"/>
  <c r="G124" i="27"/>
  <c r="F124" i="27"/>
  <c r="G123" i="27"/>
  <c r="G122" i="27"/>
  <c r="G121" i="27"/>
  <c r="G119" i="27"/>
  <c r="F119" i="27"/>
  <c r="F304" i="27" s="1"/>
  <c r="G118" i="27"/>
  <c r="F118" i="27"/>
  <c r="F303" i="27" s="1"/>
  <c r="G117" i="27"/>
  <c r="F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F45" i="27"/>
  <c r="G44" i="27"/>
  <c r="G43" i="27"/>
  <c r="G42" i="27"/>
  <c r="G41" i="27"/>
  <c r="G40" i="27"/>
  <c r="G38" i="27"/>
  <c r="G36" i="27"/>
  <c r="F36" i="27"/>
  <c r="F221" i="27" s="1"/>
  <c r="G35" i="27"/>
  <c r="G34" i="27"/>
  <c r="G33" i="27"/>
  <c r="G32" i="27"/>
  <c r="G31" i="27"/>
  <c r="G29" i="27"/>
  <c r="F29" i="27"/>
  <c r="G28" i="27"/>
  <c r="G27" i="27"/>
  <c r="G26" i="27"/>
  <c r="G25" i="27"/>
  <c r="G24" i="27"/>
  <c r="G22" i="27"/>
  <c r="F22" i="27"/>
  <c r="F207" i="27" s="1"/>
  <c r="G21" i="27"/>
  <c r="G20" i="27"/>
  <c r="G19" i="27"/>
  <c r="G18" i="27"/>
  <c r="G17" i="27"/>
  <c r="G15" i="27"/>
  <c r="F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Q29" i="23"/>
  <c r="R29" i="23" s="1"/>
  <c r="R29" i="6" s="1"/>
  <c r="R40" i="10" s="1"/>
  <c r="Q28" i="23"/>
  <c r="R28" i="23" s="1"/>
  <c r="Q27" i="23"/>
  <c r="R27" i="23" s="1"/>
  <c r="Q26" i="23"/>
  <c r="R26" i="23" s="1"/>
  <c r="R26" i="6" s="1"/>
  <c r="R25" i="10" s="1"/>
  <c r="Q25" i="23"/>
  <c r="R25" i="23" s="1"/>
  <c r="R25" i="6" s="1"/>
  <c r="R20" i="10" s="1"/>
  <c r="Q24" i="23"/>
  <c r="R24" i="23" s="1"/>
  <c r="R24" i="6" s="1"/>
  <c r="R15" i="10" s="1"/>
  <c r="Q23" i="23"/>
  <c r="R23" i="23" s="1"/>
  <c r="Q14" i="23"/>
  <c r="R14" i="23" s="1"/>
  <c r="Q13" i="23"/>
  <c r="R13" i="23" s="1"/>
  <c r="Q12" i="23"/>
  <c r="R12" i="23" s="1"/>
  <c r="Q11" i="23"/>
  <c r="R11" i="23" s="1"/>
  <c r="Q10" i="23"/>
  <c r="R10" i="23" s="1"/>
  <c r="Q9" i="23"/>
  <c r="R9" i="23" s="1"/>
  <c r="Q8" i="23"/>
  <c r="R8" i="23" s="1"/>
  <c r="Q19" i="23"/>
  <c r="R19" i="23" s="1"/>
  <c r="Q18" i="23"/>
  <c r="R18" i="23" s="1"/>
  <c r="Q17" i="23"/>
  <c r="R17" i="23" s="1"/>
  <c r="Q16" i="23"/>
  <c r="R16" i="23" s="1"/>
  <c r="Q15" i="23"/>
  <c r="Q34" i="23"/>
  <c r="Q33" i="23"/>
  <c r="Q31" i="23"/>
  <c r="R31" i="23" s="1"/>
  <c r="Q30" i="23"/>
  <c r="R30" i="23" s="1"/>
  <c r="E10" i="28"/>
  <c r="F10" i="28"/>
  <c r="G10" i="28"/>
  <c r="H10" i="28"/>
  <c r="I10" i="28"/>
  <c r="E11" i="28"/>
  <c r="F11" i="28"/>
  <c r="G11" i="28"/>
  <c r="H11" i="28"/>
  <c r="E12" i="28"/>
  <c r="F12" i="28"/>
  <c r="G12" i="28"/>
  <c r="I12" i="28"/>
  <c r="E13" i="28"/>
  <c r="F13" i="28"/>
  <c r="G13" i="28"/>
  <c r="I13" i="28"/>
  <c r="E14" i="28"/>
  <c r="F14" i="28"/>
  <c r="G14" i="28"/>
  <c r="H14" i="28"/>
  <c r="I14" i="28"/>
  <c r="E15" i="28"/>
  <c r="F15" i="28"/>
  <c r="E16" i="28"/>
  <c r="F16" i="28"/>
  <c r="G16" i="28"/>
  <c r="H16" i="28"/>
  <c r="I17" i="28"/>
  <c r="M17" i="28" s="1"/>
  <c r="E18" i="28"/>
  <c r="F18" i="28"/>
  <c r="G18" i="28"/>
  <c r="H18" i="28"/>
  <c r="I18" i="28"/>
  <c r="M21" i="28"/>
  <c r="M22" i="28"/>
  <c r="M23" i="28"/>
  <c r="M24" i="28"/>
  <c r="M25" i="28"/>
  <c r="M28" i="28"/>
  <c r="M29" i="28"/>
  <c r="M30" i="28"/>
  <c r="M31" i="28"/>
  <c r="M32" i="28"/>
  <c r="M33" i="28"/>
  <c r="M35" i="28"/>
  <c r="M36" i="28"/>
  <c r="M37" i="28"/>
  <c r="M38" i="28"/>
  <c r="M39" i="28"/>
  <c r="M40" i="28"/>
  <c r="M41" i="28"/>
  <c r="M42" i="28"/>
  <c r="M43" i="28"/>
  <c r="M44" i="28"/>
  <c r="M45" i="28"/>
  <c r="M46" i="28"/>
  <c r="M47" i="28"/>
  <c r="M48" i="28"/>
  <c r="M51" i="28"/>
  <c r="M52" i="28"/>
  <c r="M53" i="28"/>
  <c r="M54" i="28"/>
  <c r="M55" i="28"/>
  <c r="M56" i="28"/>
  <c r="M57" i="28"/>
  <c r="M58" i="28"/>
  <c r="M59" i="28"/>
  <c r="B382" i="6"/>
  <c r="C19" i="3" s="1"/>
  <c r="B374" i="6"/>
  <c r="C18" i="3" s="1"/>
  <c r="F95" i="27"/>
  <c r="F191" i="27"/>
  <c r="E281" i="6"/>
  <c r="E191" i="27" s="1"/>
  <c r="F190" i="27"/>
  <c r="E280" i="6"/>
  <c r="E190" i="27" s="1"/>
  <c r="E279" i="6"/>
  <c r="E189" i="27" s="1"/>
  <c r="F188" i="27"/>
  <c r="E278" i="6"/>
  <c r="E188" i="27" s="1"/>
  <c r="F187" i="27"/>
  <c r="E277" i="6"/>
  <c r="E187" i="27" s="1"/>
  <c r="F186" i="27"/>
  <c r="E276" i="6"/>
  <c r="E186" i="27" s="1"/>
  <c r="F185" i="27"/>
  <c r="E275" i="6"/>
  <c r="E185" i="27" s="1"/>
  <c r="F184" i="27"/>
  <c r="E274" i="6"/>
  <c r="E184" i="27" s="1"/>
  <c r="E272" i="6"/>
  <c r="E182" i="27" s="1"/>
  <c r="E271" i="6"/>
  <c r="E181" i="27" s="1"/>
  <c r="E270" i="6"/>
  <c r="E180" i="27" s="1"/>
  <c r="E269" i="6"/>
  <c r="E179" i="27" s="1"/>
  <c r="F178" i="27"/>
  <c r="E268" i="6"/>
  <c r="E178" i="27" s="1"/>
  <c r="F177" i="27"/>
  <c r="E267" i="6"/>
  <c r="E177" i="27" s="1"/>
  <c r="F176" i="27"/>
  <c r="E266" i="6"/>
  <c r="E176" i="27" s="1"/>
  <c r="F175" i="27"/>
  <c r="E265" i="6"/>
  <c r="E175" i="27" s="1"/>
  <c r="E263" i="6"/>
  <c r="E173" i="27" s="1"/>
  <c r="E262" i="6"/>
  <c r="E172" i="27" s="1"/>
  <c r="E261" i="6"/>
  <c r="E171" i="27" s="1"/>
  <c r="E260" i="6"/>
  <c r="E170" i="27" s="1"/>
  <c r="F169" i="27"/>
  <c r="E259" i="6"/>
  <c r="E169" i="27" s="1"/>
  <c r="F168" i="27"/>
  <c r="E258" i="6"/>
  <c r="E168" i="27" s="1"/>
  <c r="F167" i="27"/>
  <c r="E257" i="6"/>
  <c r="E167" i="27" s="1"/>
  <c r="F166" i="27"/>
  <c r="E256" i="6"/>
  <c r="E166" i="27" s="1"/>
  <c r="E254" i="6"/>
  <c r="E164" i="27" s="1"/>
  <c r="E253" i="6"/>
  <c r="E163" i="27" s="1"/>
  <c r="E252" i="6"/>
  <c r="E162" i="27" s="1"/>
  <c r="F161" i="27"/>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F149" i="27"/>
  <c r="E239" i="6"/>
  <c r="E149" i="27" s="1"/>
  <c r="F148" i="27"/>
  <c r="E238" i="6"/>
  <c r="E148" i="27" s="1"/>
  <c r="E236" i="6"/>
  <c r="E146" i="27" s="1"/>
  <c r="E235" i="6"/>
  <c r="E145" i="27" s="1"/>
  <c r="E234" i="6"/>
  <c r="E144" i="27" s="1"/>
  <c r="F143" i="27"/>
  <c r="E233" i="6"/>
  <c r="E143" i="27" s="1"/>
  <c r="F142" i="27"/>
  <c r="E232" i="6"/>
  <c r="E142" i="27" s="1"/>
  <c r="F141" i="27"/>
  <c r="E231" i="6"/>
  <c r="E141" i="27" s="1"/>
  <c r="F140" i="27"/>
  <c r="E230" i="6"/>
  <c r="E140" i="27" s="1"/>
  <c r="F139" i="27"/>
  <c r="E229" i="6"/>
  <c r="E139" i="27" s="1"/>
  <c r="E227" i="6"/>
  <c r="E137" i="27" s="1"/>
  <c r="E226" i="6"/>
  <c r="E136" i="27" s="1"/>
  <c r="E225" i="6"/>
  <c r="E135" i="27" s="1"/>
  <c r="F134" i="27"/>
  <c r="E224" i="6"/>
  <c r="E134" i="27" s="1"/>
  <c r="F133" i="27"/>
  <c r="E223" i="6"/>
  <c r="E133" i="27" s="1"/>
  <c r="F132" i="27"/>
  <c r="E222" i="6"/>
  <c r="E132" i="27" s="1"/>
  <c r="F131" i="27"/>
  <c r="E221" i="6"/>
  <c r="E131" i="27" s="1"/>
  <c r="F130" i="27"/>
  <c r="E220" i="6"/>
  <c r="E130" i="27" s="1"/>
  <c r="E218" i="6"/>
  <c r="E128" i="27" s="1"/>
  <c r="E217" i="6"/>
  <c r="E127" i="27" s="1"/>
  <c r="E216" i="6"/>
  <c r="E126" i="27" s="1"/>
  <c r="F125" i="27"/>
  <c r="E215" i="6"/>
  <c r="E125" i="27" s="1"/>
  <c r="E213" i="6"/>
  <c r="E212" i="6"/>
  <c r="E211" i="6"/>
  <c r="E209" i="6"/>
  <c r="E386" i="27" s="1"/>
  <c r="E208" i="6"/>
  <c r="E385" i="27" s="1"/>
  <c r="E207" i="6"/>
  <c r="E384" i="27" s="1"/>
  <c r="E206" i="6"/>
  <c r="E383" i="27" s="1"/>
  <c r="E205" i="6"/>
  <c r="E382" i="27" s="1"/>
  <c r="F381" i="27"/>
  <c r="E204" i="6"/>
  <c r="E381" i="27" s="1"/>
  <c r="F380" i="27"/>
  <c r="E203" i="6"/>
  <c r="E380" i="27" s="1"/>
  <c r="E202" i="6"/>
  <c r="E379" i="27" s="1"/>
  <c r="E200" i="6"/>
  <c r="E119" i="27" s="1"/>
  <c r="E199" i="6"/>
  <c r="E118" i="27" s="1"/>
  <c r="E198" i="6"/>
  <c r="E117" i="27" s="1"/>
  <c r="F116" i="27"/>
  <c r="E197" i="6"/>
  <c r="E116" i="27" s="1"/>
  <c r="F115" i="27"/>
  <c r="E196" i="6"/>
  <c r="E115" i="27" s="1"/>
  <c r="F114" i="27"/>
  <c r="E195" i="6"/>
  <c r="E114" i="27" s="1"/>
  <c r="F113" i="27"/>
  <c r="E194" i="6"/>
  <c r="E113" i="27" s="1"/>
  <c r="F112" i="27"/>
  <c r="E193" i="6"/>
  <c r="E112" i="27" s="1"/>
  <c r="E191" i="6"/>
  <c r="E110" i="27" s="1"/>
  <c r="E190" i="6"/>
  <c r="E109" i="27" s="1"/>
  <c r="E189" i="6"/>
  <c r="E108" i="27" s="1"/>
  <c r="E188" i="6"/>
  <c r="E107" i="27" s="1"/>
  <c r="E187" i="6"/>
  <c r="E106" i="27" s="1"/>
  <c r="F105" i="27"/>
  <c r="E186" i="6"/>
  <c r="E105" i="27" s="1"/>
  <c r="F104" i="27"/>
  <c r="E185" i="6"/>
  <c r="E104" i="27" s="1"/>
  <c r="E184" i="6"/>
  <c r="E103" i="27" s="1"/>
  <c r="E182" i="6"/>
  <c r="E101" i="27" s="1"/>
  <c r="E181" i="6"/>
  <c r="E100" i="27" s="1"/>
  <c r="E180" i="6"/>
  <c r="E99" i="27" s="1"/>
  <c r="E179" i="6"/>
  <c r="E98" i="27" s="1"/>
  <c r="E178" i="6"/>
  <c r="E97" i="27" s="1"/>
  <c r="E177" i="6"/>
  <c r="E96" i="27" s="1"/>
  <c r="E176" i="6"/>
  <c r="E95" i="27" s="1"/>
  <c r="F94" i="27"/>
  <c r="E175" i="6"/>
  <c r="E94" i="27" s="1"/>
  <c r="F92" i="27"/>
  <c r="E173" i="6"/>
  <c r="E92" i="27" s="1"/>
  <c r="E172" i="6"/>
  <c r="E91" i="27" s="1"/>
  <c r="E171" i="6"/>
  <c r="E90" i="27" s="1"/>
  <c r="E170" i="6"/>
  <c r="E89" i="27" s="1"/>
  <c r="E169" i="6"/>
  <c r="E88" i="27" s="1"/>
  <c r="E168" i="6"/>
  <c r="E87" i="27" s="1"/>
  <c r="E167" i="6"/>
  <c r="E86" i="27" s="1"/>
  <c r="E166" i="6"/>
  <c r="E164" i="6"/>
  <c r="E407" i="27" s="1"/>
  <c r="F406" i="27"/>
  <c r="E163" i="6"/>
  <c r="E406" i="27" s="1"/>
  <c r="E162" i="6"/>
  <c r="E405" i="27" s="1"/>
  <c r="E161" i="6"/>
  <c r="E404" i="27" s="1"/>
  <c r="E160" i="6"/>
  <c r="E403" i="27" s="1"/>
  <c r="E159" i="6"/>
  <c r="E402" i="27" s="1"/>
  <c r="E158" i="6"/>
  <c r="E401" i="27" s="1"/>
  <c r="E157" i="6"/>
  <c r="E400" i="27" s="1"/>
  <c r="E437" i="27"/>
  <c r="E436" i="27"/>
  <c r="E435" i="27"/>
  <c r="E434" i="27"/>
  <c r="F433" i="27"/>
  <c r="E433" i="27"/>
  <c r="E432" i="27"/>
  <c r="E431" i="27"/>
  <c r="E430" i="27"/>
  <c r="E137" i="6"/>
  <c r="E136" i="6"/>
  <c r="E135" i="6"/>
  <c r="E134" i="6"/>
  <c r="E133" i="6"/>
  <c r="E132" i="6"/>
  <c r="E131" i="6"/>
  <c r="E130" i="6"/>
  <c r="E128" i="6"/>
  <c r="E127" i="6"/>
  <c r="E126" i="6"/>
  <c r="E125" i="6"/>
  <c r="E124" i="6"/>
  <c r="E123" i="6"/>
  <c r="E122" i="6"/>
  <c r="E121" i="6"/>
  <c r="E119" i="6"/>
  <c r="E118" i="6"/>
  <c r="E117" i="6"/>
  <c r="E116" i="6"/>
  <c r="E115" i="6"/>
  <c r="E114" i="6"/>
  <c r="E113" i="6"/>
  <c r="E112" i="6"/>
  <c r="F428" i="27"/>
  <c r="E110" i="6"/>
  <c r="E428" i="27" s="1"/>
  <c r="F427" i="27"/>
  <c r="E109" i="6"/>
  <c r="E427" i="27" s="1"/>
  <c r="E108" i="6"/>
  <c r="E426" i="27" s="1"/>
  <c r="F425" i="27"/>
  <c r="E107" i="6"/>
  <c r="E425" i="27" s="1"/>
  <c r="E106" i="6"/>
  <c r="E424" i="27" s="1"/>
  <c r="F423" i="27"/>
  <c r="E105" i="6"/>
  <c r="E423" i="27" s="1"/>
  <c r="F422" i="27"/>
  <c r="E104" i="6"/>
  <c r="E422" i="27" s="1"/>
  <c r="F421" i="27"/>
  <c r="E103" i="6"/>
  <c r="E421" i="27" s="1"/>
  <c r="F47" i="27"/>
  <c r="F46" i="27"/>
  <c r="F44" i="27"/>
  <c r="F43" i="27"/>
  <c r="F42" i="27"/>
  <c r="F41" i="27"/>
  <c r="E101" i="6"/>
  <c r="E47" i="27" s="1"/>
  <c r="E100" i="6"/>
  <c r="E46" i="27" s="1"/>
  <c r="E99" i="6"/>
  <c r="E45" i="27" s="1"/>
  <c r="E98" i="6"/>
  <c r="E44" i="27" s="1"/>
  <c r="E97" i="6"/>
  <c r="E43" i="27" s="1"/>
  <c r="E96" i="6"/>
  <c r="E42" i="27" s="1"/>
  <c r="E95" i="6"/>
  <c r="E41" i="27" s="1"/>
  <c r="E94" i="6"/>
  <c r="E40" i="27" s="1"/>
  <c r="F40" i="27"/>
  <c r="B92" i="6"/>
  <c r="C13" i="3" s="1"/>
  <c r="B60" i="6"/>
  <c r="C12" i="3" s="1"/>
  <c r="F38" i="27"/>
  <c r="E90" i="6"/>
  <c r="E38" i="27" s="1"/>
  <c r="E88" i="6"/>
  <c r="E36" i="27" s="1"/>
  <c r="F35" i="27"/>
  <c r="E87" i="6"/>
  <c r="E35" i="27" s="1"/>
  <c r="F34" i="27"/>
  <c r="E86" i="6"/>
  <c r="E34" i="27" s="1"/>
  <c r="F33" i="27"/>
  <c r="E85" i="6"/>
  <c r="E33" i="27" s="1"/>
  <c r="F32" i="27"/>
  <c r="E84" i="6"/>
  <c r="E32" i="27" s="1"/>
  <c r="F31" i="27"/>
  <c r="E83" i="6"/>
  <c r="E31" i="27" s="1"/>
  <c r="E81" i="6"/>
  <c r="E29" i="27" s="1"/>
  <c r="F28" i="27"/>
  <c r="E80" i="6"/>
  <c r="E28" i="27" s="1"/>
  <c r="F27" i="27"/>
  <c r="E79" i="6"/>
  <c r="E27" i="27" s="1"/>
  <c r="F26" i="27"/>
  <c r="E78" i="6"/>
  <c r="E26" i="27" s="1"/>
  <c r="F25" i="27"/>
  <c r="E77" i="6"/>
  <c r="E25" i="27" s="1"/>
  <c r="F24" i="27"/>
  <c r="E76" i="6"/>
  <c r="E24" i="27" s="1"/>
  <c r="E74" i="6"/>
  <c r="E22" i="27" s="1"/>
  <c r="F21" i="27"/>
  <c r="E73" i="6"/>
  <c r="E21" i="27" s="1"/>
  <c r="F20" i="27"/>
  <c r="E72" i="6"/>
  <c r="E20" i="27" s="1"/>
  <c r="F19" i="27"/>
  <c r="E71" i="6"/>
  <c r="E19" i="27" s="1"/>
  <c r="F18" i="27"/>
  <c r="E70" i="6"/>
  <c r="E18" i="27" s="1"/>
  <c r="F17" i="27"/>
  <c r="E69" i="6"/>
  <c r="E17" i="27" s="1"/>
  <c r="F14" i="27"/>
  <c r="F13" i="27"/>
  <c r="F12" i="27"/>
  <c r="F11" i="27"/>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E12" i="24"/>
  <c r="F12" i="24"/>
  <c r="F38" i="24" s="1"/>
  <c r="G12" i="24"/>
  <c r="G38" i="24" s="1"/>
  <c r="H12" i="24"/>
  <c r="H38" i="24" s="1"/>
  <c r="I12" i="24"/>
  <c r="AA41" i="23"/>
  <c r="AB46" i="23" s="1"/>
  <c r="AA42" i="23"/>
  <c r="AB49" i="23" s="1"/>
  <c r="Z41" i="23"/>
  <c r="AA46" i="23" s="1"/>
  <c r="Z42" i="23"/>
  <c r="AA49" i="23" s="1"/>
  <c r="Y41" i="23"/>
  <c r="Z46" i="23" s="1"/>
  <c r="Y42" i="23"/>
  <c r="Z49" i="23" s="1"/>
  <c r="X41" i="23"/>
  <c r="Y46" i="23" s="1"/>
  <c r="X42" i="23"/>
  <c r="Y49" i="23" s="1"/>
  <c r="W41" i="23"/>
  <c r="X46" i="23" s="1"/>
  <c r="W42" i="23"/>
  <c r="X49" i="23" s="1"/>
  <c r="V41" i="23"/>
  <c r="W46" i="23" s="1"/>
  <c r="V42" i="23"/>
  <c r="W49" i="23" s="1"/>
  <c r="U41" i="23"/>
  <c r="V46" i="23" s="1"/>
  <c r="U42" i="23"/>
  <c r="V49" i="23" s="1"/>
  <c r="T41" i="23"/>
  <c r="U46" i="23" s="1"/>
  <c r="T42" i="23"/>
  <c r="U49" i="23" s="1"/>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W10" i="10"/>
  <c r="V10" i="10"/>
  <c r="U10" i="10"/>
  <c r="T10" i="10"/>
  <c r="S10" i="10"/>
  <c r="P11" i="10"/>
  <c r="Q11" i="10"/>
  <c r="R11" i="10"/>
  <c r="S11" i="10"/>
  <c r="T11" i="10"/>
  <c r="U11" i="10"/>
  <c r="V11" i="10"/>
  <c r="W11" i="10"/>
  <c r="W15" i="10"/>
  <c r="V15" i="10"/>
  <c r="U15" i="10"/>
  <c r="T15" i="10"/>
  <c r="S15" i="10"/>
  <c r="P16" i="10"/>
  <c r="Q16" i="10"/>
  <c r="R16" i="10"/>
  <c r="S16" i="10"/>
  <c r="T16" i="10"/>
  <c r="U16" i="10"/>
  <c r="V16" i="10"/>
  <c r="W16" i="10"/>
  <c r="W20" i="10"/>
  <c r="V20" i="10"/>
  <c r="U20" i="10"/>
  <c r="T20" i="10"/>
  <c r="S20" i="10"/>
  <c r="P21" i="10"/>
  <c r="Q21" i="10"/>
  <c r="R21" i="10"/>
  <c r="S21" i="10"/>
  <c r="T21" i="10"/>
  <c r="U21" i="10"/>
  <c r="V21" i="10"/>
  <c r="W21" i="10"/>
  <c r="W25" i="10"/>
  <c r="V25" i="10"/>
  <c r="U25" i="10"/>
  <c r="T25" i="10"/>
  <c r="S25" i="10"/>
  <c r="P26" i="10"/>
  <c r="Q26" i="10"/>
  <c r="R26" i="10"/>
  <c r="S26" i="10"/>
  <c r="T26" i="10"/>
  <c r="U26" i="10"/>
  <c r="V26" i="10"/>
  <c r="W26" i="10"/>
  <c r="W30" i="10"/>
  <c r="V30" i="10"/>
  <c r="U30" i="10"/>
  <c r="T30" i="10"/>
  <c r="S30" i="10"/>
  <c r="P31" i="10"/>
  <c r="Q31" i="10"/>
  <c r="R31" i="10"/>
  <c r="S31" i="10"/>
  <c r="T31" i="10"/>
  <c r="U31" i="10"/>
  <c r="V31" i="10"/>
  <c r="W31" i="10"/>
  <c r="W35" i="10"/>
  <c r="V35" i="10"/>
  <c r="U35" i="10"/>
  <c r="T35" i="10"/>
  <c r="S35" i="10"/>
  <c r="P36" i="10"/>
  <c r="Q36" i="10"/>
  <c r="R36" i="10"/>
  <c r="S36" i="10"/>
  <c r="T36" i="10"/>
  <c r="U36" i="10"/>
  <c r="V36" i="10"/>
  <c r="W36" i="10"/>
  <c r="W40" i="10"/>
  <c r="V40" i="10"/>
  <c r="U40" i="10"/>
  <c r="T40" i="10"/>
  <c r="S40" i="10"/>
  <c r="P41" i="10"/>
  <c r="Q41" i="10"/>
  <c r="R41" i="10"/>
  <c r="S41" i="10"/>
  <c r="T41" i="10"/>
  <c r="U41" i="10"/>
  <c r="V41" i="10"/>
  <c r="W41" i="10"/>
  <c r="W45" i="10"/>
  <c r="V45" i="10"/>
  <c r="U45" i="10"/>
  <c r="T45" i="10"/>
  <c r="S45" i="10"/>
  <c r="P46" i="10"/>
  <c r="Q46" i="10"/>
  <c r="R46" i="10"/>
  <c r="S46" i="10"/>
  <c r="T46" i="10"/>
  <c r="U46" i="10"/>
  <c r="V46" i="10"/>
  <c r="W46" i="10"/>
  <c r="W50" i="10"/>
  <c r="V50" i="10"/>
  <c r="U50" i="10"/>
  <c r="T50" i="10"/>
  <c r="S50" i="10"/>
  <c r="P51" i="10"/>
  <c r="Q51" i="10"/>
  <c r="R51" i="10"/>
  <c r="S51" i="10"/>
  <c r="T51" i="10"/>
  <c r="U51" i="10"/>
  <c r="V51" i="10"/>
  <c r="W51" i="10"/>
  <c r="W55" i="10"/>
  <c r="V55" i="10"/>
  <c r="U55" i="10"/>
  <c r="T55" i="10"/>
  <c r="S55" i="10"/>
  <c r="P56" i="10"/>
  <c r="Q56" i="10"/>
  <c r="R56" i="10"/>
  <c r="S56" i="10"/>
  <c r="T56" i="10"/>
  <c r="U56" i="10"/>
  <c r="V56" i="10"/>
  <c r="W56" i="10"/>
  <c r="W60" i="10"/>
  <c r="V60" i="10"/>
  <c r="U60" i="10"/>
  <c r="T60" i="10"/>
  <c r="S60" i="10"/>
  <c r="P61" i="10"/>
  <c r="Q61" i="10"/>
  <c r="R61" i="10"/>
  <c r="S61" i="10"/>
  <c r="T61" i="10"/>
  <c r="U61" i="10"/>
  <c r="V61" i="10"/>
  <c r="W61" i="10"/>
  <c r="W65" i="10"/>
  <c r="V65" i="10"/>
  <c r="U65" i="10"/>
  <c r="T65" i="10"/>
  <c r="S65"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E38" i="24" l="1"/>
  <c r="K12" i="24"/>
  <c r="I38" i="24"/>
  <c r="J5" i="37"/>
  <c r="J5" i="38"/>
  <c r="Q28" i="6"/>
  <c r="Q35" i="10" s="1"/>
  <c r="P33" i="6"/>
  <c r="F47" i="6" s="1"/>
  <c r="Q25" i="6"/>
  <c r="Q20" i="10" s="1"/>
  <c r="P45" i="23"/>
  <c r="Q29" i="6"/>
  <c r="Q40" i="10" s="1"/>
  <c r="O82" i="10"/>
  <c r="L47" i="10"/>
  <c r="L113" i="10" s="1"/>
  <c r="M47" i="10"/>
  <c r="M113" i="10" s="1"/>
  <c r="N47" i="10"/>
  <c r="O47" i="10"/>
  <c r="O113" i="10" s="1"/>
  <c r="J43" i="7"/>
  <c r="J45" i="7" s="1"/>
  <c r="J5" i="10"/>
  <c r="J5" i="7"/>
  <c r="J5" i="6"/>
  <c r="E85" i="27"/>
  <c r="F121" i="27"/>
  <c r="E122" i="27"/>
  <c r="F122" i="27"/>
  <c r="E123" i="27"/>
  <c r="F123" i="27"/>
  <c r="E124" i="27"/>
  <c r="E121" i="27"/>
  <c r="E65" i="27"/>
  <c r="E73" i="27"/>
  <c r="E67" i="27"/>
  <c r="E74" i="27"/>
  <c r="F67" i="27"/>
  <c r="E68" i="27"/>
  <c r="E69" i="27"/>
  <c r="E70" i="27"/>
  <c r="E71" i="27"/>
  <c r="E64" i="27"/>
  <c r="E72" i="27"/>
  <c r="E51" i="27"/>
  <c r="E59" i="27"/>
  <c r="E52" i="27"/>
  <c r="F59" i="27"/>
  <c r="E53" i="27"/>
  <c r="E60" i="27"/>
  <c r="E54" i="27"/>
  <c r="F60" i="27"/>
  <c r="E55" i="27"/>
  <c r="E61" i="27"/>
  <c r="F55" i="27"/>
  <c r="E62" i="27"/>
  <c r="E49" i="27"/>
  <c r="E56" i="27"/>
  <c r="E63" i="27"/>
  <c r="E50" i="27"/>
  <c r="E58" i="27"/>
  <c r="K15" i="10"/>
  <c r="K17" i="10" s="1"/>
  <c r="K72" i="10" s="1"/>
  <c r="K20" i="10"/>
  <c r="K22" i="10" s="1"/>
  <c r="K73" i="10" s="1"/>
  <c r="J45" i="10"/>
  <c r="P50" i="23"/>
  <c r="K25" i="10"/>
  <c r="K27" i="10" s="1"/>
  <c r="K74" i="10" s="1"/>
  <c r="P34" i="6"/>
  <c r="K30" i="10"/>
  <c r="K32" i="10" s="1"/>
  <c r="K75" i="10" s="1"/>
  <c r="Q24" i="6"/>
  <c r="Q15" i="10" s="1"/>
  <c r="P48" i="23"/>
  <c r="M15" i="28"/>
  <c r="AB51" i="23"/>
  <c r="R33" i="23"/>
  <c r="R33" i="6" s="1"/>
  <c r="R60" i="10" s="1"/>
  <c r="Q33" i="6"/>
  <c r="Q60" i="10" s="1"/>
  <c r="R15" i="23"/>
  <c r="S45" i="23" s="1"/>
  <c r="Q45" i="23"/>
  <c r="P7" i="23"/>
  <c r="P42" i="23"/>
  <c r="P49" i="23" s="1"/>
  <c r="P31" i="6"/>
  <c r="P50" i="10" s="1"/>
  <c r="P52" i="10" s="1"/>
  <c r="P79" i="10" s="1"/>
  <c r="P41" i="23"/>
  <c r="P46" i="23" s="1"/>
  <c r="R34" i="23"/>
  <c r="R50" i="23" s="1"/>
  <c r="Q50" i="23"/>
  <c r="Q34" i="6"/>
  <c r="Q65" i="10" s="1"/>
  <c r="K40" i="10"/>
  <c r="K42" i="10" s="1"/>
  <c r="K77" i="10" s="1"/>
  <c r="J46" i="23"/>
  <c r="V51" i="23"/>
  <c r="Q32" i="23"/>
  <c r="Q22" i="23" s="1"/>
  <c r="W51" i="23"/>
  <c r="H49" i="23"/>
  <c r="I46" i="23"/>
  <c r="U51" i="23"/>
  <c r="F46" i="23"/>
  <c r="M10" i="28"/>
  <c r="M46" i="23"/>
  <c r="P32" i="6"/>
  <c r="P55" i="10" s="1"/>
  <c r="P57" i="10" s="1"/>
  <c r="P80" i="10" s="1"/>
  <c r="O49" i="23"/>
  <c r="AA51" i="23"/>
  <c r="G46" i="23"/>
  <c r="K49" i="23"/>
  <c r="O46" i="23"/>
  <c r="M12" i="28"/>
  <c r="K46" i="23"/>
  <c r="N49" i="23"/>
  <c r="H46" i="23"/>
  <c r="N46" i="23"/>
  <c r="M18" i="28"/>
  <c r="K45" i="10"/>
  <c r="K10" i="10"/>
  <c r="K12" i="10" s="1"/>
  <c r="K71" i="10" s="1"/>
  <c r="M13" i="28"/>
  <c r="M11" i="28"/>
  <c r="F49" i="23"/>
  <c r="I49" i="23"/>
  <c r="Z51" i="23"/>
  <c r="L46" i="23"/>
  <c r="X51" i="23"/>
  <c r="M16" i="28"/>
  <c r="M14" i="28"/>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Q30" i="6"/>
  <c r="Q45" i="10" s="1"/>
  <c r="K15" i="7"/>
  <c r="K5" i="38" s="1"/>
  <c r="J18" i="7"/>
  <c r="J21" i="7" s="1"/>
  <c r="J5" i="26"/>
  <c r="J5" i="27"/>
  <c r="Q47" i="23"/>
  <c r="P47" i="23"/>
  <c r="J49" i="23"/>
  <c r="Q23" i="6"/>
  <c r="Q10" i="10" s="1"/>
  <c r="Q31" i="6"/>
  <c r="Q50" i="10" s="1"/>
  <c r="Q52" i="10" s="1"/>
  <c r="Q79" i="10" s="1"/>
  <c r="R31" i="6"/>
  <c r="R50" i="10" s="1"/>
  <c r="T51" i="23"/>
  <c r="Q26" i="6"/>
  <c r="Q25" i="10" s="1"/>
  <c r="Q27" i="10" s="1"/>
  <c r="Q74" i="10" s="1"/>
  <c r="F42" i="6"/>
  <c r="P35" i="10"/>
  <c r="P37" i="10" s="1"/>
  <c r="Q48" i="23"/>
  <c r="P30" i="6"/>
  <c r="G49" i="23"/>
  <c r="Y51" i="23"/>
  <c r="P15" i="10"/>
  <c r="P17" i="10" s="1"/>
  <c r="P72" i="10" s="1"/>
  <c r="F38" i="6"/>
  <c r="P22" i="23"/>
  <c r="P23" i="6"/>
  <c r="R28" i="6"/>
  <c r="R35" i="10" s="1"/>
  <c r="K38" i="24" l="1"/>
  <c r="Q67" i="10"/>
  <c r="Q82" i="10" s="1"/>
  <c r="J4" i="37"/>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R32" i="23"/>
  <c r="R32" i="6" s="1"/>
  <c r="R55" i="10" s="1"/>
  <c r="Q32" i="6"/>
  <c r="Q55" i="10" s="1"/>
  <c r="Q57" i="10" s="1"/>
  <c r="Q80" i="10" s="1"/>
  <c r="O51" i="23"/>
  <c r="F46" i="6"/>
  <c r="P51" i="23"/>
  <c r="Q17" i="10"/>
  <c r="Q72" i="10" s="1"/>
  <c r="R52" i="10"/>
  <c r="R79" i="10" s="1"/>
  <c r="Q42" i="10"/>
  <c r="P76" i="10"/>
  <c r="Q37" i="10"/>
  <c r="Q76" i="10" s="1"/>
  <c r="R27" i="10"/>
  <c r="Q22" i="10"/>
  <c r="Q7" i="23"/>
  <c r="Q41" i="23"/>
  <c r="R23" i="6"/>
  <c r="R10" i="10" s="1"/>
  <c r="F44" i="6"/>
  <c r="P45" i="10"/>
  <c r="Q42" i="23"/>
  <c r="F37" i="6"/>
  <c r="P10" i="10"/>
  <c r="P12" i="10" s="1"/>
  <c r="P71" i="10" s="1"/>
  <c r="R47" i="23"/>
  <c r="S50" i="23"/>
  <c r="R34" i="6"/>
  <c r="R65" i="10" s="1"/>
  <c r="J10" i="7"/>
  <c r="J34" i="7"/>
  <c r="Q27" i="6"/>
  <c r="Q30" i="10" s="1"/>
  <c r="Q32" i="10" s="1"/>
  <c r="Q75" i="10" s="1"/>
  <c r="R27" i="6"/>
  <c r="R30" i="10" s="1"/>
  <c r="L15" i="7"/>
  <c r="L5" i="38" s="1"/>
  <c r="K5" i="27"/>
  <c r="K5" i="26"/>
  <c r="K18" i="7"/>
  <c r="K21" i="7" s="1"/>
  <c r="K5" i="7"/>
  <c r="K5" i="6"/>
  <c r="K5" i="10"/>
  <c r="R30" i="6"/>
  <c r="R45" i="10" s="1"/>
  <c r="S48" i="23"/>
  <c r="R67" i="10" l="1"/>
  <c r="R82" i="10" s="1"/>
  <c r="Q62" i="10"/>
  <c r="J352" i="37"/>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S52" i="10"/>
  <c r="S79" i="10" s="1"/>
  <c r="R17" i="10"/>
  <c r="R72" i="10" s="1"/>
  <c r="R37" i="10"/>
  <c r="R57" i="10"/>
  <c r="R80" i="10" s="1"/>
  <c r="R74" i="10"/>
  <c r="S27" i="10"/>
  <c r="R32" i="10"/>
  <c r="R75" i="10" s="1"/>
  <c r="Q77" i="10"/>
  <c r="R42" i="10"/>
  <c r="Q12" i="10"/>
  <c r="Q71" i="10" s="1"/>
  <c r="Q73" i="10"/>
  <c r="R22" i="10"/>
  <c r="Q49" i="23"/>
  <c r="R22" i="23"/>
  <c r="K10" i="7"/>
  <c r="K34" i="7"/>
  <c r="J12" i="7"/>
  <c r="J2" i="38" s="1"/>
  <c r="J26" i="7"/>
  <c r="R7" i="23"/>
  <c r="R41" i="23"/>
  <c r="S46" i="23" s="1"/>
  <c r="Q46" i="23"/>
  <c r="L5" i="27"/>
  <c r="M15" i="7"/>
  <c r="M5" i="38" s="1"/>
  <c r="L18" i="7"/>
  <c r="L21" i="7" s="1"/>
  <c r="L5" i="26"/>
  <c r="L5" i="7"/>
  <c r="L5" i="6"/>
  <c r="L5" i="10"/>
  <c r="S47" i="23"/>
  <c r="J83" i="10" l="1"/>
  <c r="J114" i="10" s="1"/>
  <c r="S67" i="10"/>
  <c r="S82" i="10" s="1"/>
  <c r="Q47" i="10"/>
  <c r="Q113" i="10" s="1"/>
  <c r="Q81" i="10"/>
  <c r="R62" i="10"/>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17" i="10"/>
  <c r="S72" i="10" s="1"/>
  <c r="S32" i="10"/>
  <c r="S75" i="10" s="1"/>
  <c r="S51" i="23"/>
  <c r="R46" i="23"/>
  <c r="T52" i="10"/>
  <c r="T79" i="10" s="1"/>
  <c r="Q51" i="23"/>
  <c r="S57" i="10"/>
  <c r="S80" i="10" s="1"/>
  <c r="S37" i="10"/>
  <c r="R76" i="10"/>
  <c r="R12" i="10"/>
  <c r="R71" i="10" s="1"/>
  <c r="S74" i="10"/>
  <c r="T27" i="10"/>
  <c r="R73" i="10"/>
  <c r="S22" i="10"/>
  <c r="R77" i="10"/>
  <c r="S42" i="10"/>
  <c r="J2" i="27"/>
  <c r="J2" i="26"/>
  <c r="J32" i="7"/>
  <c r="J36" i="7" s="1"/>
  <c r="J2" i="7"/>
  <c r="J2" i="10"/>
  <c r="J2" i="6"/>
  <c r="J27" i="7"/>
  <c r="J28" i="7" s="1"/>
  <c r="K12" i="7"/>
  <c r="K2" i="38" s="1"/>
  <c r="K26" i="7"/>
  <c r="L10" i="7"/>
  <c r="L34" i="7"/>
  <c r="N15" i="7"/>
  <c r="N5" i="38" s="1"/>
  <c r="M18" i="7"/>
  <c r="M21" i="7" s="1"/>
  <c r="M5" i="27"/>
  <c r="M5" i="26"/>
  <c r="M5" i="7"/>
  <c r="M5" i="6"/>
  <c r="M5" i="10"/>
  <c r="J57" i="37" l="1"/>
  <c r="J84" i="37"/>
  <c r="T67" i="10"/>
  <c r="U67" i="10" s="1"/>
  <c r="S62" i="10"/>
  <c r="R81" i="10"/>
  <c r="Q78" i="10"/>
  <c r="Q83" i="10" s="1"/>
  <c r="Q114" i="10" s="1"/>
  <c r="R47" i="10"/>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T32" i="10"/>
  <c r="T75" i="10" s="1"/>
  <c r="R51" i="23"/>
  <c r="T17" i="10"/>
  <c r="U17" i="10" s="1"/>
  <c r="U52" i="10"/>
  <c r="U79" i="10" s="1"/>
  <c r="S12" i="10"/>
  <c r="S71" i="10" s="1"/>
  <c r="T57" i="10"/>
  <c r="T80" i="10" s="1"/>
  <c r="T37" i="10"/>
  <c r="S76" i="10"/>
  <c r="U27" i="10"/>
  <c r="T74" i="10"/>
  <c r="T42" i="10"/>
  <c r="S77" i="10"/>
  <c r="S73" i="10"/>
  <c r="T22" i="10"/>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T82" i="10"/>
  <c r="Q89" i="10"/>
  <c r="Q97" i="10"/>
  <c r="Q105" i="10"/>
  <c r="S47" i="10"/>
  <c r="R113" i="10"/>
  <c r="R78" i="10"/>
  <c r="R83" i="10" s="1"/>
  <c r="R114" i="10" s="1"/>
  <c r="T62" i="10"/>
  <c r="S81" i="10"/>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U32" i="10"/>
  <c r="U75" i="10" s="1"/>
  <c r="T72" i="10"/>
  <c r="V52" i="10"/>
  <c r="W52" i="10" s="1"/>
  <c r="W79" i="10" s="1"/>
  <c r="U57" i="10"/>
  <c r="U80" i="10" s="1"/>
  <c r="T12" i="10"/>
  <c r="U12" i="10" s="1"/>
  <c r="U71" i="10" s="1"/>
  <c r="T76" i="10"/>
  <c r="U37" i="10"/>
  <c r="U72" i="10"/>
  <c r="V17" i="10"/>
  <c r="U42" i="10"/>
  <c r="T77" i="10"/>
  <c r="T73" i="10"/>
  <c r="U22" i="10"/>
  <c r="V27" i="10"/>
  <c r="U74" i="10"/>
  <c r="O18" i="7"/>
  <c r="O21" i="7" s="1"/>
  <c r="O5" i="26"/>
  <c r="P15" i="7"/>
  <c r="P5" i="38" s="1"/>
  <c r="O5" i="27"/>
  <c r="O5" i="6"/>
  <c r="O5" i="7"/>
  <c r="O5" i="10"/>
  <c r="V67" i="10"/>
  <c r="U82"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R97" i="10"/>
  <c r="R89" i="10"/>
  <c r="R105" i="10"/>
  <c r="U62" i="10"/>
  <c r="T81" i="10"/>
  <c r="T47" i="10"/>
  <c r="S113" i="10"/>
  <c r="S78" i="10"/>
  <c r="S83" i="10" s="1"/>
  <c r="S114" i="10"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V32" i="10"/>
  <c r="V75" i="10" s="1"/>
  <c r="V79" i="10"/>
  <c r="V12" i="10"/>
  <c r="V71" i="10" s="1"/>
  <c r="V57" i="10"/>
  <c r="W57" i="10" s="1"/>
  <c r="W80" i="10" s="1"/>
  <c r="T71" i="10"/>
  <c r="U76" i="10"/>
  <c r="V37" i="10"/>
  <c r="U73" i="10"/>
  <c r="V22" i="10"/>
  <c r="U77" i="10"/>
  <c r="V42" i="10"/>
  <c r="V72" i="10"/>
  <c r="W17" i="10"/>
  <c r="W72" i="10" s="1"/>
  <c r="W27" i="10"/>
  <c r="W74" i="10" s="1"/>
  <c r="V74" i="10"/>
  <c r="V82" i="10"/>
  <c r="W67"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S105" i="10"/>
  <c r="S97" i="10"/>
  <c r="S89" i="10"/>
  <c r="U81" i="10"/>
  <c r="V62" i="10"/>
  <c r="U47" i="10"/>
  <c r="T78" i="10"/>
  <c r="T83" i="10" s="1"/>
  <c r="T114" i="10" s="1"/>
  <c r="T113" i="10"/>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W32" i="10"/>
  <c r="W75" i="10" s="1"/>
  <c r="W12" i="10"/>
  <c r="W71" i="10" s="1"/>
  <c r="V80" i="10"/>
  <c r="V76" i="10"/>
  <c r="W37" i="10"/>
  <c r="W76" i="10" s="1"/>
  <c r="W42" i="10"/>
  <c r="W77" i="10" s="1"/>
  <c r="V77" i="10"/>
  <c r="W22" i="10"/>
  <c r="W73" i="10" s="1"/>
  <c r="V73" i="10"/>
  <c r="Q18" i="7"/>
  <c r="Q21" i="7" s="1"/>
  <c r="Q5" i="26"/>
  <c r="Q5" i="27"/>
  <c r="R15" i="7"/>
  <c r="R5" i="38" s="1"/>
  <c r="Q5" i="10"/>
  <c r="Q5" i="7"/>
  <c r="Q5" i="6"/>
  <c r="N2" i="26"/>
  <c r="N32" i="7"/>
  <c r="N36" i="7" s="1"/>
  <c r="N2" i="27"/>
  <c r="N27" i="7"/>
  <c r="N28" i="7" s="1"/>
  <c r="N2" i="6"/>
  <c r="N2" i="7"/>
  <c r="N2" i="10"/>
  <c r="P10" i="7"/>
  <c r="P34" i="7"/>
  <c r="L3" i="27"/>
  <c r="L3" i="26"/>
  <c r="L3" i="6"/>
  <c r="L3" i="10"/>
  <c r="L3" i="7"/>
  <c r="W82" i="10"/>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T97" i="10"/>
  <c r="T89" i="10"/>
  <c r="U78" i="10"/>
  <c r="U83" i="10" s="1"/>
  <c r="U114" i="10" s="1"/>
  <c r="V47" i="10"/>
  <c r="U113" i="10"/>
  <c r="V81" i="10"/>
  <c r="W62" i="10"/>
  <c r="W81" i="10" s="1"/>
  <c r="T105" i="10"/>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F391" i="27" s="1"/>
  <c r="U89" i="10"/>
  <c r="U97" i="10"/>
  <c r="V78" i="10"/>
  <c r="V83" i="10" s="1"/>
  <c r="V114" i="10" s="1"/>
  <c r="W47" i="10"/>
  <c r="V113" i="10"/>
  <c r="U105" i="10"/>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V89" i="10"/>
  <c r="V105" i="10"/>
  <c r="V97" i="10"/>
  <c r="W78" i="10"/>
  <c r="W83" i="10" s="1"/>
  <c r="W113" i="10"/>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F144" i="38" s="1"/>
  <c r="Q190" i="37"/>
  <c r="P140" i="37"/>
  <c r="P191" i="37"/>
  <c r="O3" i="10"/>
  <c r="P39" i="7"/>
  <c r="P40" i="7" s="1"/>
  <c r="P12" i="37"/>
  <c r="P13" i="37" s="1"/>
  <c r="Q2" i="37"/>
  <c r="Q11" i="37"/>
  <c r="O3" i="6"/>
  <c r="O3" i="7"/>
  <c r="O3" i="27"/>
  <c r="O3" i="26"/>
  <c r="S4" i="26"/>
  <c r="F392" i="27"/>
  <c r="F987" i="27" s="1"/>
  <c r="F1005" i="27" s="1"/>
  <c r="F1199" i="27" s="1"/>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1813" i="27"/>
  <c r="F1831" i="27" s="1"/>
  <c r="F1999" i="27" s="1"/>
  <c r="F149" i="26"/>
  <c r="F81" i="28" s="1"/>
  <c r="F986" i="27"/>
  <c r="F1004" i="27" s="1"/>
  <c r="F1172" i="27" s="1"/>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F374" i="27"/>
  <c r="F311" i="27"/>
  <c r="F320" i="27"/>
  <c r="F230" i="27"/>
  <c r="F302" i="27"/>
  <c r="F214" i="27"/>
  <c r="F329" i="27"/>
  <c r="F200" i="27"/>
  <c r="F217" i="27"/>
  <c r="Q57" i="37"/>
  <c r="Q84" i="37"/>
  <c r="P24" i="37"/>
  <c r="P192" i="37"/>
  <c r="O33" i="37"/>
  <c r="O56" i="37" s="1"/>
  <c r="O32" i="37"/>
  <c r="O55" i="37" s="1"/>
  <c r="O31" i="37"/>
  <c r="O54" i="37" s="1"/>
  <c r="O30" i="37"/>
  <c r="O53" i="37" s="1"/>
  <c r="O29" i="37"/>
  <c r="O52" i="37" s="1"/>
  <c r="O28" i="37"/>
  <c r="O51" i="37" s="1"/>
  <c r="O27" i="37"/>
  <c r="O50" i="37" s="1"/>
  <c r="O26" i="37"/>
  <c r="O49" i="37" s="1"/>
  <c r="F97" i="38"/>
  <c r="F183" i="38" s="1"/>
  <c r="F107" i="38"/>
  <c r="F98" i="38"/>
  <c r="F191" i="38" s="1"/>
  <c r="F264" i="27"/>
  <c r="F1926" i="27" s="1"/>
  <c r="F1944" i="27" s="1"/>
  <c r="F2057" i="27" s="1"/>
  <c r="F196" i="27"/>
  <c r="F1290" i="27" s="1"/>
  <c r="F1299" i="27" s="1"/>
  <c r="F1979" i="27" s="1"/>
  <c r="F213" i="27"/>
  <c r="F1327" i="27" s="1"/>
  <c r="F1336" i="27" s="1"/>
  <c r="F2062" i="27" s="1"/>
  <c r="F244" i="27"/>
  <c r="F594" i="27" s="1"/>
  <c r="F612" i="27" s="1"/>
  <c r="F1158" i="27" s="1"/>
  <c r="F197" i="27"/>
  <c r="F1291" i="27" s="1"/>
  <c r="F1300" i="27" s="1"/>
  <c r="F2006" i="27" s="1"/>
  <c r="F309" i="27"/>
  <c r="F1591" i="27" s="1"/>
  <c r="F1609" i="27" s="1"/>
  <c r="F2045" i="27" s="1"/>
  <c r="W114" i="10"/>
  <c r="W105" i="10"/>
  <c r="W89" i="10"/>
  <c r="W97" i="10"/>
  <c r="F252" i="27"/>
  <c r="F1448" i="27" s="1"/>
  <c r="F1466" i="27" s="1"/>
  <c r="F1959" i="27" s="1"/>
  <c r="F280" i="27"/>
  <c r="F1505" i="27" s="1"/>
  <c r="F1523" i="27" s="1"/>
  <c r="F1988" i="27" s="1"/>
  <c r="F199" i="27"/>
  <c r="F14" i="26" s="1"/>
  <c r="I62" i="28" s="1"/>
  <c r="F319" i="27"/>
  <c r="F1620" i="27" s="1"/>
  <c r="F1638" i="27" s="1"/>
  <c r="F2073" i="27" s="1"/>
  <c r="F231" i="27"/>
  <c r="F1370" i="27" s="1"/>
  <c r="F1388" i="27" s="1"/>
  <c r="F2115" i="27" s="1"/>
  <c r="F376" i="27"/>
  <c r="F1791" i="27" s="1"/>
  <c r="F1809" i="27" s="1"/>
  <c r="F2153" i="27" s="1"/>
  <c r="F310" i="27"/>
  <c r="F765" i="27" s="1"/>
  <c r="F783" i="27" s="1"/>
  <c r="F1245" i="27" s="1"/>
  <c r="F352" i="27"/>
  <c r="F203" i="26" s="1"/>
  <c r="F87" i="28" s="1"/>
  <c r="F372" i="27"/>
  <c r="F1787" i="27" s="1"/>
  <c r="F1805" i="27" s="1"/>
  <c r="F2052" i="27" s="1"/>
  <c r="S388" i="37"/>
  <c r="S385" i="37"/>
  <c r="S383" i="37"/>
  <c r="S389" i="37"/>
  <c r="S396" i="37"/>
  <c r="S395" i="37"/>
  <c r="S384" i="37"/>
  <c r="S392" i="37"/>
  <c r="S391" i="37"/>
  <c r="S386" i="37"/>
  <c r="S399" i="37"/>
  <c r="S398" i="37"/>
  <c r="S394" i="37"/>
  <c r="S393" i="37"/>
  <c r="S382" i="37"/>
  <c r="S353" i="37"/>
  <c r="S343" i="37"/>
  <c r="F333" i="27"/>
  <c r="F1672" i="27" s="1"/>
  <c r="F1690" i="27" s="1"/>
  <c r="F1967" i="27" s="1"/>
  <c r="F301" i="27"/>
  <c r="F143" i="26" s="1"/>
  <c r="I80" i="28" s="1"/>
  <c r="F203" i="27"/>
  <c r="F18" i="26" s="1"/>
  <c r="F63" i="28" s="1"/>
  <c r="F298" i="27"/>
  <c r="F140" i="26" s="1"/>
  <c r="F80" i="28" s="1"/>
  <c r="F373" i="27"/>
  <c r="F1788" i="27" s="1"/>
  <c r="F1806" i="27" s="1"/>
  <c r="F2079" i="27" s="1"/>
  <c r="F279" i="27"/>
  <c r="F121" i="26" s="1"/>
  <c r="E78" i="28" s="1"/>
  <c r="F229" i="27"/>
  <c r="F541" i="27" s="1"/>
  <c r="F559" i="27" s="1"/>
  <c r="F1237" i="27" s="1"/>
  <c r="F277" i="27"/>
  <c r="F119" i="26" s="1"/>
  <c r="L77" i="28" s="1"/>
  <c r="M77" i="28" s="1"/>
  <c r="F245" i="27"/>
  <c r="F1422" i="27" s="1"/>
  <c r="F1440" i="27" s="1"/>
  <c r="F2012" i="27" s="1"/>
  <c r="F218" i="27"/>
  <c r="F33" i="26" s="1"/>
  <c r="G65" i="28" s="1"/>
  <c r="F370" i="27"/>
  <c r="F1785" i="27" s="1"/>
  <c r="F1803" i="27" s="1"/>
  <c r="F1998" i="27" s="1"/>
  <c r="F363" i="27"/>
  <c r="F1759" i="27" s="1"/>
  <c r="F1777" i="27" s="1"/>
  <c r="F2051" i="27" s="1"/>
  <c r="F334" i="27"/>
  <c r="F846" i="27" s="1"/>
  <c r="F864" i="27" s="1"/>
  <c r="F1167" i="27" s="1"/>
  <c r="F308" i="27"/>
  <c r="F1590" i="27" s="1"/>
  <c r="F1608" i="27" s="1"/>
  <c r="F2018" i="27" s="1"/>
  <c r="F228" i="27"/>
  <c r="F1367" i="27" s="1"/>
  <c r="F1385" i="27" s="1"/>
  <c r="F2037" i="27" s="1"/>
  <c r="F226" i="27"/>
  <c r="F41" i="26" s="1"/>
  <c r="F69" i="28" s="1"/>
  <c r="F362" i="27"/>
  <c r="F931" i="27" s="1"/>
  <c r="F949" i="27" s="1"/>
  <c r="F1197" i="27" s="1"/>
  <c r="F324" i="27"/>
  <c r="F1644" i="27" s="1"/>
  <c r="F1662" i="27" s="1"/>
  <c r="F1966" i="27" s="1"/>
  <c r="F300" i="27"/>
  <c r="F736" i="27" s="1"/>
  <c r="F754" i="27" s="1"/>
  <c r="F1217" i="27" s="1"/>
  <c r="F354" i="27"/>
  <c r="F205" i="26" s="1"/>
  <c r="H87" i="28" s="1"/>
  <c r="F353" i="27"/>
  <c r="F1730" i="27" s="1"/>
  <c r="F1748" i="27" s="1"/>
  <c r="F2023" i="27" s="1"/>
  <c r="F297" i="27"/>
  <c r="F139" i="26" s="1"/>
  <c r="E80" i="28" s="1"/>
  <c r="F375" i="27"/>
  <c r="F1790" i="27" s="1"/>
  <c r="F1808" i="27" s="1"/>
  <c r="F2130" i="27" s="1"/>
  <c r="F316" i="27"/>
  <c r="F167" i="26" s="1"/>
  <c r="F83" i="28" s="1"/>
  <c r="F360" i="27"/>
  <c r="F1756" i="27" s="1"/>
  <c r="F1774" i="27" s="1"/>
  <c r="F1970" i="27" s="1"/>
  <c r="F299" i="27"/>
  <c r="F1562" i="27" s="1"/>
  <c r="F1580" i="27" s="1"/>
  <c r="F2017" i="27" s="1"/>
  <c r="F307" i="27"/>
  <c r="F1589" i="27" s="1"/>
  <c r="F1607" i="27" s="1"/>
  <c r="F1991" i="27" s="1"/>
  <c r="F327" i="27"/>
  <c r="F820" i="27" s="1"/>
  <c r="F838" i="27" s="1"/>
  <c r="F1220" i="27" s="1"/>
  <c r="F326" i="27"/>
  <c r="F177" i="26" s="1"/>
  <c r="G84" i="28" s="1"/>
  <c r="F290" i="27"/>
  <c r="F1534" i="27" s="1"/>
  <c r="F1552" i="27" s="1"/>
  <c r="F2016" i="27" s="1"/>
  <c r="F227" i="27"/>
  <c r="F539" i="27" s="1"/>
  <c r="F557" i="27" s="1"/>
  <c r="F1183" i="27" s="1"/>
  <c r="F306" i="27"/>
  <c r="F761" i="27" s="1"/>
  <c r="F779" i="27" s="1"/>
  <c r="F1137" i="27" s="1"/>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361" i="27"/>
  <c r="F1757" i="27" s="1"/>
  <c r="F1775" i="27" s="1"/>
  <c r="F1997" i="27" s="1"/>
  <c r="F369" i="27"/>
  <c r="F1784" i="27" s="1"/>
  <c r="F225" i="27"/>
  <c r="F537" i="27" s="1"/>
  <c r="F555" i="27" s="1"/>
  <c r="F1129" i="27" s="1"/>
  <c r="F325" i="27"/>
  <c r="F176" i="26" s="1"/>
  <c r="F84" i="28" s="1"/>
  <c r="F240" i="27"/>
  <c r="F1398" i="27" s="1"/>
  <c r="F1416" i="27" s="1"/>
  <c r="F2116" i="27" s="1"/>
  <c r="F210" i="27"/>
  <c r="F25" i="26" s="1"/>
  <c r="F64" i="28" s="1"/>
  <c r="F318" i="27"/>
  <c r="F792" i="27" s="1"/>
  <c r="F810" i="27" s="1"/>
  <c r="F1219" i="27" s="1"/>
  <c r="F204" i="27"/>
  <c r="F19" i="26" s="1"/>
  <c r="F315" i="27"/>
  <c r="F328" i="27"/>
  <c r="F1648" i="27" s="1"/>
  <c r="F1666" i="27" s="1"/>
  <c r="F2074" i="27" s="1"/>
  <c r="F223" i="27"/>
  <c r="F38" i="26" s="1"/>
  <c r="K66" i="28" s="1"/>
  <c r="M66" i="28" s="1"/>
  <c r="F371" i="27"/>
  <c r="F222" i="26" s="1"/>
  <c r="G89" i="28" s="1"/>
  <c r="F232" i="27"/>
  <c r="F1371" i="27" s="1"/>
  <c r="F1389" i="27" s="1"/>
  <c r="F2138" i="27" s="1"/>
  <c r="F346" i="27"/>
  <c r="F197" i="26" s="1"/>
  <c r="I86" i="28" s="1"/>
  <c r="M86" i="28" s="1"/>
  <c r="F202" i="27"/>
  <c r="F1306" i="27" s="1"/>
  <c r="F1315" i="27" s="1"/>
  <c r="F1953" i="27" s="1"/>
  <c r="F351" i="27"/>
  <c r="F202" i="26" s="1"/>
  <c r="E87" i="28" s="1"/>
  <c r="F211" i="27"/>
  <c r="F26" i="26" s="1"/>
  <c r="G64" i="28" s="1"/>
  <c r="F317" i="27"/>
  <c r="F1618" i="27" s="1"/>
  <c r="F1636" i="27" s="1"/>
  <c r="F2019" i="27" s="1"/>
  <c r="F289" i="27"/>
  <c r="F1533" i="27" s="1"/>
  <c r="F1551" i="27" s="1"/>
  <c r="F1989" i="27" s="1"/>
  <c r="F134" i="38"/>
  <c r="F100" i="38"/>
  <c r="F173" i="38"/>
  <c r="F270" i="38" s="1"/>
  <c r="F115" i="38"/>
  <c r="F152" i="38"/>
  <c r="F296" i="38" s="1"/>
  <c r="F251" i="38"/>
  <c r="F110" i="38"/>
  <c r="F149" i="38"/>
  <c r="F303" i="38" s="1"/>
  <c r="F140" i="38"/>
  <c r="F139" i="38"/>
  <c r="F113" i="38"/>
  <c r="F103" i="38"/>
  <c r="F99" i="38"/>
  <c r="F174" i="38"/>
  <c r="F277" i="38" s="1"/>
  <c r="F138" i="38"/>
  <c r="F148" i="38"/>
  <c r="F295" i="38" s="1"/>
  <c r="F137" i="38"/>
  <c r="F117" i="38"/>
  <c r="F172" i="38"/>
  <c r="F262" i="38" s="1"/>
  <c r="F116" i="38"/>
  <c r="F171" i="38"/>
  <c r="F254" i="38" s="1"/>
  <c r="F175" i="38"/>
  <c r="F299" i="38" s="1"/>
  <c r="F147" i="38"/>
  <c r="F274" i="38" s="1"/>
  <c r="F176" i="38"/>
  <c r="F306" i="38" s="1"/>
  <c r="F135" i="38"/>
  <c r="F102" i="38"/>
  <c r="F136" i="38"/>
  <c r="F154" i="38"/>
  <c r="F267" i="38" s="1"/>
  <c r="F101" i="38"/>
  <c r="F177" i="38"/>
  <c r="F284" i="38" s="1"/>
  <c r="F109" i="38"/>
  <c r="F145" i="38"/>
  <c r="F258" i="38" s="1"/>
  <c r="F108" i="38"/>
  <c r="F146" i="38"/>
  <c r="F266" i="38" s="1"/>
  <c r="F153" i="38"/>
  <c r="F259" i="38" s="1"/>
  <c r="F112" i="38"/>
  <c r="F150" i="38"/>
  <c r="F281" i="38" s="1"/>
  <c r="F111" i="38"/>
  <c r="T4" i="37"/>
  <c r="T4" i="38"/>
  <c r="P3" i="37"/>
  <c r="P3" i="38"/>
  <c r="P3" i="6"/>
  <c r="P3" i="7"/>
  <c r="P3" i="27"/>
  <c r="P3" i="26"/>
  <c r="P3" i="10"/>
  <c r="R190" i="37"/>
  <c r="Q191" i="37"/>
  <c r="Q140" i="37"/>
  <c r="R2" i="37"/>
  <c r="R11" i="37"/>
  <c r="Q39" i="7"/>
  <c r="Q40" i="7" s="1"/>
  <c r="Q12" i="37"/>
  <c r="Q13" i="37" s="1"/>
  <c r="T4" i="27"/>
  <c r="F150" i="26"/>
  <c r="G81" i="28" s="1"/>
  <c r="M81" i="28" s="1"/>
  <c r="F1814" i="27"/>
  <c r="F1832" i="27" s="1"/>
  <c r="F2026" i="27" s="1"/>
  <c r="T4" i="26"/>
  <c r="T4" i="10"/>
  <c r="F115" i="10" s="1"/>
  <c r="F117" i="10" s="1"/>
  <c r="F439" i="27" s="1"/>
  <c r="F446" i="27" s="1"/>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F766" i="27"/>
  <c r="F784" i="27" s="1"/>
  <c r="F1272" i="27" s="1"/>
  <c r="F162" i="26"/>
  <c r="J82" i="28" s="1"/>
  <c r="F1593" i="27"/>
  <c r="F1611" i="27" s="1"/>
  <c r="F2099" i="27" s="1"/>
  <c r="F1341" i="27"/>
  <c r="F1350" i="27" s="1"/>
  <c r="F1982" i="27" s="1"/>
  <c r="F514" i="27"/>
  <c r="F523" i="27" s="1"/>
  <c r="F1155" i="27" s="1"/>
  <c r="F32" i="26"/>
  <c r="F65" i="28" s="1"/>
  <c r="F962" i="27"/>
  <c r="F980" i="27" s="1"/>
  <c r="F1279" i="27" s="1"/>
  <c r="F225" i="26"/>
  <c r="J89" i="28" s="1"/>
  <c r="F1789" i="27"/>
  <c r="F1807" i="27" s="1"/>
  <c r="F2106" i="27" s="1"/>
  <c r="F1294" i="27"/>
  <c r="F1303" i="27" s="1"/>
  <c r="F2087" i="27" s="1"/>
  <c r="F467" i="27"/>
  <c r="F476" i="27" s="1"/>
  <c r="F1260" i="27" s="1"/>
  <c r="F15" i="26"/>
  <c r="J62" i="28" s="1"/>
  <c r="F1649" i="27"/>
  <c r="F1667" i="27" s="1"/>
  <c r="F2101" i="27" s="1"/>
  <c r="F822" i="27"/>
  <c r="F840" i="27" s="1"/>
  <c r="F1274" i="27" s="1"/>
  <c r="F180" i="26"/>
  <c r="J84" i="28" s="1"/>
  <c r="M65" i="28"/>
  <c r="F501" i="27"/>
  <c r="F510" i="27" s="1"/>
  <c r="F1262" i="27" s="1"/>
  <c r="F29" i="26"/>
  <c r="J64" i="28" s="1"/>
  <c r="F1328" i="27"/>
  <c r="F1337" i="27" s="1"/>
  <c r="F2089" i="27" s="1"/>
  <c r="F1046" i="27"/>
  <c r="F1064" i="27" s="1"/>
  <c r="F1282" i="27" s="1"/>
  <c r="F54" i="26"/>
  <c r="J70" i="28" s="1"/>
  <c r="F1873" i="27"/>
  <c r="F1891" i="27" s="1"/>
  <c r="F2109" i="27" s="1"/>
  <c r="F738" i="27"/>
  <c r="F756" i="27" s="1"/>
  <c r="F1271" i="27" s="1"/>
  <c r="F144" i="26"/>
  <c r="J80" i="28" s="1"/>
  <c r="F1565" i="27"/>
  <c r="F1583" i="27" s="1"/>
  <c r="F2098" i="27" s="1"/>
  <c r="F542" i="27"/>
  <c r="F560" i="27" s="1"/>
  <c r="F1264" i="27" s="1"/>
  <c r="F1369" i="27"/>
  <c r="F1387" i="27" s="1"/>
  <c r="F45" i="26"/>
  <c r="J69" i="28" s="1"/>
  <c r="R57" i="37"/>
  <c r="R84" i="37"/>
  <c r="Q110" i="37"/>
  <c r="Q106" i="37"/>
  <c r="Q95" i="37"/>
  <c r="Q103" i="37"/>
  <c r="Q99" i="37"/>
  <c r="Q96" i="37"/>
  <c r="Q107" i="37"/>
  <c r="Q104" i="37"/>
  <c r="Q100" i="37"/>
  <c r="Q97" i="37"/>
  <c r="Q109" i="37"/>
  <c r="Q105" i="37"/>
  <c r="Q102" i="37"/>
  <c r="Q98" i="37"/>
  <c r="F794" i="27"/>
  <c r="F812" i="27" s="1"/>
  <c r="F1273" i="27" s="1"/>
  <c r="F171" i="26"/>
  <c r="J83" i="28" s="1"/>
  <c r="F1621" i="27"/>
  <c r="F1639" i="27" s="1"/>
  <c r="F2100" i="27" s="1"/>
  <c r="F166" i="26"/>
  <c r="E83" i="28" s="1"/>
  <c r="F1616" i="27"/>
  <c r="F1099" i="27"/>
  <c r="F1117" i="27" s="1"/>
  <c r="F1230" i="27" s="1"/>
  <c r="Q192" i="37"/>
  <c r="Q24" i="37"/>
  <c r="P33" i="37"/>
  <c r="P56" i="37" s="1"/>
  <c r="P32" i="37"/>
  <c r="P55" i="37" s="1"/>
  <c r="P31" i="37"/>
  <c r="P54" i="37" s="1"/>
  <c r="P30" i="37"/>
  <c r="P53" i="37" s="1"/>
  <c r="P29" i="37"/>
  <c r="P52" i="37" s="1"/>
  <c r="P28" i="37"/>
  <c r="P51" i="37" s="1"/>
  <c r="P27" i="37"/>
  <c r="P50" i="37" s="1"/>
  <c r="P26" i="37"/>
  <c r="P49" i="37" s="1"/>
  <c r="F97" i="26"/>
  <c r="H75" i="28" s="1"/>
  <c r="M75" i="28" s="1"/>
  <c r="F170" i="26"/>
  <c r="I83" i="28" s="1"/>
  <c r="F793" i="27"/>
  <c r="F811" i="27" s="1"/>
  <c r="F1246" i="27" s="1"/>
  <c r="F184" i="26"/>
  <c r="E85" i="28" s="1"/>
  <c r="F621" i="27"/>
  <c r="F639" i="27" s="1"/>
  <c r="F1132" i="27" s="1"/>
  <c r="F1802" i="27"/>
  <c r="F1971" i="27" s="1"/>
  <c r="F76" i="26"/>
  <c r="E73" i="28" s="1"/>
  <c r="M73" i="28" s="1"/>
  <c r="F1421" i="27"/>
  <c r="F1439" i="27" s="1"/>
  <c r="F1985" i="27" s="1"/>
  <c r="F122" i="26"/>
  <c r="F78" i="28" s="1"/>
  <c r="M78" i="28" s="1"/>
  <c r="F678" i="27"/>
  <c r="F696" i="27" s="1"/>
  <c r="F1161" i="27" s="1"/>
  <c r="F28" i="26"/>
  <c r="I64" i="28" s="1"/>
  <c r="M64" i="28" s="1"/>
  <c r="F46" i="26"/>
  <c r="K69" i="28" s="1"/>
  <c r="F1588" i="27"/>
  <c r="F1606" i="27" s="1"/>
  <c r="F1964" i="27" s="1"/>
  <c r="F1592" i="27"/>
  <c r="F1610" i="27" s="1"/>
  <c r="F2072" i="27" s="1"/>
  <c r="F161" i="26"/>
  <c r="I82" i="28" s="1"/>
  <c r="F223" i="26"/>
  <c r="H89" i="28" s="1"/>
  <c r="F500" i="27"/>
  <c r="F509" i="27" s="1"/>
  <c r="F1235" i="27" s="1"/>
  <c r="F1564" i="27"/>
  <c r="F1582" i="27" s="1"/>
  <c r="F2071" i="27" s="1"/>
  <c r="F543" i="27"/>
  <c r="F561" i="27" s="1"/>
  <c r="F737" i="27"/>
  <c r="F755" i="27" s="1"/>
  <c r="F1244" i="27" s="1"/>
  <c r="F845" i="27"/>
  <c r="F863" i="27" s="1"/>
  <c r="F1140" i="27" s="1"/>
  <c r="F1365" i="27"/>
  <c r="F1383" i="27" s="1"/>
  <c r="F1983" i="27" s="1"/>
  <c r="F69" i="26"/>
  <c r="G72" i="28" s="1"/>
  <c r="F764" i="27"/>
  <c r="F782" i="27" s="1"/>
  <c r="F1218" i="27" s="1"/>
  <c r="F790" i="27"/>
  <c r="F808" i="27" s="1"/>
  <c r="F1165" i="27" s="1"/>
  <c r="F1617" i="27"/>
  <c r="F1635" i="27" s="1"/>
  <c r="F1992" i="27" s="1"/>
  <c r="F734" i="27"/>
  <c r="F752" i="27" s="1"/>
  <c r="F1163" i="27" s="1"/>
  <c r="F160" i="26"/>
  <c r="H82" i="28" s="1"/>
  <c r="F595" i="27"/>
  <c r="F613" i="27" s="1"/>
  <c r="F1185" i="27" s="1"/>
  <c r="F538" i="27"/>
  <c r="F556" i="27" s="1"/>
  <c r="F1156" i="27" s="1"/>
  <c r="F68" i="26"/>
  <c r="F72" i="28" s="1"/>
  <c r="F466" i="27"/>
  <c r="F475" i="27" s="1"/>
  <c r="F1233" i="27" s="1"/>
  <c r="F12" i="26"/>
  <c r="G62" i="28" s="1"/>
  <c r="F1293" i="27"/>
  <c r="F1302" i="27" s="1"/>
  <c r="F2060" i="27" s="1"/>
  <c r="F464" i="27"/>
  <c r="F473" i="27" s="1"/>
  <c r="F1179" i="27" s="1"/>
  <c r="F1561" i="27"/>
  <c r="F1579" i="27" s="1"/>
  <c r="F1990" i="27" s="1"/>
  <c r="F497" i="27"/>
  <c r="F506" i="27" s="1"/>
  <c r="F1154" i="27" s="1"/>
  <c r="F227" i="26"/>
  <c r="L89" i="28" s="1"/>
  <c r="F1307" i="27"/>
  <c r="F1316" i="27" s="1"/>
  <c r="F1980" i="27" s="1"/>
  <c r="F964" i="27"/>
  <c r="F982" i="27" s="1"/>
  <c r="F178" i="26"/>
  <c r="H84" i="28" s="1"/>
  <c r="F877" i="27"/>
  <c r="F895" i="27" s="1"/>
  <c r="F1249" i="27" s="1"/>
  <c r="F902" i="27"/>
  <c r="F920" i="27" s="1"/>
  <c r="F1169" i="27" s="1"/>
  <c r="F480" i="27"/>
  <c r="F489" i="27" s="1"/>
  <c r="F1153" i="27" s="1"/>
  <c r="F179" i="26"/>
  <c r="I84" i="28" s="1"/>
  <c r="F819" i="27"/>
  <c r="F837" i="27" s="1"/>
  <c r="F1193" i="27" s="1"/>
  <c r="F1560" i="27"/>
  <c r="F1578" i="27" s="1"/>
  <c r="F1963" i="27" s="1"/>
  <c r="F707" i="27"/>
  <c r="F725" i="27" s="1"/>
  <c r="F1189" i="27" s="1"/>
  <c r="F44" i="26"/>
  <c r="I69" i="28" s="1"/>
  <c r="F159" i="26"/>
  <c r="G82" i="28" s="1"/>
  <c r="F1646" i="27"/>
  <c r="F1664" i="27" s="1"/>
  <c r="F2020" i="27" s="1"/>
  <c r="F498" i="27"/>
  <c r="F507" i="27" s="1"/>
  <c r="F1181" i="27" s="1"/>
  <c r="F963" i="27"/>
  <c r="F981" i="27" s="1"/>
  <c r="F204" i="26"/>
  <c r="G87" i="28" s="1"/>
  <c r="M87" i="28" s="1"/>
  <c r="F11" i="26"/>
  <c r="F62" i="28" s="1"/>
  <c r="F42" i="26"/>
  <c r="G69" i="28" s="1"/>
  <c r="F903" i="27"/>
  <c r="F921" i="27" s="1"/>
  <c r="F1196" i="27" s="1"/>
  <c r="F960" i="27"/>
  <c r="F978" i="27" s="1"/>
  <c r="F1225" i="27" s="1"/>
  <c r="F763" i="27"/>
  <c r="F781" i="27" s="1"/>
  <c r="F1191" i="27" s="1"/>
  <c r="F656" i="27"/>
  <c r="F674" i="27" s="1"/>
  <c r="F463" i="27"/>
  <c r="F472" i="27" s="1"/>
  <c r="F1152" i="27" s="1"/>
  <c r="F226" i="26"/>
  <c r="K89" i="28" s="1"/>
  <c r="F904" i="27"/>
  <c r="F922" i="27" s="1"/>
  <c r="F1223" i="27" s="1"/>
  <c r="F677" i="27"/>
  <c r="F695" i="27" s="1"/>
  <c r="F1134" i="27" s="1"/>
  <c r="F1325" i="27"/>
  <c r="F1334" i="27" s="1"/>
  <c r="F2008" i="27" s="1"/>
  <c r="T341" i="37"/>
  <c r="T340" i="37"/>
  <c r="T343" i="37"/>
  <c r="T342" i="37"/>
  <c r="T345" i="37"/>
  <c r="T348" i="37"/>
  <c r="T338" i="37"/>
  <c r="T355" i="37"/>
  <c r="T352" i="37"/>
  <c r="T350" i="37"/>
  <c r="T339" i="37"/>
  <c r="T349" i="37"/>
  <c r="T356" i="37"/>
  <c r="T351" i="37"/>
  <c r="T346" i="37"/>
  <c r="T353" i="37"/>
  <c r="T396" i="37"/>
  <c r="T386" i="37"/>
  <c r="F224" i="26"/>
  <c r="I89" i="28" s="1"/>
  <c r="F1673" i="27"/>
  <c r="F1691" i="27" s="1"/>
  <c r="F1994" i="27" s="1"/>
  <c r="F1483" i="27"/>
  <c r="F1501" i="27" s="1"/>
  <c r="F2142" i="27" s="1"/>
  <c r="F1504" i="27"/>
  <c r="F1522" i="27" s="1"/>
  <c r="F1961" i="27" s="1"/>
  <c r="F789" i="27"/>
  <c r="F930" i="27"/>
  <c r="F948" i="27" s="1"/>
  <c r="F1170" i="27" s="1"/>
  <c r="F901" i="27"/>
  <c r="F919" i="27" s="1"/>
  <c r="F1142" i="27" s="1"/>
  <c r="F1729" i="27"/>
  <c r="F1747" i="27" s="1"/>
  <c r="F1996" i="27" s="1"/>
  <c r="F1366" i="27"/>
  <c r="F1384" i="27" s="1"/>
  <c r="F2010" i="27" s="1"/>
  <c r="F735" i="27"/>
  <c r="F753" i="27" s="1"/>
  <c r="F1190" i="27" s="1"/>
  <c r="F817" i="27"/>
  <c r="F835" i="27" s="1"/>
  <c r="F1139" i="27" s="1"/>
  <c r="F221" i="26"/>
  <c r="F89" i="28" s="1"/>
  <c r="F958" i="27"/>
  <c r="F976" i="27" s="1"/>
  <c r="F1171" i="27" s="1"/>
  <c r="F141" i="26"/>
  <c r="G80" i="28" s="1"/>
  <c r="F175" i="26"/>
  <c r="E84" i="28" s="1"/>
  <c r="F17" i="26"/>
  <c r="E63" i="28" s="1"/>
  <c r="M63" i="28" s="1"/>
  <c r="F1563" i="27"/>
  <c r="F1581" i="27" s="1"/>
  <c r="F2044" i="27" s="1"/>
  <c r="F158" i="26"/>
  <c r="F82" i="28" s="1"/>
  <c r="F142" i="26"/>
  <c r="H80" i="28" s="1"/>
  <c r="F932" i="27"/>
  <c r="F950" i="27" s="1"/>
  <c r="F1224" i="27" s="1"/>
  <c r="F1368" i="27"/>
  <c r="F1386" i="27" s="1"/>
  <c r="F132" i="26"/>
  <c r="G79" i="28" s="1"/>
  <c r="F733" i="27"/>
  <c r="F751" i="27" s="1"/>
  <c r="F1136" i="27" s="1"/>
  <c r="F1728" i="27"/>
  <c r="F1746" i="27" s="1"/>
  <c r="F1969" i="27" s="1"/>
  <c r="F540" i="27"/>
  <c r="F558" i="27" s="1"/>
  <c r="F1210" i="27" s="1"/>
  <c r="F214" i="26"/>
  <c r="H88" i="28" s="1"/>
  <c r="F762" i="27"/>
  <c r="F780" i="27" s="1"/>
  <c r="F1164" i="27" s="1"/>
  <c r="F185" i="26"/>
  <c r="F85" i="28" s="1"/>
  <c r="F169" i="26"/>
  <c r="H83" i="28" s="1"/>
  <c r="F220" i="26"/>
  <c r="E89" i="28" s="1"/>
  <c r="F1758" i="27"/>
  <c r="F1776" i="27" s="1"/>
  <c r="F2024" i="27" s="1"/>
  <c r="F961" i="27"/>
  <c r="F979" i="27" s="1"/>
  <c r="F1252" i="27" s="1"/>
  <c r="F43" i="26"/>
  <c r="H69" i="28" s="1"/>
  <c r="F1308" i="27"/>
  <c r="F1317" i="27" s="1"/>
  <c r="F2007" i="27" s="1"/>
  <c r="F211" i="26"/>
  <c r="E88" i="28" s="1"/>
  <c r="F1647" i="27"/>
  <c r="F1665" i="27" s="1"/>
  <c r="F2047" i="27" s="1"/>
  <c r="F929" i="27"/>
  <c r="F947" i="27" s="1"/>
  <c r="F1143" i="27" s="1"/>
  <c r="F47" i="26"/>
  <c r="L69" i="28" s="1"/>
  <c r="F515" i="27"/>
  <c r="F524" i="27" s="1"/>
  <c r="F1182" i="27" s="1"/>
  <c r="F481" i="27"/>
  <c r="F490" i="27" s="1"/>
  <c r="F1180" i="27" s="1"/>
  <c r="F1731" i="27"/>
  <c r="F1749" i="27" s="1"/>
  <c r="F2050" i="27" s="1"/>
  <c r="F213" i="26"/>
  <c r="G88" i="28" s="1"/>
  <c r="F157" i="26"/>
  <c r="E82" i="28" s="1"/>
  <c r="F1342" i="27"/>
  <c r="F1351" i="27" s="1"/>
  <c r="F2009" i="27" s="1"/>
  <c r="F1786" i="27"/>
  <c r="F1804" i="27" s="1"/>
  <c r="F2025" i="27" s="1"/>
  <c r="F818" i="27"/>
  <c r="F836" i="27" s="1"/>
  <c r="F1166" i="27" s="1"/>
  <c r="F1645" i="27"/>
  <c r="F1663" i="27" s="1"/>
  <c r="F1993" i="27" s="1"/>
  <c r="F959" i="27"/>
  <c r="F977" i="27" s="1"/>
  <c r="F1198" i="27" s="1"/>
  <c r="F307" i="38"/>
  <c r="F791" i="27"/>
  <c r="F809" i="27" s="1"/>
  <c r="F1192" i="27" s="1"/>
  <c r="F1704" i="27"/>
  <c r="F1722" i="27" s="1"/>
  <c r="F2076" i="27" s="1"/>
  <c r="F479" i="27"/>
  <c r="F488" i="27" s="1"/>
  <c r="F1126" i="27" s="1"/>
  <c r="F1324" i="27"/>
  <c r="F1333" i="27" s="1"/>
  <c r="F1981" i="27" s="1"/>
  <c r="F212" i="26"/>
  <c r="F88" i="28" s="1"/>
  <c r="F957" i="27"/>
  <c r="F1619" i="27"/>
  <c r="F1637" i="27" s="1"/>
  <c r="F2046" i="27" s="1"/>
  <c r="F40" i="26"/>
  <c r="E69" i="28" s="1"/>
  <c r="F64" i="26"/>
  <c r="K71" i="28" s="1"/>
  <c r="M71" i="28" s="1"/>
  <c r="F571" i="27"/>
  <c r="F589" i="27" s="1"/>
  <c r="F544" i="27"/>
  <c r="F562" i="27" s="1"/>
  <c r="F821" i="27"/>
  <c r="F839" i="27" s="1"/>
  <c r="F1247" i="27" s="1"/>
  <c r="F530" i="27"/>
  <c r="F534" i="27" s="1"/>
  <c r="F706" i="27"/>
  <c r="F724" i="27" s="1"/>
  <c r="F1162" i="27" s="1"/>
  <c r="F1364" i="27"/>
  <c r="F1382" i="27" s="1"/>
  <c r="F1956" i="27" s="1"/>
  <c r="F1357" i="27"/>
  <c r="F1361" i="27" s="1"/>
  <c r="F168" i="26"/>
  <c r="G83" i="28" s="1"/>
  <c r="F131" i="26"/>
  <c r="F79" i="28" s="1"/>
  <c r="F271" i="38"/>
  <c r="F263" i="38"/>
  <c r="F237" i="38"/>
  <c r="F212" i="38"/>
  <c r="F217" i="38"/>
  <c r="F210" i="38"/>
  <c r="F209" i="38"/>
  <c r="F219" i="38"/>
  <c r="F203" i="38"/>
  <c r="F220" i="38"/>
  <c r="F218" i="38"/>
  <c r="F186" i="38"/>
  <c r="F185" i="38"/>
  <c r="F234" i="38"/>
  <c r="F233" i="38"/>
  <c r="F238" i="38"/>
  <c r="F246" i="38"/>
  <c r="F187" i="38"/>
  <c r="F192" i="38"/>
  <c r="F195" i="38"/>
  <c r="F221" i="38"/>
  <c r="F204" i="38"/>
  <c r="F244" i="38"/>
  <c r="F243" i="38"/>
  <c r="F201" i="38"/>
  <c r="F205" i="38"/>
  <c r="F202" i="38"/>
  <c r="F200" i="38"/>
  <c r="F235" i="38"/>
  <c r="F236" i="38"/>
  <c r="F242" i="38"/>
  <c r="F213" i="38"/>
  <c r="F194" i="38"/>
  <c r="F184" i="38"/>
  <c r="F245" i="38"/>
  <c r="F211" i="38"/>
  <c r="F196" i="38"/>
  <c r="F193" i="38"/>
  <c r="U4" i="37"/>
  <c r="U4" i="38"/>
  <c r="Q3" i="37"/>
  <c r="Q3" i="38"/>
  <c r="F106" i="10"/>
  <c r="F108" i="10" s="1"/>
  <c r="F409" i="27" s="1"/>
  <c r="F417" i="27" s="1"/>
  <c r="F1846" i="27" s="1"/>
  <c r="Q3" i="7"/>
  <c r="Q3" i="27"/>
  <c r="S190" i="37"/>
  <c r="R191" i="37"/>
  <c r="R140" i="37"/>
  <c r="S2" i="37"/>
  <c r="S11" i="37"/>
  <c r="Q3" i="10"/>
  <c r="Q3" i="6"/>
  <c r="Q3" i="26"/>
  <c r="R39" i="7"/>
  <c r="R40" i="7" s="1"/>
  <c r="R12" i="37"/>
  <c r="R13" i="37" s="1"/>
  <c r="U4" i="27"/>
  <c r="U4" i="6"/>
  <c r="U4" i="26"/>
  <c r="U4" i="10"/>
  <c r="U4" i="7"/>
  <c r="V43" i="7"/>
  <c r="V45" i="7" s="1"/>
  <c r="V5" i="37"/>
  <c r="F445" i="27"/>
  <c r="F448" i="27"/>
  <c r="F453" i="27"/>
  <c r="F442" i="27"/>
  <c r="F441" i="27"/>
  <c r="F447" i="27"/>
  <c r="F443" i="2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F2091" i="27"/>
  <c r="F2112" i="27" s="1"/>
  <c r="F2176" i="27" s="1"/>
  <c r="F2064" i="27"/>
  <c r="F1285" i="27"/>
  <c r="F2168" i="27" s="1"/>
  <c r="S84" i="37"/>
  <c r="S57" i="37"/>
  <c r="N229" i="37"/>
  <c r="O229" i="37"/>
  <c r="F1634" i="27"/>
  <c r="F1965" i="27" s="1"/>
  <c r="F807" i="27"/>
  <c r="F1138" i="27" s="1"/>
  <c r="Q33" i="37"/>
  <c r="Q56" i="37" s="1"/>
  <c r="Q32" i="37"/>
  <c r="Q55" i="37" s="1"/>
  <c r="Q31" i="37"/>
  <c r="Q54" i="37" s="1"/>
  <c r="Q30" i="37"/>
  <c r="Q53" i="37" s="1"/>
  <c r="Q29" i="37"/>
  <c r="Q52" i="37" s="1"/>
  <c r="Q28" i="37"/>
  <c r="Q51" i="37" s="1"/>
  <c r="Q27" i="37"/>
  <c r="Q50" i="37" s="1"/>
  <c r="Q26" i="37"/>
  <c r="Q49" i="37" s="1"/>
  <c r="R192" i="37"/>
  <c r="R24" i="37"/>
  <c r="R26" i="37" s="1"/>
  <c r="M85" i="28"/>
  <c r="M72" i="28"/>
  <c r="F975" i="27"/>
  <c r="F1144" i="27" s="1"/>
  <c r="M62" i="28"/>
  <c r="M80" i="28"/>
  <c r="F2114" i="27"/>
  <c r="M84" i="28"/>
  <c r="M89"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2" i="28"/>
  <c r="M83" i="28"/>
  <c r="M69" i="28"/>
  <c r="M88" i="28"/>
  <c r="M79" i="28"/>
  <c r="F188" i="38"/>
  <c r="F323" i="38"/>
  <c r="F350" i="38" s="1"/>
  <c r="F361" i="37" s="1"/>
  <c r="T383" i="37" s="1"/>
  <c r="F370" i="38"/>
  <c r="F397" i="38" s="1"/>
  <c r="F371" i="37" s="1"/>
  <c r="T393" i="37" s="1"/>
  <c r="F322" i="38"/>
  <c r="F349" i="38" s="1"/>
  <c r="F360" i="37" s="1"/>
  <c r="T382" i="37" s="1"/>
  <c r="F369" i="38"/>
  <c r="F396" i="38" s="1"/>
  <c r="F370" i="37" s="1"/>
  <c r="T392" i="37" s="1"/>
  <c r="F300" i="38"/>
  <c r="F285" i="38"/>
  <c r="F278" i="38"/>
  <c r="F255" i="38"/>
  <c r="F206" i="38"/>
  <c r="F247" i="38"/>
  <c r="F197" i="38"/>
  <c r="F239" i="38"/>
  <c r="F222" i="38"/>
  <c r="F214" i="38"/>
  <c r="V4" i="37"/>
  <c r="V4" i="38"/>
  <c r="R3" i="37"/>
  <c r="R3" i="38"/>
  <c r="F1019" i="27"/>
  <c r="F1037" i="27" s="1"/>
  <c r="F109" i="26"/>
  <c r="K76" i="28" s="1"/>
  <c r="M76" i="28" s="1"/>
  <c r="L236" i="37"/>
  <c r="N236" i="37"/>
  <c r="P236" i="37"/>
  <c r="Q236" i="37"/>
  <c r="M236" i="37"/>
  <c r="J236" i="37"/>
  <c r="K236" i="37"/>
  <c r="Q229" i="37"/>
  <c r="O236" i="37"/>
  <c r="J229" i="37"/>
  <c r="K229" i="37"/>
  <c r="L229" i="37"/>
  <c r="M229" i="37"/>
  <c r="P229" i="37"/>
  <c r="T190" i="37"/>
  <c r="S191" i="37"/>
  <c r="S140" i="37"/>
  <c r="R3" i="10"/>
  <c r="R3" i="6"/>
  <c r="R3" i="7"/>
  <c r="S39" i="7"/>
  <c r="S40" i="7" s="1"/>
  <c r="S12" i="37"/>
  <c r="S13" i="37" s="1"/>
  <c r="R3" i="26"/>
  <c r="T2" i="37"/>
  <c r="T11" i="37"/>
  <c r="R3" i="27"/>
  <c r="W43" i="7"/>
  <c r="W45" i="7" s="1"/>
  <c r="W5" i="37"/>
  <c r="V4" i="26"/>
  <c r="V4" i="27"/>
  <c r="V4" i="10"/>
  <c r="V4" i="6"/>
  <c r="V4" i="7"/>
  <c r="F1864" i="27"/>
  <c r="F2132" i="27" s="1"/>
  <c r="F1868" i="27"/>
  <c r="F1886" i="27" s="1"/>
  <c r="F1974" i="27" s="1"/>
  <c r="F49" i="26"/>
  <c r="E70" i="28" s="1"/>
  <c r="F1869" i="27"/>
  <c r="F1887" i="27" s="1"/>
  <c r="F2001" i="27" s="1"/>
  <c r="F2004" i="27" s="1"/>
  <c r="F2172" i="27" s="1"/>
  <c r="F50" i="26"/>
  <c r="F70" i="28" s="1"/>
  <c r="F1899" i="27"/>
  <c r="F1917" i="27" s="1"/>
  <c r="F88" i="26"/>
  <c r="H74" i="28" s="1"/>
  <c r="M74" i="28" s="1"/>
  <c r="F1872" i="27"/>
  <c r="F1890" i="27" s="1"/>
  <c r="F2082" i="27" s="1"/>
  <c r="F2085" i="27" s="1"/>
  <c r="F2175" i="27" s="1"/>
  <c r="F53" i="26"/>
  <c r="I70" i="28" s="1"/>
  <c r="F1875" i="27"/>
  <c r="F1893" i="27" s="1"/>
  <c r="F2156" i="27" s="1"/>
  <c r="F56" i="26"/>
  <c r="L70" i="28" s="1"/>
  <c r="F1870" i="27"/>
  <c r="F1888" i="27" s="1"/>
  <c r="F2028" i="27" s="1"/>
  <c r="F2031" i="27" s="1"/>
  <c r="F2173" i="27" s="1"/>
  <c r="F51" i="26"/>
  <c r="G70" i="28" s="1"/>
  <c r="F1874" i="27"/>
  <c r="F1892" i="27" s="1"/>
  <c r="F2133" i="27" s="1"/>
  <c r="F55" i="26"/>
  <c r="K70" i="28" s="1"/>
  <c r="F1045" i="27"/>
  <c r="F1063" i="27" s="1"/>
  <c r="F1255" i="27" s="1"/>
  <c r="F1258" i="27" s="1"/>
  <c r="F2167" i="27" s="1"/>
  <c r="F1047" i="27"/>
  <c r="F1065" i="27" s="1"/>
  <c r="F1041" i="27"/>
  <c r="F1059" i="27" s="1"/>
  <c r="F1147" i="27" s="1"/>
  <c r="F1043" i="27"/>
  <c r="F1061" i="27" s="1"/>
  <c r="F1201" i="27" s="1"/>
  <c r="F1204" i="27" s="1"/>
  <c r="F2165" i="27" s="1"/>
  <c r="F1042" i="27"/>
  <c r="F1060" i="27" s="1"/>
  <c r="F1174" i="27" s="1"/>
  <c r="F1072" i="27"/>
  <c r="F1090" i="27" s="1"/>
  <c r="F1048" i="27"/>
  <c r="F1066" i="27" s="1"/>
  <c r="V10" i="7"/>
  <c r="V34" i="7"/>
  <c r="W18" i="7"/>
  <c r="W21" i="7" s="1"/>
  <c r="W5" i="26"/>
  <c r="W5" i="27"/>
  <c r="W5" i="6"/>
  <c r="W5" i="10"/>
  <c r="W5" i="7"/>
  <c r="U12" i="7"/>
  <c r="U2" i="38" s="1"/>
  <c r="U26" i="7"/>
  <c r="T32" i="7"/>
  <c r="T36" i="7" s="1"/>
  <c r="T2" i="27"/>
  <c r="T27" i="7"/>
  <c r="T28" i="7" s="1"/>
  <c r="T2" i="7"/>
  <c r="T2" i="26"/>
  <c r="T2" i="6"/>
  <c r="T2" i="10"/>
  <c r="F173" i="37" l="1"/>
  <c r="F126" i="37"/>
  <c r="F244" i="26"/>
  <c r="F79" i="37"/>
  <c r="T84" i="37"/>
  <c r="T57" i="37"/>
  <c r="R199" i="37"/>
  <c r="R265" i="37" s="1"/>
  <c r="F72" i="37"/>
  <c r="F166" i="37"/>
  <c r="F119" i="37"/>
  <c r="F237" i="26"/>
  <c r="R206" i="37"/>
  <c r="R272" i="37" s="1"/>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21" i="38"/>
  <c r="F348" i="38" s="1"/>
  <c r="F359" i="37" s="1"/>
  <c r="T381" i="37" s="1"/>
  <c r="F368" i="38"/>
  <c r="F315" i="38"/>
  <c r="F342" i="38" s="1"/>
  <c r="F319" i="37" s="1"/>
  <c r="S341" i="37" s="1"/>
  <c r="F362" i="38"/>
  <c r="F389" i="38" s="1"/>
  <c r="F329" i="37" s="1"/>
  <c r="S351" i="37" s="1"/>
  <c r="F324" i="38"/>
  <c r="F351" i="38" s="1"/>
  <c r="F362" i="37" s="1"/>
  <c r="T384" i="37" s="1"/>
  <c r="F371" i="38"/>
  <c r="F398" i="38" s="1"/>
  <c r="F372" i="37" s="1"/>
  <c r="T394" i="37" s="1"/>
  <c r="F316" i="38"/>
  <c r="F343" i="38" s="1"/>
  <c r="F320" i="37" s="1"/>
  <c r="S342" i="37" s="1"/>
  <c r="F363" i="38"/>
  <c r="F390" i="38" s="1"/>
  <c r="F330" i="37" s="1"/>
  <c r="S352" i="37" s="1"/>
  <c r="F325" i="38"/>
  <c r="F352" i="38" s="1"/>
  <c r="F363" i="37" s="1"/>
  <c r="T385" i="37" s="1"/>
  <c r="F372" i="38"/>
  <c r="F399" i="38" s="1"/>
  <c r="F373" i="37" s="1"/>
  <c r="T395" i="37" s="1"/>
  <c r="F313" i="38"/>
  <c r="F340" i="38" s="1"/>
  <c r="F317" i="37" s="1"/>
  <c r="S339" i="37" s="1"/>
  <c r="F360" i="38"/>
  <c r="F387" i="38" s="1"/>
  <c r="F327" i="37" s="1"/>
  <c r="S349" i="37" s="1"/>
  <c r="F312" i="38"/>
  <c r="F359" i="38"/>
  <c r="F327" i="38"/>
  <c r="F354" i="38" s="1"/>
  <c r="F366" i="37" s="1"/>
  <c r="T388" i="37" s="1"/>
  <c r="F374" i="38"/>
  <c r="F401" i="38" s="1"/>
  <c r="F376" i="37" s="1"/>
  <c r="T398" i="37" s="1"/>
  <c r="F318" i="38"/>
  <c r="F345" i="38" s="1"/>
  <c r="F323" i="37" s="1"/>
  <c r="S345" i="37" s="1"/>
  <c r="F365" i="38"/>
  <c r="F392" i="38" s="1"/>
  <c r="F333" i="37" s="1"/>
  <c r="S355" i="37" s="1"/>
  <c r="F328" i="38"/>
  <c r="F355" i="38" s="1"/>
  <c r="F367" i="37" s="1"/>
  <c r="T389" i="37" s="1"/>
  <c r="F375" i="38"/>
  <c r="F402" i="38" s="1"/>
  <c r="F377" i="37" s="1"/>
  <c r="T399" i="37" s="1"/>
  <c r="F319" i="38"/>
  <c r="F346" i="38" s="1"/>
  <c r="F324" i="37" s="1"/>
  <c r="S346" i="37" s="1"/>
  <c r="F366" i="38"/>
  <c r="F393" i="38" s="1"/>
  <c r="F334" i="37" s="1"/>
  <c r="S356" i="37" s="1"/>
  <c r="F314" i="38"/>
  <c r="F341" i="38" s="1"/>
  <c r="F318" i="37" s="1"/>
  <c r="S340" i="37" s="1"/>
  <c r="F361" i="38"/>
  <c r="F388" i="38" s="1"/>
  <c r="F328" i="37" s="1"/>
  <c r="S350" i="37" s="1"/>
  <c r="W4" i="37"/>
  <c r="W4" i="38"/>
  <c r="S3" i="37"/>
  <c r="S3" i="38"/>
  <c r="S3" i="26"/>
  <c r="S3" i="10"/>
  <c r="S3" i="6"/>
  <c r="S3" i="7"/>
  <c r="S3" i="27"/>
  <c r="F71" i="37"/>
  <c r="F118" i="37"/>
  <c r="F165" i="37"/>
  <c r="T191" i="37"/>
  <c r="T140" i="37"/>
  <c r="F78" i="37"/>
  <c r="F125" i="37"/>
  <c r="F172" i="37"/>
  <c r="F76" i="37"/>
  <c r="J233" i="37" s="1"/>
  <c r="F170" i="37"/>
  <c r="F123" i="37"/>
  <c r="F75" i="37"/>
  <c r="F122" i="37"/>
  <c r="F169" i="37"/>
  <c r="U190" i="37"/>
  <c r="F69" i="37"/>
  <c r="F116" i="37"/>
  <c r="F163" i="37"/>
  <c r="T39" i="7"/>
  <c r="T40" i="7" s="1"/>
  <c r="T12" i="37"/>
  <c r="T13" i="37" s="1"/>
  <c r="U2" i="37"/>
  <c r="U11" i="37"/>
  <c r="M70" i="28"/>
  <c r="W4" i="10"/>
  <c r="W4" i="26"/>
  <c r="W4" i="6"/>
  <c r="F2159" i="27"/>
  <c r="F2179" i="27" s="1"/>
  <c r="W4" i="7"/>
  <c r="F2056" i="27"/>
  <c r="F2058" i="27" s="1"/>
  <c r="F1977" i="27"/>
  <c r="F2171" i="27" s="1"/>
  <c r="F1229" i="27"/>
  <c r="F1231" i="27" s="1"/>
  <c r="F2166" i="27" s="1"/>
  <c r="F1150" i="27"/>
  <c r="F2163" i="27" s="1"/>
  <c r="W4" i="27"/>
  <c r="F236" i="26"/>
  <c r="F243" i="26"/>
  <c r="F241" i="26"/>
  <c r="F240" i="26"/>
  <c r="F234" i="26"/>
  <c r="F2136" i="27"/>
  <c r="F2178" i="27" s="1"/>
  <c r="F1177" i="27"/>
  <c r="F2164" i="27" s="1"/>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104" i="37"/>
  <c r="T100" i="37"/>
  <c r="T97" i="37"/>
  <c r="T226" i="37" s="1"/>
  <c r="T109" i="37"/>
  <c r="T105" i="37"/>
  <c r="T102" i="37"/>
  <c r="T98" i="37"/>
  <c r="T110" i="37"/>
  <c r="T95" i="37"/>
  <c r="T106" i="37"/>
  <c r="T103" i="37"/>
  <c r="T232" i="37" s="1"/>
  <c r="T99" i="37"/>
  <c r="T228" i="37" s="1"/>
  <c r="N199" i="37"/>
  <c r="N265" i="37" s="1"/>
  <c r="M199" i="37"/>
  <c r="M265" i="37" s="1"/>
  <c r="K199" i="37"/>
  <c r="K265" i="37" s="1"/>
  <c r="Q199" i="37"/>
  <c r="Q265" i="37" s="1"/>
  <c r="J199" i="37"/>
  <c r="J265" i="37" s="1"/>
  <c r="P199" i="37"/>
  <c r="P265" i="37" s="1"/>
  <c r="L199" i="37"/>
  <c r="L265" i="37" s="1"/>
  <c r="O199" i="37"/>
  <c r="O265" i="37" s="1"/>
  <c r="M206" i="37"/>
  <c r="M272" i="37" s="1"/>
  <c r="O206" i="37"/>
  <c r="O272" i="37" s="1"/>
  <c r="L206" i="37"/>
  <c r="L272" i="37" s="1"/>
  <c r="K206" i="37"/>
  <c r="K272" i="37" s="1"/>
  <c r="J206" i="37"/>
  <c r="J272" i="37" s="1"/>
  <c r="Q206" i="37"/>
  <c r="Q272" i="37" s="1"/>
  <c r="N206" i="37"/>
  <c r="N272" i="37" s="1"/>
  <c r="P206" i="37"/>
  <c r="P272" i="37" s="1"/>
  <c r="Q235" i="37"/>
  <c r="K232" i="37"/>
  <c r="R229" i="37"/>
  <c r="L226" i="37"/>
  <c r="L228" i="37"/>
  <c r="S199" i="37"/>
  <c r="R86" i="37"/>
  <c r="S206" i="37"/>
  <c r="S272" i="37" s="1"/>
  <c r="S205" i="37"/>
  <c r="S271" i="37" s="1"/>
  <c r="M205" i="37"/>
  <c r="M271" i="37" s="1"/>
  <c r="K205" i="37"/>
  <c r="K271" i="37" s="1"/>
  <c r="P205" i="37"/>
  <c r="P271" i="37" s="1"/>
  <c r="L205" i="37"/>
  <c r="L271" i="37" s="1"/>
  <c r="R205" i="37"/>
  <c r="R271" i="37" s="1"/>
  <c r="J205" i="37"/>
  <c r="J271" i="37" s="1"/>
  <c r="Q205" i="37"/>
  <c r="Q271" i="37" s="1"/>
  <c r="O205" i="37"/>
  <c r="O271" i="37" s="1"/>
  <c r="N205" i="37"/>
  <c r="N271" i="37" s="1"/>
  <c r="S203" i="37"/>
  <c r="S269" i="37" s="1"/>
  <c r="R203" i="37"/>
  <c r="R269" i="37" s="1"/>
  <c r="J203" i="37"/>
  <c r="J269" i="37" s="1"/>
  <c r="N203" i="37"/>
  <c r="N269" i="37" s="1"/>
  <c r="P203" i="37"/>
  <c r="P269" i="37" s="1"/>
  <c r="L203" i="37"/>
  <c r="L269" i="37" s="1"/>
  <c r="M203" i="37"/>
  <c r="M269" i="37" s="1"/>
  <c r="O203" i="37"/>
  <c r="O269" i="37" s="1"/>
  <c r="Q203" i="37"/>
  <c r="Q269" i="37" s="1"/>
  <c r="K203" i="37"/>
  <c r="K269" i="37" s="1"/>
  <c r="M196" i="37"/>
  <c r="M262" i="37" s="1"/>
  <c r="Q196" i="37"/>
  <c r="Q262" i="37" s="1"/>
  <c r="O196" i="37"/>
  <c r="O262" i="37" s="1"/>
  <c r="L196" i="37"/>
  <c r="L262" i="37" s="1"/>
  <c r="N196" i="37"/>
  <c r="N262" i="37" s="1"/>
  <c r="R196" i="37"/>
  <c r="R262" i="37" s="1"/>
  <c r="K196" i="37"/>
  <c r="K262" i="37" s="1"/>
  <c r="P196" i="37"/>
  <c r="P262" i="37" s="1"/>
  <c r="S196" i="37"/>
  <c r="S262" i="37" s="1"/>
  <c r="J196" i="37"/>
  <c r="J262" i="37" s="1"/>
  <c r="N198" i="37"/>
  <c r="N264" i="37" s="1"/>
  <c r="O198" i="37"/>
  <c r="O264" i="37" s="1"/>
  <c r="L198" i="37"/>
  <c r="L264" i="37" s="1"/>
  <c r="Q198" i="37"/>
  <c r="Q264" i="37" s="1"/>
  <c r="P198" i="37"/>
  <c r="P264" i="37" s="1"/>
  <c r="S198" i="37"/>
  <c r="S264" i="37" s="1"/>
  <c r="J198" i="37"/>
  <c r="J264" i="37" s="1"/>
  <c r="R198" i="37"/>
  <c r="R264" i="37" s="1"/>
  <c r="M198" i="37"/>
  <c r="M264" i="37" s="1"/>
  <c r="K198" i="37"/>
  <c r="K264" i="37" s="1"/>
  <c r="O202" i="37"/>
  <c r="O268" i="37" s="1"/>
  <c r="N202" i="37"/>
  <c r="N268" i="37" s="1"/>
  <c r="M202" i="37"/>
  <c r="M268" i="37" s="1"/>
  <c r="Q202" i="37"/>
  <c r="Q268" i="37" s="1"/>
  <c r="K202" i="37"/>
  <c r="K268" i="37" s="1"/>
  <c r="L202" i="37"/>
  <c r="L268" i="37" s="1"/>
  <c r="P202" i="37"/>
  <c r="P268" i="37" s="1"/>
  <c r="J202" i="37"/>
  <c r="J268" i="37" s="1"/>
  <c r="R202" i="37"/>
  <c r="R268" i="37" s="1"/>
  <c r="S202" i="37"/>
  <c r="S268" i="37" s="1"/>
  <c r="R236" i="37"/>
  <c r="T24" i="37"/>
  <c r="T192" i="37"/>
  <c r="T199" i="37" s="1"/>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S265" i="37"/>
  <c r="F395" i="38"/>
  <c r="F369" i="37" s="1"/>
  <c r="T391" i="37" s="1"/>
  <c r="F339" i="38"/>
  <c r="F316" i="37" s="1"/>
  <c r="S338" i="37" s="1"/>
  <c r="F386" i="38"/>
  <c r="F326" i="37" s="1"/>
  <c r="S348" i="37" s="1"/>
  <c r="W382" i="37"/>
  <c r="H382" i="37" s="1"/>
  <c r="W353" i="37"/>
  <c r="H353" i="37" s="1"/>
  <c r="W343" i="37"/>
  <c r="H343" i="37" s="1"/>
  <c r="W351" i="37"/>
  <c r="H351" i="37" s="1"/>
  <c r="W349" i="37"/>
  <c r="H349" i="37" s="1"/>
  <c r="W346" i="37"/>
  <c r="H346" i="37" s="1"/>
  <c r="W341" i="37"/>
  <c r="H341" i="37" s="1"/>
  <c r="W386" i="37"/>
  <c r="H386" i="37" s="1"/>
  <c r="W339" i="37"/>
  <c r="H339" i="37" s="1"/>
  <c r="W384" i="37"/>
  <c r="H384" i="37" s="1"/>
  <c r="W356" i="37"/>
  <c r="H356" i="37" s="1"/>
  <c r="W340" i="37"/>
  <c r="H340" i="37" s="1"/>
  <c r="W388" i="37"/>
  <c r="H388" i="37" s="1"/>
  <c r="W392" i="37"/>
  <c r="H392" i="37" s="1"/>
  <c r="W385" i="37"/>
  <c r="H385" i="37" s="1"/>
  <c r="W348" i="37"/>
  <c r="W395" i="37"/>
  <c r="H395" i="37" s="1"/>
  <c r="W399" i="37"/>
  <c r="H399" i="37" s="1"/>
  <c r="W355" i="37"/>
  <c r="H355" i="37" s="1"/>
  <c r="W383" i="37"/>
  <c r="H383" i="37" s="1"/>
  <c r="W389" i="37"/>
  <c r="H389" i="37" s="1"/>
  <c r="W342" i="37"/>
  <c r="H342" i="37" s="1"/>
  <c r="W391" i="37"/>
  <c r="W394" i="37"/>
  <c r="H394" i="37" s="1"/>
  <c r="W350" i="37"/>
  <c r="H350" i="37" s="1"/>
  <c r="W398" i="37"/>
  <c r="H398" i="37" s="1"/>
  <c r="W338" i="37"/>
  <c r="W345" i="37"/>
  <c r="H345" i="37" s="1"/>
  <c r="W393" i="37"/>
  <c r="H393" i="37" s="1"/>
  <c r="W396" i="37"/>
  <c r="H396" i="37" s="1"/>
  <c r="W352" i="37"/>
  <c r="H352" i="37" s="1"/>
  <c r="W381" i="37"/>
  <c r="H381" i="37" s="1"/>
  <c r="T3" i="37"/>
  <c r="T3" i="38"/>
  <c r="T3" i="10"/>
  <c r="N228" i="37"/>
  <c r="J232" i="37"/>
  <c r="P226" i="37"/>
  <c r="J226" i="37"/>
  <c r="M235" i="37"/>
  <c r="Q226" i="37"/>
  <c r="R226" i="37"/>
  <c r="T229" i="37"/>
  <c r="K226" i="37"/>
  <c r="M226" i="37"/>
  <c r="N226" i="37"/>
  <c r="O226" i="37"/>
  <c r="T235" i="37"/>
  <c r="R233" i="37"/>
  <c r="N233" i="37"/>
  <c r="L235" i="37"/>
  <c r="K233" i="37"/>
  <c r="T233" i="37"/>
  <c r="N235" i="37"/>
  <c r="O235" i="37"/>
  <c r="M233" i="37"/>
  <c r="P235" i="37"/>
  <c r="O233" i="37"/>
  <c r="O228" i="37"/>
  <c r="M228" i="37"/>
  <c r="P228" i="37"/>
  <c r="L232" i="37"/>
  <c r="R232" i="37"/>
  <c r="Q228" i="37"/>
  <c r="M232" i="37"/>
  <c r="R228" i="37"/>
  <c r="L233" i="37"/>
  <c r="J228" i="37"/>
  <c r="K228" i="37"/>
  <c r="P232" i="37"/>
  <c r="O232" i="37"/>
  <c r="Q232" i="37"/>
  <c r="N232" i="37"/>
  <c r="P233" i="37"/>
  <c r="R235" i="37"/>
  <c r="J235" i="37"/>
  <c r="K235" i="37"/>
  <c r="U140" i="37"/>
  <c r="U191" i="37"/>
  <c r="F82" i="37"/>
  <c r="F129" i="37"/>
  <c r="F176" i="37"/>
  <c r="F81" i="37"/>
  <c r="F128" i="37"/>
  <c r="F175" i="37"/>
  <c r="V190" i="37"/>
  <c r="F67" i="37"/>
  <c r="F161" i="37"/>
  <c r="S194" i="37" s="1"/>
  <c r="F114" i="37"/>
  <c r="F164" i="37"/>
  <c r="F117" i="37"/>
  <c r="Q233" i="37"/>
  <c r="F74" i="37"/>
  <c r="F168" i="37"/>
  <c r="F121" i="37"/>
  <c r="F68" i="37"/>
  <c r="F115" i="37"/>
  <c r="F162" i="37"/>
  <c r="T3" i="6"/>
  <c r="T3" i="27"/>
  <c r="T3" i="7"/>
  <c r="T3" i="26"/>
  <c r="F70" i="37"/>
  <c r="U39" i="7"/>
  <c r="U40" i="7" s="1"/>
  <c r="U12" i="37"/>
  <c r="U13" i="37" s="1"/>
  <c r="V2" i="37"/>
  <c r="V11" i="37"/>
  <c r="F247" i="26"/>
  <c r="F2174" i="27"/>
  <c r="F239" i="26"/>
  <c r="F232" i="26"/>
  <c r="F235" i="26"/>
  <c r="F246" i="26"/>
  <c r="F233" i="26"/>
  <c r="V2" i="26"/>
  <c r="V32" i="7"/>
  <c r="V36" i="7" s="1"/>
  <c r="V2" i="27"/>
  <c r="V27" i="7"/>
  <c r="V28" i="7" s="1"/>
  <c r="V2" i="6"/>
  <c r="V2" i="10"/>
  <c r="V2" i="7"/>
  <c r="W12" i="7"/>
  <c r="W2" i="38" s="1"/>
  <c r="W26" i="7"/>
  <c r="S95" i="37" l="1"/>
  <c r="S102" i="37"/>
  <c r="O239" i="37"/>
  <c r="R238" i="37"/>
  <c r="U64" i="37"/>
  <c r="U92" i="37" s="1"/>
  <c r="U61" i="37"/>
  <c r="U89" i="37" s="1"/>
  <c r="U58" i="37"/>
  <c r="U86" i="37" s="1"/>
  <c r="U63" i="37"/>
  <c r="U91" i="37" s="1"/>
  <c r="U62" i="37"/>
  <c r="U90" i="37" s="1"/>
  <c r="U59" i="37"/>
  <c r="U87" i="37" s="1"/>
  <c r="U65" i="37"/>
  <c r="U93" i="37" s="1"/>
  <c r="U60" i="37"/>
  <c r="U88" i="37" s="1"/>
  <c r="U107" i="37"/>
  <c r="U236" i="37" s="1"/>
  <c r="U104" i="37"/>
  <c r="U100" i="37"/>
  <c r="U229" i="37" s="1"/>
  <c r="U97" i="37"/>
  <c r="U226" i="37" s="1"/>
  <c r="U109" i="37"/>
  <c r="U238" i="37" s="1"/>
  <c r="U105" i="37"/>
  <c r="U102" i="37"/>
  <c r="U231" i="37" s="1"/>
  <c r="U98" i="37"/>
  <c r="U227" i="37" s="1"/>
  <c r="U110" i="37"/>
  <c r="U239" i="37" s="1"/>
  <c r="U95" i="37"/>
  <c r="U106" i="37"/>
  <c r="U235" i="37" s="1"/>
  <c r="U103" i="37"/>
  <c r="U99" i="37"/>
  <c r="U228" i="37" s="1"/>
  <c r="U96" i="37"/>
  <c r="V57" i="37"/>
  <c r="V84" i="37"/>
  <c r="N225" i="37"/>
  <c r="J224" i="37"/>
  <c r="S64" i="37"/>
  <c r="S92" i="37" s="1"/>
  <c r="S109" i="37" s="1"/>
  <c r="S65" i="37"/>
  <c r="S93" i="37" s="1"/>
  <c r="S61" i="37"/>
  <c r="S89" i="37" s="1"/>
  <c r="S224" i="37"/>
  <c r="T205" i="37"/>
  <c r="T271" i="37" s="1"/>
  <c r="T206" i="37"/>
  <c r="T272" i="37" s="1"/>
  <c r="T196" i="37"/>
  <c r="T262" i="37" s="1"/>
  <c r="T203" i="37"/>
  <c r="T269" i="37" s="1"/>
  <c r="T202" i="37"/>
  <c r="T268" i="37" s="1"/>
  <c r="T198" i="37"/>
  <c r="T264" i="37" s="1"/>
  <c r="R197" i="37"/>
  <c r="R263" i="37" s="1"/>
  <c r="N197" i="37"/>
  <c r="N263" i="37" s="1"/>
  <c r="K197" i="37"/>
  <c r="K263" i="37" s="1"/>
  <c r="Q197" i="37"/>
  <c r="Q263" i="37" s="1"/>
  <c r="P197" i="37"/>
  <c r="P263" i="37" s="1"/>
  <c r="J197" i="37"/>
  <c r="J263" i="37" s="1"/>
  <c r="O197" i="37"/>
  <c r="O263" i="37" s="1"/>
  <c r="M197" i="37"/>
  <c r="M263" i="37" s="1"/>
  <c r="T197" i="37"/>
  <c r="T263" i="37" s="1"/>
  <c r="S197" i="37"/>
  <c r="S263" i="37" s="1"/>
  <c r="L197" i="37"/>
  <c r="L263" i="37" s="1"/>
  <c r="T208" i="37"/>
  <c r="T274" i="37" s="1"/>
  <c r="K208" i="37"/>
  <c r="K274" i="37" s="1"/>
  <c r="R208" i="37"/>
  <c r="R274" i="37" s="1"/>
  <c r="O208" i="37"/>
  <c r="O274" i="37" s="1"/>
  <c r="S208" i="37"/>
  <c r="S274" i="37" s="1"/>
  <c r="N208" i="37"/>
  <c r="N274" i="37" s="1"/>
  <c r="P208" i="37"/>
  <c r="P274" i="37" s="1"/>
  <c r="M208" i="37"/>
  <c r="M274" i="37" s="1"/>
  <c r="L208" i="37"/>
  <c r="L274" i="37" s="1"/>
  <c r="Q208" i="37"/>
  <c r="Q274" i="37" s="1"/>
  <c r="J208" i="37"/>
  <c r="J274" i="37" s="1"/>
  <c r="S195" i="37"/>
  <c r="S261" i="37" s="1"/>
  <c r="J195" i="37"/>
  <c r="J261" i="37" s="1"/>
  <c r="N195" i="37"/>
  <c r="N261" i="37" s="1"/>
  <c r="Q195" i="37"/>
  <c r="Q261" i="37" s="1"/>
  <c r="R195" i="37"/>
  <c r="R261" i="37" s="1"/>
  <c r="P195" i="37"/>
  <c r="P261" i="37" s="1"/>
  <c r="T195" i="37"/>
  <c r="T261" i="37" s="1"/>
  <c r="L195" i="37"/>
  <c r="L261" i="37" s="1"/>
  <c r="K195" i="37"/>
  <c r="K261" i="37" s="1"/>
  <c r="O195" i="37"/>
  <c r="O261" i="37" s="1"/>
  <c r="M195" i="37"/>
  <c r="M261" i="37" s="1"/>
  <c r="M209" i="37"/>
  <c r="M275" i="37" s="1"/>
  <c r="S209" i="37"/>
  <c r="S275" i="37" s="1"/>
  <c r="T209" i="37"/>
  <c r="T275" i="37" s="1"/>
  <c r="O209" i="37"/>
  <c r="O275" i="37" s="1"/>
  <c r="R209" i="37"/>
  <c r="R275" i="37" s="1"/>
  <c r="K209" i="37"/>
  <c r="K275" i="37" s="1"/>
  <c r="Q209" i="37"/>
  <c r="Q275" i="37" s="1"/>
  <c r="J209" i="37"/>
  <c r="J275" i="37" s="1"/>
  <c r="P209" i="37"/>
  <c r="P275" i="37" s="1"/>
  <c r="N209" i="37"/>
  <c r="N275" i="37" s="1"/>
  <c r="L209" i="37"/>
  <c r="L275" i="37" s="1"/>
  <c r="O201" i="37"/>
  <c r="O267" i="37" s="1"/>
  <c r="N201" i="37"/>
  <c r="N267" i="37" s="1"/>
  <c r="M201" i="37"/>
  <c r="M267" i="37" s="1"/>
  <c r="L201" i="37"/>
  <c r="L267" i="37" s="1"/>
  <c r="K201" i="37"/>
  <c r="K267" i="37" s="1"/>
  <c r="T201" i="37"/>
  <c r="T267" i="37" s="1"/>
  <c r="J201" i="37"/>
  <c r="J267" i="37" s="1"/>
  <c r="R201" i="37"/>
  <c r="R267" i="37" s="1"/>
  <c r="P201" i="37"/>
  <c r="P267" i="37" s="1"/>
  <c r="S201" i="37"/>
  <c r="S267" i="37" s="1"/>
  <c r="Q201" i="37"/>
  <c r="Q267" i="37" s="1"/>
  <c r="Q194" i="37"/>
  <c r="Q260" i="37" s="1"/>
  <c r="P194" i="37"/>
  <c r="P260" i="37" s="1"/>
  <c r="O194" i="37"/>
  <c r="O260" i="37" s="1"/>
  <c r="N194" i="37"/>
  <c r="N260" i="37" s="1"/>
  <c r="M194" i="37"/>
  <c r="M260" i="37" s="1"/>
  <c r="L194" i="37"/>
  <c r="L260" i="37" s="1"/>
  <c r="J194" i="37"/>
  <c r="J260" i="37" s="1"/>
  <c r="R194" i="37"/>
  <c r="R260" i="37" s="1"/>
  <c r="S260" i="37"/>
  <c r="T194" i="37"/>
  <c r="T260" i="37" s="1"/>
  <c r="K194" i="37"/>
  <c r="K260" i="37" s="1"/>
  <c r="U192" i="37"/>
  <c r="U195" i="37" s="1"/>
  <c r="U261" i="37" s="1"/>
  <c r="U24" i="37"/>
  <c r="T26" i="37"/>
  <c r="T32" i="37"/>
  <c r="T28" i="37"/>
  <c r="T30" i="37"/>
  <c r="T33" i="37"/>
  <c r="T29" i="37"/>
  <c r="T31" i="37"/>
  <c r="T54" i="37" s="1"/>
  <c r="T27" i="37"/>
  <c r="H391" i="37"/>
  <c r="J231" i="37"/>
  <c r="R231" i="37"/>
  <c r="H348" i="37"/>
  <c r="H338" i="37"/>
  <c r="U3" i="37"/>
  <c r="U3" i="38"/>
  <c r="T239" i="37"/>
  <c r="P239" i="37"/>
  <c r="R239" i="37"/>
  <c r="U233" i="37"/>
  <c r="M231" i="37"/>
  <c r="K238" i="37"/>
  <c r="L238" i="37"/>
  <c r="R224" i="37"/>
  <c r="K224" i="37"/>
  <c r="M225" i="37"/>
  <c r="P225" i="37"/>
  <c r="J225" i="37"/>
  <c r="R225" i="37"/>
  <c r="O225" i="37"/>
  <c r="K225" i="37"/>
  <c r="L225" i="37"/>
  <c r="T225" i="37"/>
  <c r="P224" i="37"/>
  <c r="K239" i="37"/>
  <c r="Q239" i="37"/>
  <c r="T238" i="37"/>
  <c r="P231" i="37"/>
  <c r="L224" i="37"/>
  <c r="L239" i="37"/>
  <c r="O238" i="37"/>
  <c r="M238" i="37"/>
  <c r="N224" i="37"/>
  <c r="T224" i="37"/>
  <c r="P238" i="37"/>
  <c r="O224" i="37"/>
  <c r="M224" i="37"/>
  <c r="M239" i="37"/>
  <c r="Q238" i="37"/>
  <c r="N238" i="37"/>
  <c r="Q224" i="37"/>
  <c r="U224" i="37"/>
  <c r="N239" i="37"/>
  <c r="J238" i="37"/>
  <c r="T231" i="37"/>
  <c r="Q231" i="37"/>
  <c r="J239" i="37"/>
  <c r="L231" i="37"/>
  <c r="U225" i="37"/>
  <c r="N231" i="37"/>
  <c r="Q225" i="37"/>
  <c r="O231" i="37"/>
  <c r="K231" i="37"/>
  <c r="W190" i="37"/>
  <c r="F77" i="37"/>
  <c r="F124" i="37"/>
  <c r="F171" i="37"/>
  <c r="V140" i="37"/>
  <c r="V191" i="37"/>
  <c r="T265" i="37"/>
  <c r="S231" i="37"/>
  <c r="S87" i="37"/>
  <c r="S103" i="37" s="1"/>
  <c r="S88" i="37"/>
  <c r="S91" i="37"/>
  <c r="S90" i="37"/>
  <c r="K227" i="37"/>
  <c r="R227" i="37"/>
  <c r="J227" i="37"/>
  <c r="Q227" i="37"/>
  <c r="N227" i="37"/>
  <c r="P227" i="37"/>
  <c r="O227" i="37"/>
  <c r="M227" i="37"/>
  <c r="T227" i="37"/>
  <c r="L227" i="37"/>
  <c r="U3" i="27"/>
  <c r="U3" i="10"/>
  <c r="U3" i="7"/>
  <c r="U3" i="26"/>
  <c r="U3" i="6"/>
  <c r="W2" i="37"/>
  <c r="W11" i="37"/>
  <c r="V39" i="7"/>
  <c r="V40" i="7" s="1"/>
  <c r="V12" i="37"/>
  <c r="V13" i="37" s="1"/>
  <c r="F242" i="26"/>
  <c r="W32" i="7"/>
  <c r="W36" i="7" s="1"/>
  <c r="W2" i="27"/>
  <c r="W2" i="26"/>
  <c r="W27" i="7"/>
  <c r="W28" i="7" s="1"/>
  <c r="W2" i="6"/>
  <c r="W2" i="10"/>
  <c r="W2" i="7"/>
  <c r="U232" i="37" l="1"/>
  <c r="S99" i="37"/>
  <c r="S228" i="37" s="1"/>
  <c r="S106" i="37"/>
  <c r="S235" i="37" s="1"/>
  <c r="V100" i="37"/>
  <c r="V229" i="37" s="1"/>
  <c r="V97" i="37"/>
  <c r="V109" i="37"/>
  <c r="V105" i="37"/>
  <c r="V234" i="37" s="1"/>
  <c r="V102" i="37"/>
  <c r="V231" i="37" s="1"/>
  <c r="V98" i="37"/>
  <c r="V110" i="37"/>
  <c r="V95" i="37"/>
  <c r="V224" i="37" s="1"/>
  <c r="V106" i="37"/>
  <c r="V235" i="37" s="1"/>
  <c r="V103" i="37"/>
  <c r="V232" i="37" s="1"/>
  <c r="V99" i="37"/>
  <c r="V96" i="37"/>
  <c r="V225" i="37" s="1"/>
  <c r="V107" i="37"/>
  <c r="V236" i="37" s="1"/>
  <c r="V104" i="37"/>
  <c r="V233" i="37" s="1"/>
  <c r="S100" i="37"/>
  <c r="S229" i="37" s="1"/>
  <c r="S107" i="37"/>
  <c r="V59" i="37"/>
  <c r="V87" i="37" s="1"/>
  <c r="V61" i="37"/>
  <c r="V89" i="37" s="1"/>
  <c r="V60" i="37"/>
  <c r="V88" i="37" s="1"/>
  <c r="V65" i="37"/>
  <c r="V93" i="37" s="1"/>
  <c r="V64" i="37"/>
  <c r="V92" i="37" s="1"/>
  <c r="V62" i="37"/>
  <c r="V90" i="37" s="1"/>
  <c r="V58" i="37"/>
  <c r="V86" i="37" s="1"/>
  <c r="V63" i="37"/>
  <c r="V91" i="37" s="1"/>
  <c r="S97" i="37"/>
  <c r="S226" i="37" s="1"/>
  <c r="S104" i="37"/>
  <c r="S233" i="37" s="1"/>
  <c r="O234" i="37"/>
  <c r="S105" i="37"/>
  <c r="S234" i="37" s="1"/>
  <c r="S96" i="37"/>
  <c r="S225" i="37" s="1"/>
  <c r="S238" i="37"/>
  <c r="S110" i="37"/>
  <c r="S239" i="37" s="1"/>
  <c r="W84" i="37"/>
  <c r="W57" i="37"/>
  <c r="S98" i="37"/>
  <c r="S227" i="37" s="1"/>
  <c r="S236" i="37"/>
  <c r="V228" i="37"/>
  <c r="V227" i="37"/>
  <c r="U208" i="37"/>
  <c r="U274" i="37" s="1"/>
  <c r="U206" i="37"/>
  <c r="U272" i="37" s="1"/>
  <c r="U201" i="37"/>
  <c r="U267" i="37" s="1"/>
  <c r="U194" i="37"/>
  <c r="U260" i="37" s="1"/>
  <c r="U199" i="37"/>
  <c r="U265" i="37" s="1"/>
  <c r="U202" i="37"/>
  <c r="U268" i="37" s="1"/>
  <c r="U205" i="37"/>
  <c r="U271" i="37" s="1"/>
  <c r="U196" i="37"/>
  <c r="U262" i="37" s="1"/>
  <c r="U198" i="37"/>
  <c r="U264" i="37" s="1"/>
  <c r="U203" i="37"/>
  <c r="U269" i="37" s="1"/>
  <c r="U209" i="37"/>
  <c r="U275" i="37" s="1"/>
  <c r="U197" i="37"/>
  <c r="U263" i="37" s="1"/>
  <c r="N204" i="37"/>
  <c r="N270" i="37" s="1"/>
  <c r="O204" i="37"/>
  <c r="O270" i="37" s="1"/>
  <c r="S204" i="37"/>
  <c r="M204" i="37"/>
  <c r="M270" i="37" s="1"/>
  <c r="U204" i="37"/>
  <c r="U270" i="37" s="1"/>
  <c r="T204" i="37"/>
  <c r="T270" i="37" s="1"/>
  <c r="P204" i="37"/>
  <c r="P270" i="37" s="1"/>
  <c r="L204" i="37"/>
  <c r="L270" i="37" s="1"/>
  <c r="K204" i="37"/>
  <c r="K270" i="37" s="1"/>
  <c r="J204" i="37"/>
  <c r="J270" i="37" s="1"/>
  <c r="R204" i="37"/>
  <c r="R270" i="37" s="1"/>
  <c r="Q204" i="37"/>
  <c r="Q270" i="37" s="1"/>
  <c r="V24" i="37"/>
  <c r="V192" i="37"/>
  <c r="V206" i="37" s="1"/>
  <c r="U32" i="37"/>
  <c r="U28" i="37"/>
  <c r="U31" i="37"/>
  <c r="U27" i="37"/>
  <c r="U33" i="37"/>
  <c r="U29" i="37"/>
  <c r="U52" i="37" s="1"/>
  <c r="U30" i="37"/>
  <c r="U26" i="37"/>
  <c r="V226" i="37"/>
  <c r="V3" i="37"/>
  <c r="V3" i="38"/>
  <c r="U234" i="37"/>
  <c r="J234" i="37"/>
  <c r="L234" i="37"/>
  <c r="T234" i="37"/>
  <c r="Q234" i="37"/>
  <c r="M234" i="37"/>
  <c r="R234" i="37"/>
  <c r="N234" i="37"/>
  <c r="P234" i="37"/>
  <c r="K234" i="37"/>
  <c r="W12" i="37"/>
  <c r="W13" i="37" s="1"/>
  <c r="W140" i="37"/>
  <c r="W191" i="37"/>
  <c r="T56" i="37"/>
  <c r="T51" i="37"/>
  <c r="T49" i="37"/>
  <c r="T55" i="37"/>
  <c r="T50" i="37"/>
  <c r="T53" i="37"/>
  <c r="T52" i="37"/>
  <c r="S232" i="37"/>
  <c r="V3" i="7"/>
  <c r="V3" i="10"/>
  <c r="V3" i="6"/>
  <c r="V3" i="26"/>
  <c r="V3" i="27"/>
  <c r="W39" i="7"/>
  <c r="W40" i="7" s="1"/>
  <c r="H36" i="7"/>
  <c r="H28" i="7"/>
  <c r="V238" i="37" l="1"/>
  <c r="V239"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H102" i="37" s="1"/>
  <c r="H231" i="37" s="1"/>
  <c r="W98" i="37"/>
  <c r="H98" i="37" s="1"/>
  <c r="H227" i="37" s="1"/>
  <c r="W110" i="37"/>
  <c r="W95" i="37"/>
  <c r="H95" i="37" s="1"/>
  <c r="H224" i="37" s="1"/>
  <c r="W106" i="37"/>
  <c r="W235" i="37" s="1"/>
  <c r="W103" i="37"/>
  <c r="W232" i="37" s="1"/>
  <c r="W99" i="37"/>
  <c r="W228" i="37" s="1"/>
  <c r="W96" i="37"/>
  <c r="H96" i="37" s="1"/>
  <c r="H225" i="37" s="1"/>
  <c r="W107" i="37"/>
  <c r="H107" i="37" s="1"/>
  <c r="H236" i="37" s="1"/>
  <c r="W104" i="37"/>
  <c r="W100" i="37"/>
  <c r="W229" i="37" s="1"/>
  <c r="W97" i="37"/>
  <c r="W226" i="37" s="1"/>
  <c r="V202" i="37"/>
  <c r="V268" i="37" s="1"/>
  <c r="V198" i="37"/>
  <c r="V264" i="37" s="1"/>
  <c r="V194" i="37"/>
  <c r="V260" i="37" s="1"/>
  <c r="V209" i="37"/>
  <c r="V275" i="37" s="1"/>
  <c r="V201" i="37"/>
  <c r="V267" i="37" s="1"/>
  <c r="V208" i="37"/>
  <c r="V274" i="37" s="1"/>
  <c r="V196" i="37"/>
  <c r="V262" i="37" s="1"/>
  <c r="V204" i="37"/>
  <c r="V270" i="37" s="1"/>
  <c r="V199" i="37"/>
  <c r="V265" i="37" s="1"/>
  <c r="V195" i="37"/>
  <c r="V261" i="37" s="1"/>
  <c r="V203" i="37"/>
  <c r="V269" i="37" s="1"/>
  <c r="V197" i="37"/>
  <c r="V263" i="37" s="1"/>
  <c r="V205" i="37"/>
  <c r="V271" i="37" s="1"/>
  <c r="W192" i="37"/>
  <c r="W206" i="37" s="1"/>
  <c r="W272" i="37" s="1"/>
  <c r="W24" i="37"/>
  <c r="V31" i="37"/>
  <c r="V33" i="37"/>
  <c r="V29" i="37"/>
  <c r="V52" i="37" s="1"/>
  <c r="V32" i="37"/>
  <c r="V28" i="37"/>
  <c r="V30" i="37"/>
  <c r="V26" i="37"/>
  <c r="V27" i="37"/>
  <c r="W3" i="37"/>
  <c r="W3" i="38"/>
  <c r="H104" i="37"/>
  <c r="H233" i="37" s="1"/>
  <c r="V272" i="37"/>
  <c r="H140" i="37"/>
  <c r="H191" i="37"/>
  <c r="S270" i="37"/>
  <c r="W236" i="37"/>
  <c r="U51" i="37"/>
  <c r="U54" i="37"/>
  <c r="U50" i="37"/>
  <c r="U55" i="37"/>
  <c r="U49" i="37"/>
  <c r="U53" i="37"/>
  <c r="U56" i="37"/>
  <c r="H39" i="7"/>
  <c r="H12" i="37"/>
  <c r="W3" i="26"/>
  <c r="W3" i="27"/>
  <c r="W3" i="7"/>
  <c r="W3" i="6"/>
  <c r="W3" i="10"/>
  <c r="H40" i="7"/>
  <c r="H109" i="37" l="1"/>
  <c r="H238" i="37" s="1"/>
  <c r="H103" i="37"/>
  <c r="H232" i="37" s="1"/>
  <c r="H105" i="37"/>
  <c r="H234" i="37" s="1"/>
  <c r="W224" i="37"/>
  <c r="H99" i="37"/>
  <c r="H228" i="37" s="1"/>
  <c r="H97" i="37"/>
  <c r="H226" i="37" s="1"/>
  <c r="H110" i="37"/>
  <c r="H239" i="37" s="1"/>
  <c r="W239" i="37"/>
  <c r="W198" i="37"/>
  <c r="H198" i="37" s="1"/>
  <c r="H264" i="37" s="1"/>
  <c r="W194" i="37"/>
  <c r="W260" i="37" s="1"/>
  <c r="W202" i="37"/>
  <c r="H202" i="37" s="1"/>
  <c r="H268" i="37" s="1"/>
  <c r="W209" i="37"/>
  <c r="W275" i="37" s="1"/>
  <c r="W197" i="37"/>
  <c r="H197" i="37" s="1"/>
  <c r="H263" i="37" s="1"/>
  <c r="W205" i="37"/>
  <c r="W271" i="37" s="1"/>
  <c r="W201" i="37"/>
  <c r="H201" i="37" s="1"/>
  <c r="H267" i="37" s="1"/>
  <c r="W208" i="37"/>
  <c r="W274" i="37" s="1"/>
  <c r="W196" i="37"/>
  <c r="W262" i="37" s="1"/>
  <c r="W204" i="37"/>
  <c r="W270" i="37" s="1"/>
  <c r="W199" i="37"/>
  <c r="W265" i="37" s="1"/>
  <c r="W195" i="37"/>
  <c r="H195" i="37" s="1"/>
  <c r="H261" i="37" s="1"/>
  <c r="W203" i="37"/>
  <c r="W269" i="37" s="1"/>
  <c r="W33" i="37"/>
  <c r="W29" i="37"/>
  <c r="W27" i="37"/>
  <c r="F36" i="37" s="1"/>
  <c r="F132" i="37" s="1"/>
  <c r="S143" i="37" s="1"/>
  <c r="W30" i="37"/>
  <c r="W26" i="37"/>
  <c r="F35" i="37" s="1"/>
  <c r="W32" i="37"/>
  <c r="W28" i="37"/>
  <c r="W31" i="37"/>
  <c r="W233" i="37"/>
  <c r="W231" i="37"/>
  <c r="W227" i="37"/>
  <c r="H106" i="37"/>
  <c r="H235" i="37" s="1"/>
  <c r="W225" i="37"/>
  <c r="H206" i="37"/>
  <c r="H272" i="37" s="1"/>
  <c r="H100" i="37"/>
  <c r="H229" i="37" s="1"/>
  <c r="V56" i="37"/>
  <c r="V49" i="37"/>
  <c r="V51" i="37"/>
  <c r="V50" i="37"/>
  <c r="V54" i="37"/>
  <c r="V55" i="37"/>
  <c r="V53" i="37"/>
  <c r="H209" i="37" l="1"/>
  <c r="H275" i="37" s="1"/>
  <c r="W261" i="37"/>
  <c r="W263" i="37"/>
  <c r="H194" i="37"/>
  <c r="H260" i="37" s="1"/>
  <c r="H199" i="37"/>
  <c r="H265" i="37" s="1"/>
  <c r="W268" i="37"/>
  <c r="H204" i="37"/>
  <c r="H270" i="37" s="1"/>
  <c r="H27" i="37"/>
  <c r="H50" i="37" s="1"/>
  <c r="W50" i="37"/>
  <c r="H196" i="37"/>
  <c r="H262" i="37" s="1"/>
  <c r="H208" i="37"/>
  <c r="H274" i="37" s="1"/>
  <c r="W264" i="37"/>
  <c r="W267" i="37"/>
  <c r="H205" i="37"/>
  <c r="H271" i="37" s="1"/>
  <c r="H203" i="37"/>
  <c r="H269" i="37" s="1"/>
  <c r="F42" i="37"/>
  <c r="F138" i="37" s="1"/>
  <c r="K157" i="37" s="1"/>
  <c r="K257" i="37" s="1"/>
  <c r="K293" i="37" s="1"/>
  <c r="K313" i="37" s="1"/>
  <c r="K417" i="37" s="1"/>
  <c r="K436" i="37" s="1"/>
  <c r="K267" i="26" s="1"/>
  <c r="S243" i="37"/>
  <c r="S279" i="37" s="1"/>
  <c r="F40" i="37"/>
  <c r="F136" i="37" s="1"/>
  <c r="J154" i="37" s="1"/>
  <c r="J254" i="37" s="1"/>
  <c r="J290" i="37" s="1"/>
  <c r="J310" i="37" s="1"/>
  <c r="J414" i="37" s="1"/>
  <c r="J433" i="37" s="1"/>
  <c r="J264" i="26" s="1"/>
  <c r="W56" i="37"/>
  <c r="H28" i="37"/>
  <c r="H31" i="37"/>
  <c r="H32" i="37"/>
  <c r="H33" i="37"/>
  <c r="H29" i="37"/>
  <c r="H26" i="37"/>
  <c r="W49" i="37"/>
  <c r="F131" i="37"/>
  <c r="S142" i="37" s="1"/>
  <c r="W54" i="37"/>
  <c r="H30" i="37"/>
  <c r="W55" i="37"/>
  <c r="F41" i="37"/>
  <c r="F137" i="37" s="1"/>
  <c r="Q156" i="37" s="1"/>
  <c r="Q256" i="37" s="1"/>
  <c r="Q292" i="37" s="1"/>
  <c r="Q312" i="37" s="1"/>
  <c r="Q416" i="37" s="1"/>
  <c r="Q435" i="37" s="1"/>
  <c r="Q266" i="26" s="1"/>
  <c r="W53" i="37"/>
  <c r="F39" i="37"/>
  <c r="F135" i="37" s="1"/>
  <c r="O153" i="37" s="1"/>
  <c r="O253" i="37" s="1"/>
  <c r="O289" i="37" s="1"/>
  <c r="O309" i="37" s="1"/>
  <c r="O413" i="37" s="1"/>
  <c r="O432" i="37" s="1"/>
  <c r="O263" i="26" s="1"/>
  <c r="W52" i="37"/>
  <c r="F38" i="37"/>
  <c r="F134" i="37" s="1"/>
  <c r="J145" i="37" s="1"/>
  <c r="N143" i="37"/>
  <c r="V150" i="37"/>
  <c r="U150" i="37"/>
  <c r="O150" i="37"/>
  <c r="O250" i="37" s="1"/>
  <c r="O286" i="37" s="1"/>
  <c r="T143" i="37"/>
  <c r="U143" i="37"/>
  <c r="S150" i="37"/>
  <c r="R143" i="37"/>
  <c r="K150" i="37"/>
  <c r="K250" i="37" s="1"/>
  <c r="K286" i="37" s="1"/>
  <c r="R150" i="37"/>
  <c r="R250" i="37" s="1"/>
  <c r="R286" i="37" s="1"/>
  <c r="M143" i="37"/>
  <c r="T150" i="37"/>
  <c r="L143" i="37"/>
  <c r="W51" i="37"/>
  <c r="K143" i="37"/>
  <c r="N150" i="37"/>
  <c r="N250" i="37" s="1"/>
  <c r="N286" i="37" s="1"/>
  <c r="Q143" i="37"/>
  <c r="F37" i="37"/>
  <c r="F133" i="37" s="1"/>
  <c r="Q144" i="37" s="1"/>
  <c r="O143" i="37"/>
  <c r="M150" i="37"/>
  <c r="M250" i="37" s="1"/>
  <c r="M286" i="37" s="1"/>
  <c r="P143" i="37"/>
  <c r="J143" i="37"/>
  <c r="P150" i="37"/>
  <c r="P250" i="37" s="1"/>
  <c r="P286" i="37" s="1"/>
  <c r="L150" i="37"/>
  <c r="L250" i="37" s="1"/>
  <c r="L286" i="37" s="1"/>
  <c r="Q150" i="37"/>
  <c r="Q250" i="37" s="1"/>
  <c r="Q286" i="37" s="1"/>
  <c r="V143" i="37"/>
  <c r="W150" i="37"/>
  <c r="W143" i="37"/>
  <c r="J150" i="37"/>
  <c r="J250" i="37" s="1"/>
  <c r="J286" i="37" s="1"/>
  <c r="L142" i="37" l="1"/>
  <c r="L242" i="37" s="1"/>
  <c r="L278" i="37" s="1"/>
  <c r="J142" i="37"/>
  <c r="W157" i="37"/>
  <c r="W257" i="37" s="1"/>
  <c r="W293" i="37" s="1"/>
  <c r="W313" i="37" s="1"/>
  <c r="W417" i="37" s="1"/>
  <c r="W436" i="37" s="1"/>
  <c r="W267" i="26" s="1"/>
  <c r="J38" i="30" s="1"/>
  <c r="P157" i="37"/>
  <c r="P257" i="37" s="1"/>
  <c r="P293" i="37" s="1"/>
  <c r="P313" i="37" s="1"/>
  <c r="P417" i="37" s="1"/>
  <c r="P436" i="37" s="1"/>
  <c r="P267" i="26" s="1"/>
  <c r="S299" i="37"/>
  <c r="S403" i="37" s="1"/>
  <c r="S422" i="37" s="1"/>
  <c r="S253" i="26" s="1"/>
  <c r="F10" i="30" s="1"/>
  <c r="L157" i="37"/>
  <c r="L257" i="37" s="1"/>
  <c r="L293" i="37" s="1"/>
  <c r="L313" i="37" s="1"/>
  <c r="L417" i="37" s="1"/>
  <c r="L436" i="37" s="1"/>
  <c r="L267" i="26" s="1"/>
  <c r="J147" i="37"/>
  <c r="W154" i="37"/>
  <c r="V154" i="37"/>
  <c r="U154" i="37"/>
  <c r="U254" i="37" s="1"/>
  <c r="U290" i="37" s="1"/>
  <c r="U310" i="37" s="1"/>
  <c r="U414" i="37" s="1"/>
  <c r="U433" i="37" s="1"/>
  <c r="U264" i="26" s="1"/>
  <c r="H21" i="30" s="1"/>
  <c r="O154" i="37"/>
  <c r="O254" i="37" s="1"/>
  <c r="O290" i="37" s="1"/>
  <c r="O310" i="37" s="1"/>
  <c r="O414" i="37" s="1"/>
  <c r="O433" i="37" s="1"/>
  <c r="O264" i="26" s="1"/>
  <c r="R147" i="37"/>
  <c r="R247" i="37" s="1"/>
  <c r="R283" i="37" s="1"/>
  <c r="R303" i="37" s="1"/>
  <c r="R407" i="37" s="1"/>
  <c r="R426" i="37" s="1"/>
  <c r="R257" i="26" s="1"/>
  <c r="V147" i="37"/>
  <c r="K147" i="37"/>
  <c r="O147" i="37"/>
  <c r="N147" i="37"/>
  <c r="M154" i="37"/>
  <c r="M254" i="37" s="1"/>
  <c r="M290" i="37" s="1"/>
  <c r="M310" i="37" s="1"/>
  <c r="M414" i="37" s="1"/>
  <c r="M433" i="37" s="1"/>
  <c r="M264" i="26" s="1"/>
  <c r="P156" i="37"/>
  <c r="P256" i="37" s="1"/>
  <c r="P292" i="37" s="1"/>
  <c r="P312" i="37" s="1"/>
  <c r="P416" i="37" s="1"/>
  <c r="P435" i="37" s="1"/>
  <c r="P266" i="26" s="1"/>
  <c r="W147" i="37"/>
  <c r="W247" i="37" s="1"/>
  <c r="W283" i="37" s="1"/>
  <c r="W303" i="37" s="1"/>
  <c r="W407" i="37" s="1"/>
  <c r="W426" i="37" s="1"/>
  <c r="W257" i="26" s="1"/>
  <c r="J14" i="30" s="1"/>
  <c r="R154" i="37"/>
  <c r="R254" i="37" s="1"/>
  <c r="R290" i="37" s="1"/>
  <c r="R310" i="37" s="1"/>
  <c r="R414" i="37" s="1"/>
  <c r="R433" i="37" s="1"/>
  <c r="R264" i="26" s="1"/>
  <c r="P154" i="37"/>
  <c r="P254" i="37" s="1"/>
  <c r="P290" i="37" s="1"/>
  <c r="P310" i="37" s="1"/>
  <c r="P414" i="37" s="1"/>
  <c r="P433" i="37" s="1"/>
  <c r="P264" i="26" s="1"/>
  <c r="R157" i="37"/>
  <c r="R257" i="37" s="1"/>
  <c r="R293" i="37" s="1"/>
  <c r="R313" i="37" s="1"/>
  <c r="R417" i="37" s="1"/>
  <c r="R436" i="37" s="1"/>
  <c r="R267" i="26" s="1"/>
  <c r="S157" i="37"/>
  <c r="N157" i="37"/>
  <c r="N257" i="37" s="1"/>
  <c r="N293" i="37" s="1"/>
  <c r="N313" i="37" s="1"/>
  <c r="N417" i="37" s="1"/>
  <c r="N436" i="37" s="1"/>
  <c r="N267" i="26" s="1"/>
  <c r="Q157" i="37"/>
  <c r="Q257" i="37" s="1"/>
  <c r="Q293" i="37" s="1"/>
  <c r="Q313" i="37" s="1"/>
  <c r="Q417" i="37" s="1"/>
  <c r="Q436" i="37" s="1"/>
  <c r="Q267" i="26" s="1"/>
  <c r="Q153" i="37"/>
  <c r="Q253" i="37" s="1"/>
  <c r="Q289" i="37" s="1"/>
  <c r="Q309" i="37" s="1"/>
  <c r="Q413" i="37" s="1"/>
  <c r="Q432" i="37" s="1"/>
  <c r="Q263" i="26" s="1"/>
  <c r="J157" i="37"/>
  <c r="J257" i="37" s="1"/>
  <c r="J293" i="37" s="1"/>
  <c r="O157" i="37"/>
  <c r="O257" i="37" s="1"/>
  <c r="O293" i="37" s="1"/>
  <c r="O313" i="37" s="1"/>
  <c r="O417" i="37" s="1"/>
  <c r="O436" i="37" s="1"/>
  <c r="O267" i="26" s="1"/>
  <c r="T157" i="37"/>
  <c r="M157" i="37"/>
  <c r="M257" i="37" s="1"/>
  <c r="M293" i="37" s="1"/>
  <c r="M313" i="37" s="1"/>
  <c r="M417" i="37" s="1"/>
  <c r="M436" i="37" s="1"/>
  <c r="M267" i="26" s="1"/>
  <c r="V157" i="37"/>
  <c r="V257" i="37" s="1"/>
  <c r="V293" i="37" s="1"/>
  <c r="V313" i="37" s="1"/>
  <c r="V417" i="37" s="1"/>
  <c r="V436" i="37" s="1"/>
  <c r="V267" i="26" s="1"/>
  <c r="I38" i="30" s="1"/>
  <c r="L156" i="37"/>
  <c r="L256" i="37" s="1"/>
  <c r="L292" i="37" s="1"/>
  <c r="L312" i="37" s="1"/>
  <c r="L416" i="37" s="1"/>
  <c r="L435" i="37" s="1"/>
  <c r="L266" i="26" s="1"/>
  <c r="U156" i="37"/>
  <c r="O156" i="37"/>
  <c r="O256" i="37" s="1"/>
  <c r="O292" i="37" s="1"/>
  <c r="O312" i="37" s="1"/>
  <c r="O416" i="37" s="1"/>
  <c r="O435" i="37" s="1"/>
  <c r="O266" i="26" s="1"/>
  <c r="R156" i="37"/>
  <c r="R256" i="37" s="1"/>
  <c r="R292" i="37" s="1"/>
  <c r="R312" i="37" s="1"/>
  <c r="R416" i="37" s="1"/>
  <c r="R435" i="37" s="1"/>
  <c r="R266" i="26" s="1"/>
  <c r="W156" i="37"/>
  <c r="S156" i="37"/>
  <c r="S256" i="37" s="1"/>
  <c r="S292" i="37" s="1"/>
  <c r="S312" i="37" s="1"/>
  <c r="S416" i="37" s="1"/>
  <c r="S435" i="37" s="1"/>
  <c r="S266" i="26" s="1"/>
  <c r="F37" i="30" s="1"/>
  <c r="K156" i="37"/>
  <c r="K256" i="37" s="1"/>
  <c r="K292" i="37" s="1"/>
  <c r="K312" i="37" s="1"/>
  <c r="K416" i="37" s="1"/>
  <c r="K435" i="37" s="1"/>
  <c r="K266" i="26" s="1"/>
  <c r="N156" i="37"/>
  <c r="N256" i="37" s="1"/>
  <c r="N292" i="37" s="1"/>
  <c r="N312" i="37" s="1"/>
  <c r="N416" i="37" s="1"/>
  <c r="N435" i="37" s="1"/>
  <c r="N266" i="26" s="1"/>
  <c r="V156" i="37"/>
  <c r="M156" i="37"/>
  <c r="M256" i="37" s="1"/>
  <c r="M292" i="37" s="1"/>
  <c r="M312" i="37" s="1"/>
  <c r="M416" i="37" s="1"/>
  <c r="M435" i="37" s="1"/>
  <c r="M266" i="26" s="1"/>
  <c r="J156" i="37"/>
  <c r="J256" i="37" s="1"/>
  <c r="J292" i="37" s="1"/>
  <c r="T156" i="37"/>
  <c r="T256" i="37" s="1"/>
  <c r="T292" i="37" s="1"/>
  <c r="T312" i="37" s="1"/>
  <c r="T416" i="37" s="1"/>
  <c r="T435" i="37" s="1"/>
  <c r="T266" i="26" s="1"/>
  <c r="G37" i="30" s="1"/>
  <c r="N154" i="37"/>
  <c r="N254" i="37" s="1"/>
  <c r="N290" i="37" s="1"/>
  <c r="N310" i="37" s="1"/>
  <c r="N414" i="37" s="1"/>
  <c r="N433" i="37" s="1"/>
  <c r="N264" i="26" s="1"/>
  <c r="L154" i="37"/>
  <c r="L254" i="37" s="1"/>
  <c r="L290" i="37" s="1"/>
  <c r="L310" i="37" s="1"/>
  <c r="L414" i="37" s="1"/>
  <c r="L433" i="37" s="1"/>
  <c r="L264" i="26" s="1"/>
  <c r="Q147" i="37"/>
  <c r="S147" i="37"/>
  <c r="T154" i="37"/>
  <c r="T254" i="37" s="1"/>
  <c r="T290" i="37" s="1"/>
  <c r="T310" i="37" s="1"/>
  <c r="T414" i="37" s="1"/>
  <c r="T433" i="37" s="1"/>
  <c r="T264" i="26" s="1"/>
  <c r="G21" i="30" s="1"/>
  <c r="U147" i="37"/>
  <c r="U157" i="37"/>
  <c r="P147" i="37"/>
  <c r="P247" i="37" s="1"/>
  <c r="P283" i="37" s="1"/>
  <c r="P303" i="37" s="1"/>
  <c r="P407" i="37" s="1"/>
  <c r="P426" i="37" s="1"/>
  <c r="P257" i="26" s="1"/>
  <c r="M147" i="37"/>
  <c r="T147" i="37"/>
  <c r="Q154" i="37"/>
  <c r="Q254" i="37" s="1"/>
  <c r="Q290" i="37" s="1"/>
  <c r="Q310" i="37" s="1"/>
  <c r="Q414" i="37" s="1"/>
  <c r="Q433" i="37" s="1"/>
  <c r="Q264" i="26" s="1"/>
  <c r="S154" i="37"/>
  <c r="S254" i="37" s="1"/>
  <c r="S290" i="37" s="1"/>
  <c r="S310" i="37" s="1"/>
  <c r="S414" i="37" s="1"/>
  <c r="S433" i="37" s="1"/>
  <c r="S264" i="26" s="1"/>
  <c r="F21" i="30" s="1"/>
  <c r="K154" i="37"/>
  <c r="K254" i="37" s="1"/>
  <c r="K290" i="37" s="1"/>
  <c r="L147" i="37"/>
  <c r="W149" i="37"/>
  <c r="W249" i="37" s="1"/>
  <c r="W285" i="37" s="1"/>
  <c r="U142" i="37"/>
  <c r="Q142" i="37"/>
  <c r="Q242" i="37" s="1"/>
  <c r="Q278" i="37" s="1"/>
  <c r="P149" i="37"/>
  <c r="P249" i="37" s="1"/>
  <c r="P285" i="37" s="1"/>
  <c r="J243" i="37"/>
  <c r="J279" i="37" s="1"/>
  <c r="U243" i="37"/>
  <c r="U279" i="37" s="1"/>
  <c r="P243" i="37"/>
  <c r="P279" i="37" s="1"/>
  <c r="L243" i="37"/>
  <c r="L279" i="37" s="1"/>
  <c r="T243" i="37"/>
  <c r="T279" i="37" s="1"/>
  <c r="W243" i="37"/>
  <c r="W279" i="37" s="1"/>
  <c r="T250" i="37"/>
  <c r="T286" i="37" s="1"/>
  <c r="W250" i="37"/>
  <c r="W286" i="37" s="1"/>
  <c r="O243" i="37"/>
  <c r="O279" i="37" s="1"/>
  <c r="M243" i="37"/>
  <c r="M279" i="37" s="1"/>
  <c r="U250" i="37"/>
  <c r="U286" i="37" s="1"/>
  <c r="V243" i="37"/>
  <c r="V279" i="37" s="1"/>
  <c r="Q244" i="37"/>
  <c r="Q280" i="37" s="1"/>
  <c r="V250" i="37"/>
  <c r="V286" i="37" s="1"/>
  <c r="M142" i="37"/>
  <c r="Q243" i="37"/>
  <c r="Q279" i="37" s="1"/>
  <c r="N243" i="37"/>
  <c r="N279" i="37" s="1"/>
  <c r="W146" i="37"/>
  <c r="V149" i="37"/>
  <c r="R243" i="37"/>
  <c r="R279" i="37" s="1"/>
  <c r="J245" i="37"/>
  <c r="J281" i="37" s="1"/>
  <c r="P146" i="37"/>
  <c r="K243" i="37"/>
  <c r="K279" i="37" s="1"/>
  <c r="S250" i="37"/>
  <c r="S286" i="37" s="1"/>
  <c r="R152" i="37"/>
  <c r="R252" i="37" s="1"/>
  <c r="R288" i="37" s="1"/>
  <c r="P145" i="37"/>
  <c r="Q149" i="37"/>
  <c r="Q249" i="37" s="1"/>
  <c r="Q285" i="37" s="1"/>
  <c r="R142" i="37"/>
  <c r="M149" i="37"/>
  <c r="M249" i="37" s="1"/>
  <c r="M285" i="37" s="1"/>
  <c r="P152" i="37"/>
  <c r="P252" i="37" s="1"/>
  <c r="P288" i="37" s="1"/>
  <c r="V145" i="37"/>
  <c r="V152" i="37"/>
  <c r="U145" i="37"/>
  <c r="Q152" i="37"/>
  <c r="Q252" i="37" s="1"/>
  <c r="Q288" i="37" s="1"/>
  <c r="W145" i="37"/>
  <c r="W153" i="37"/>
  <c r="M152" i="37"/>
  <c r="M252" i="37" s="1"/>
  <c r="M288" i="37" s="1"/>
  <c r="K152" i="37"/>
  <c r="K252" i="37" s="1"/>
  <c r="K288" i="37" s="1"/>
  <c r="O145" i="37"/>
  <c r="T152" i="37"/>
  <c r="M145" i="37"/>
  <c r="J153" i="37"/>
  <c r="J253" i="37" s="1"/>
  <c r="J289" i="37" s="1"/>
  <c r="L152" i="37"/>
  <c r="L252" i="37" s="1"/>
  <c r="L288" i="37" s="1"/>
  <c r="K145" i="37"/>
  <c r="L145" i="37"/>
  <c r="J152" i="37"/>
  <c r="J252" i="37" s="1"/>
  <c r="J288" i="37" s="1"/>
  <c r="R146" i="37"/>
  <c r="S152" i="37"/>
  <c r="N152" i="37"/>
  <c r="N252" i="37" s="1"/>
  <c r="N288" i="37" s="1"/>
  <c r="R145" i="37"/>
  <c r="O146" i="37"/>
  <c r="P153" i="37"/>
  <c r="P253" i="37" s="1"/>
  <c r="P289" i="37" s="1"/>
  <c r="P309" i="37" s="1"/>
  <c r="P413" i="37" s="1"/>
  <c r="P432" i="37" s="1"/>
  <c r="P263" i="26" s="1"/>
  <c r="N146" i="37"/>
  <c r="L146" i="37"/>
  <c r="U146" i="37"/>
  <c r="U153" i="37"/>
  <c r="P142" i="37"/>
  <c r="N149" i="37"/>
  <c r="N249" i="37" s="1"/>
  <c r="N285" i="37" s="1"/>
  <c r="L149" i="37"/>
  <c r="L249" i="37" s="1"/>
  <c r="L285" i="37" s="1"/>
  <c r="H55" i="37"/>
  <c r="M153" i="37"/>
  <c r="M253" i="37" s="1"/>
  <c r="M289" i="37" s="1"/>
  <c r="M309" i="37" s="1"/>
  <c r="M413" i="37" s="1"/>
  <c r="M432" i="37" s="1"/>
  <c r="M263" i="26" s="1"/>
  <c r="T153" i="37"/>
  <c r="O142" i="37"/>
  <c r="U149" i="37"/>
  <c r="K149" i="37"/>
  <c r="K249" i="37" s="1"/>
  <c r="K285" i="37" s="1"/>
  <c r="S146" i="37"/>
  <c r="T149" i="37"/>
  <c r="J149" i="37"/>
  <c r="J249" i="37" s="1"/>
  <c r="J285" i="37" s="1"/>
  <c r="H49" i="37"/>
  <c r="H54" i="37"/>
  <c r="T146" i="37"/>
  <c r="T246" i="37" s="1"/>
  <c r="T282" i="37" s="1"/>
  <c r="T302" i="37" s="1"/>
  <c r="T406" i="37" s="1"/>
  <c r="T425" i="37" s="1"/>
  <c r="T256" i="26" s="1"/>
  <c r="G13" i="30" s="1"/>
  <c r="H56" i="37"/>
  <c r="V146" i="37"/>
  <c r="N153" i="37"/>
  <c r="N253" i="37" s="1"/>
  <c r="N289" i="37" s="1"/>
  <c r="N309" i="37" s="1"/>
  <c r="N413" i="37" s="1"/>
  <c r="N432" i="37" s="1"/>
  <c r="N263" i="26" s="1"/>
  <c r="L153" i="37"/>
  <c r="L253" i="37" s="1"/>
  <c r="L289" i="37" s="1"/>
  <c r="L309" i="37" s="1"/>
  <c r="L413" i="37" s="1"/>
  <c r="L432" i="37" s="1"/>
  <c r="L263" i="26" s="1"/>
  <c r="M146" i="37"/>
  <c r="S153" i="37"/>
  <c r="N142" i="37"/>
  <c r="K153" i="37"/>
  <c r="K253" i="37" s="1"/>
  <c r="K289" i="37" s="1"/>
  <c r="K309" i="37" s="1"/>
  <c r="K413" i="37" s="1"/>
  <c r="K432" i="37" s="1"/>
  <c r="K263" i="26" s="1"/>
  <c r="J146" i="37"/>
  <c r="K146" i="37"/>
  <c r="R153" i="37"/>
  <c r="R253" i="37" s="1"/>
  <c r="R289" i="37" s="1"/>
  <c r="R309" i="37" s="1"/>
  <c r="R413" i="37" s="1"/>
  <c r="R432" i="37" s="1"/>
  <c r="R263" i="26" s="1"/>
  <c r="T142" i="37"/>
  <c r="O149" i="37"/>
  <c r="O249" i="37" s="1"/>
  <c r="O285" i="37" s="1"/>
  <c r="S149" i="37"/>
  <c r="K142" i="37"/>
  <c r="K242" i="37" s="1"/>
  <c r="K278" i="37" s="1"/>
  <c r="H53" i="37"/>
  <c r="Q146" i="37"/>
  <c r="V153" i="37"/>
  <c r="W142" i="37"/>
  <c r="V142" i="37"/>
  <c r="R149" i="37"/>
  <c r="R249" i="37" s="1"/>
  <c r="R285" i="37" s="1"/>
  <c r="H52" i="37"/>
  <c r="H51" i="37"/>
  <c r="W152" i="37"/>
  <c r="O152" i="37"/>
  <c r="O252" i="37" s="1"/>
  <c r="O288" i="37" s="1"/>
  <c r="U152" i="37"/>
  <c r="U252" i="37" s="1"/>
  <c r="U288" i="37" s="1"/>
  <c r="T145" i="37"/>
  <c r="S145" i="37"/>
  <c r="S245" i="37" s="1"/>
  <c r="S281" i="37" s="1"/>
  <c r="Q145" i="37"/>
  <c r="N145" i="37"/>
  <c r="H150" i="37"/>
  <c r="H250" i="37" s="1"/>
  <c r="H143" i="37"/>
  <c r="H243" i="37" s="1"/>
  <c r="Q151" i="37"/>
  <c r="Q251" i="37" s="1"/>
  <c r="Q287" i="37" s="1"/>
  <c r="P151" i="37"/>
  <c r="P251" i="37" s="1"/>
  <c r="P287" i="37" s="1"/>
  <c r="R144" i="37"/>
  <c r="W144" i="37"/>
  <c r="O144" i="37"/>
  <c r="O151" i="37"/>
  <c r="O251" i="37" s="1"/>
  <c r="O287" i="37" s="1"/>
  <c r="M144" i="37"/>
  <c r="K151" i="37"/>
  <c r="K251" i="37" s="1"/>
  <c r="K287" i="37" s="1"/>
  <c r="R151" i="37"/>
  <c r="R251" i="37" s="1"/>
  <c r="R287" i="37" s="1"/>
  <c r="N151" i="37"/>
  <c r="N251" i="37" s="1"/>
  <c r="N287" i="37" s="1"/>
  <c r="L144" i="37"/>
  <c r="S151" i="37"/>
  <c r="S144" i="37"/>
  <c r="W151" i="37"/>
  <c r="V144" i="37"/>
  <c r="K144" i="37"/>
  <c r="P144" i="37"/>
  <c r="V151" i="37"/>
  <c r="N144" i="37"/>
  <c r="J144" i="37"/>
  <c r="L151" i="37"/>
  <c r="L251" i="37" s="1"/>
  <c r="L287" i="37" s="1"/>
  <c r="U151" i="37"/>
  <c r="U144" i="37"/>
  <c r="M151" i="37"/>
  <c r="M251" i="37" s="1"/>
  <c r="M287" i="37" s="1"/>
  <c r="T151" i="37"/>
  <c r="J151" i="37"/>
  <c r="J251" i="37" s="1"/>
  <c r="J287" i="37" s="1"/>
  <c r="T144" i="37"/>
  <c r="J312" i="37" l="1"/>
  <c r="J416" i="37" s="1"/>
  <c r="K310" i="37"/>
  <c r="K414" i="37" s="1"/>
  <c r="J309" i="37"/>
  <c r="J413" i="37" s="1"/>
  <c r="J313" i="37"/>
  <c r="J417" i="37" s="1"/>
  <c r="S301" i="37"/>
  <c r="S405" i="37" s="1"/>
  <c r="S424" i="37" s="1"/>
  <c r="S255" i="26" s="1"/>
  <c r="F12" i="30" s="1"/>
  <c r="K298" i="37"/>
  <c r="K402" i="37" s="1"/>
  <c r="K421" i="37" s="1"/>
  <c r="K252" i="26" s="1"/>
  <c r="K305" i="37"/>
  <c r="K409" i="37" s="1"/>
  <c r="K428" i="37" s="1"/>
  <c r="K259" i="26" s="1"/>
  <c r="S306" i="37"/>
  <c r="R306" i="37"/>
  <c r="R410" i="37" s="1"/>
  <c r="R429" i="37" s="1"/>
  <c r="R260" i="26" s="1"/>
  <c r="W299" i="37"/>
  <c r="W403" i="37" s="1"/>
  <c r="W422" i="37" s="1"/>
  <c r="W253" i="26" s="1"/>
  <c r="J10" i="30" s="1"/>
  <c r="J306" i="37"/>
  <c r="J410" i="37" s="1"/>
  <c r="J429" i="37" s="1"/>
  <c r="J260" i="26" s="1"/>
  <c r="J299" i="37"/>
  <c r="J403" i="37" s="1"/>
  <c r="J422" i="37" s="1"/>
  <c r="J253" i="26" s="1"/>
  <c r="W305" i="37"/>
  <c r="W409" i="37" s="1"/>
  <c r="W428" i="37" s="1"/>
  <c r="W259" i="26" s="1"/>
  <c r="J16" i="30" s="1"/>
  <c r="K306" i="37"/>
  <c r="K410" i="37" s="1"/>
  <c r="K429" i="37" s="1"/>
  <c r="K260" i="26" s="1"/>
  <c r="L306" i="37"/>
  <c r="L410" i="37" s="1"/>
  <c r="L429" i="37" s="1"/>
  <c r="L260" i="26" s="1"/>
  <c r="Q299" i="37"/>
  <c r="Q403" i="37" s="1"/>
  <c r="Q422" i="37" s="1"/>
  <c r="Q253" i="26" s="1"/>
  <c r="U306" i="37"/>
  <c r="U410" i="37" s="1"/>
  <c r="U429" i="37" s="1"/>
  <c r="U260" i="26" s="1"/>
  <c r="H17" i="30" s="1"/>
  <c r="N306" i="37"/>
  <c r="N410" i="37" s="1"/>
  <c r="N429" i="37" s="1"/>
  <c r="N260" i="26" s="1"/>
  <c r="W306" i="37"/>
  <c r="W410" i="37" s="1"/>
  <c r="W429" i="37" s="1"/>
  <c r="W260" i="26" s="1"/>
  <c r="J17" i="30" s="1"/>
  <c r="U308" i="37"/>
  <c r="U412" i="37" s="1"/>
  <c r="U431" i="37" s="1"/>
  <c r="U262" i="26" s="1"/>
  <c r="H19" i="30" s="1"/>
  <c r="K299" i="37"/>
  <c r="K403" i="37" s="1"/>
  <c r="K422" i="37" s="1"/>
  <c r="K253" i="26" s="1"/>
  <c r="Q300" i="37"/>
  <c r="Q404" i="37" s="1"/>
  <c r="Q423" i="37" s="1"/>
  <c r="Q254" i="26" s="1"/>
  <c r="O306" i="37"/>
  <c r="O410" i="37" s="1"/>
  <c r="O429" i="37" s="1"/>
  <c r="O260" i="26" s="1"/>
  <c r="T299" i="37"/>
  <c r="T403" i="37" s="1"/>
  <c r="T422" i="37" s="1"/>
  <c r="T253" i="26" s="1"/>
  <c r="G10" i="30" s="1"/>
  <c r="L298" i="37"/>
  <c r="L402" i="37" s="1"/>
  <c r="L421" i="37" s="1"/>
  <c r="L252" i="26" s="1"/>
  <c r="J301" i="37"/>
  <c r="J405" i="37" s="1"/>
  <c r="J424" i="37" s="1"/>
  <c r="J255" i="26" s="1"/>
  <c r="Q306" i="37"/>
  <c r="Q410" i="37" s="1"/>
  <c r="Q429" i="37" s="1"/>
  <c r="Q260" i="26" s="1"/>
  <c r="M299" i="37"/>
  <c r="M403" i="37" s="1"/>
  <c r="M422" i="37" s="1"/>
  <c r="M253" i="26" s="1"/>
  <c r="P306" i="37"/>
  <c r="P410" i="37" s="1"/>
  <c r="P429" i="37" s="1"/>
  <c r="P260" i="26" s="1"/>
  <c r="V299" i="37"/>
  <c r="V403" i="37" s="1"/>
  <c r="V422" i="37" s="1"/>
  <c r="V253" i="26" s="1"/>
  <c r="I10" i="30" s="1"/>
  <c r="T306" i="37"/>
  <c r="T410" i="37" s="1"/>
  <c r="T429" i="37" s="1"/>
  <c r="T260" i="26" s="1"/>
  <c r="G17" i="30" s="1"/>
  <c r="L299" i="37"/>
  <c r="L403" i="37" s="1"/>
  <c r="L422" i="37" s="1"/>
  <c r="L253" i="26" s="1"/>
  <c r="R299" i="37"/>
  <c r="R403" i="37" s="1"/>
  <c r="R422" i="37" s="1"/>
  <c r="R253" i="26" s="1"/>
  <c r="N299" i="37"/>
  <c r="N403" i="37" s="1"/>
  <c r="N422" i="37" s="1"/>
  <c r="N253" i="26" s="1"/>
  <c r="O299" i="37"/>
  <c r="O403" i="37" s="1"/>
  <c r="O422" i="37" s="1"/>
  <c r="O253" i="26" s="1"/>
  <c r="Q298" i="37"/>
  <c r="Q402" i="37" s="1"/>
  <c r="Q421" i="37" s="1"/>
  <c r="Q252" i="26" s="1"/>
  <c r="V306" i="37"/>
  <c r="V410" i="37" s="1"/>
  <c r="V429" i="37" s="1"/>
  <c r="V260" i="26" s="1"/>
  <c r="I17" i="30" s="1"/>
  <c r="M306" i="37"/>
  <c r="M410" i="37" s="1"/>
  <c r="M429" i="37" s="1"/>
  <c r="M260" i="26" s="1"/>
  <c r="P299" i="37"/>
  <c r="P403" i="37" s="1"/>
  <c r="P422" i="37" s="1"/>
  <c r="P253" i="26" s="1"/>
  <c r="U299" i="37"/>
  <c r="U403" i="37" s="1"/>
  <c r="U422" i="37" s="1"/>
  <c r="U253" i="26" s="1"/>
  <c r="H10" i="30" s="1"/>
  <c r="N247" i="37"/>
  <c r="N283" i="37" s="1"/>
  <c r="N303" i="37" s="1"/>
  <c r="N407" i="37" s="1"/>
  <c r="N426" i="37" s="1"/>
  <c r="N257" i="26" s="1"/>
  <c r="U257" i="37"/>
  <c r="U293" i="37" s="1"/>
  <c r="U313" i="37" s="1"/>
  <c r="U417" i="37" s="1"/>
  <c r="U436" i="37" s="1"/>
  <c r="U267" i="26" s="1"/>
  <c r="H38" i="30" s="1"/>
  <c r="M247" i="37"/>
  <c r="M283" i="37" s="1"/>
  <c r="M303" i="37" s="1"/>
  <c r="M407" i="37" s="1"/>
  <c r="M426" i="37" s="1"/>
  <c r="M257" i="26" s="1"/>
  <c r="W256" i="37"/>
  <c r="W292" i="37" s="1"/>
  <c r="W312" i="37" s="1"/>
  <c r="W416" i="37" s="1"/>
  <c r="W435" i="37" s="1"/>
  <c r="W266" i="26" s="1"/>
  <c r="J37" i="30" s="1"/>
  <c r="J242" i="37"/>
  <c r="J278" i="37" s="1"/>
  <c r="V254" i="37"/>
  <c r="V290" i="37" s="1"/>
  <c r="V310" i="37" s="1"/>
  <c r="V414" i="37" s="1"/>
  <c r="V433" i="37" s="1"/>
  <c r="V264" i="26" s="1"/>
  <c r="I21" i="30" s="1"/>
  <c r="V256" i="37"/>
  <c r="V292" i="37" s="1"/>
  <c r="V312" i="37" s="1"/>
  <c r="V416" i="37" s="1"/>
  <c r="V435" i="37" s="1"/>
  <c r="V266" i="26" s="1"/>
  <c r="I37" i="30" s="1"/>
  <c r="J247" i="37"/>
  <c r="J283" i="37" s="1"/>
  <c r="W254" i="37"/>
  <c r="W290" i="37" s="1"/>
  <c r="W310" i="37" s="1"/>
  <c r="W414" i="37" s="1"/>
  <c r="W433" i="37" s="1"/>
  <c r="W264" i="26" s="1"/>
  <c r="J21" i="30" s="1"/>
  <c r="K247" i="37"/>
  <c r="K283" i="37" s="1"/>
  <c r="K303" i="37" s="1"/>
  <c r="K407" i="37" s="1"/>
  <c r="K426" i="37" s="1"/>
  <c r="K257" i="26" s="1"/>
  <c r="O247" i="37"/>
  <c r="O283" i="37" s="1"/>
  <c r="O303" i="37" s="1"/>
  <c r="O407" i="37" s="1"/>
  <c r="O426" i="37" s="1"/>
  <c r="O257" i="26" s="1"/>
  <c r="V247" i="37"/>
  <c r="V283" i="37" s="1"/>
  <c r="V303" i="37" s="1"/>
  <c r="V407" i="37" s="1"/>
  <c r="V426" i="37" s="1"/>
  <c r="V257" i="26" s="1"/>
  <c r="I14" i="30" s="1"/>
  <c r="S257" i="37"/>
  <c r="S293" i="37" s="1"/>
  <c r="S313" i="37" s="1"/>
  <c r="S417" i="37" s="1"/>
  <c r="S436" i="37" s="1"/>
  <c r="S267" i="26" s="1"/>
  <c r="F38" i="30" s="1"/>
  <c r="Q247" i="37"/>
  <c r="Q283" i="37" s="1"/>
  <c r="Q303" i="37" s="1"/>
  <c r="Q407" i="37" s="1"/>
  <c r="Q426" i="37" s="1"/>
  <c r="Q257" i="26" s="1"/>
  <c r="S247" i="37"/>
  <c r="S283" i="37" s="1"/>
  <c r="S303" i="37" s="1"/>
  <c r="S407" i="37" s="1"/>
  <c r="S426" i="37" s="1"/>
  <c r="S257" i="26" s="1"/>
  <c r="F14" i="30" s="1"/>
  <c r="T257" i="37"/>
  <c r="T293" i="37" s="1"/>
  <c r="T313" i="37" s="1"/>
  <c r="T417" i="37" s="1"/>
  <c r="T436" i="37" s="1"/>
  <c r="T267" i="26" s="1"/>
  <c r="G38" i="30" s="1"/>
  <c r="H157" i="37"/>
  <c r="H257" i="37" s="1"/>
  <c r="H156" i="37"/>
  <c r="H256" i="37" s="1"/>
  <c r="H147" i="37"/>
  <c r="H247" i="37" s="1"/>
  <c r="L247" i="37"/>
  <c r="L283" i="37" s="1"/>
  <c r="L303" i="37" s="1"/>
  <c r="L407" i="37" s="1"/>
  <c r="L426" i="37" s="1"/>
  <c r="L257" i="26" s="1"/>
  <c r="H154" i="37"/>
  <c r="H254" i="37" s="1"/>
  <c r="U247" i="37"/>
  <c r="U283" i="37" s="1"/>
  <c r="U303" i="37" s="1"/>
  <c r="U407" i="37" s="1"/>
  <c r="U426" i="37" s="1"/>
  <c r="U257" i="26" s="1"/>
  <c r="H14" i="30" s="1"/>
  <c r="U256" i="37"/>
  <c r="U292" i="37" s="1"/>
  <c r="U312" i="37" s="1"/>
  <c r="U416" i="37" s="1"/>
  <c r="U435" i="37" s="1"/>
  <c r="U266" i="26" s="1"/>
  <c r="H37" i="30" s="1"/>
  <c r="T247" i="37"/>
  <c r="T283" i="37" s="1"/>
  <c r="T303" i="37" s="1"/>
  <c r="T407" i="37" s="1"/>
  <c r="T426" i="37" s="1"/>
  <c r="T257" i="26" s="1"/>
  <c r="G14" i="30" s="1"/>
  <c r="U242" i="37"/>
  <c r="U278" i="37" s="1"/>
  <c r="W251" i="37"/>
  <c r="W287" i="37" s="1"/>
  <c r="J246" i="37"/>
  <c r="J282" i="37" s="1"/>
  <c r="T249" i="37"/>
  <c r="T285" i="37" s="1"/>
  <c r="V252" i="37"/>
  <c r="V288" i="37" s="1"/>
  <c r="S244" i="37"/>
  <c r="S280" i="37" s="1"/>
  <c r="O244" i="37"/>
  <c r="O280" i="37" s="1"/>
  <c r="Q245" i="37"/>
  <c r="Q281" i="37" s="1"/>
  <c r="S246" i="37"/>
  <c r="S282" i="37" s="1"/>
  <c r="S302" i="37" s="1"/>
  <c r="S406" i="37" s="1"/>
  <c r="S425" i="37" s="1"/>
  <c r="S256" i="26" s="1"/>
  <c r="F13" i="30" s="1"/>
  <c r="O246" i="37"/>
  <c r="O282" i="37" s="1"/>
  <c r="O302" i="37" s="1"/>
  <c r="O406" i="37" s="1"/>
  <c r="O425" i="37" s="1"/>
  <c r="O256" i="26" s="1"/>
  <c r="K245" i="37"/>
  <c r="K281" i="37" s="1"/>
  <c r="T244" i="37"/>
  <c r="T280" i="37" s="1"/>
  <c r="J244" i="37"/>
  <c r="J280" i="37" s="1"/>
  <c r="S251" i="37"/>
  <c r="S287" i="37" s="1"/>
  <c r="W244" i="37"/>
  <c r="W280" i="37" s="1"/>
  <c r="N242" i="37"/>
  <c r="N278" i="37" s="1"/>
  <c r="R245" i="37"/>
  <c r="R281" i="37" s="1"/>
  <c r="W253" i="37"/>
  <c r="W289" i="37" s="1"/>
  <c r="W309" i="37" s="1"/>
  <c r="W413" i="37" s="1"/>
  <c r="W432" i="37" s="1"/>
  <c r="W263" i="26" s="1"/>
  <c r="J20" i="30" s="1"/>
  <c r="N244" i="37"/>
  <c r="N280" i="37" s="1"/>
  <c r="L244" i="37"/>
  <c r="L280" i="37" s="1"/>
  <c r="R244" i="37"/>
  <c r="R280" i="37" s="1"/>
  <c r="T245" i="37"/>
  <c r="T281" i="37" s="1"/>
  <c r="S249" i="37"/>
  <c r="S285" i="37" s="1"/>
  <c r="S253" i="37"/>
  <c r="S289" i="37" s="1"/>
  <c r="S309" i="37" s="1"/>
  <c r="S413" i="37" s="1"/>
  <c r="S432" i="37" s="1"/>
  <c r="S263" i="26" s="1"/>
  <c r="F20" i="30" s="1"/>
  <c r="U249" i="37"/>
  <c r="U285" i="37" s="1"/>
  <c r="P242" i="37"/>
  <c r="P278" i="37" s="1"/>
  <c r="W245" i="37"/>
  <c r="W281" i="37" s="1"/>
  <c r="V245" i="37"/>
  <c r="V281" i="37" s="1"/>
  <c r="P246" i="37"/>
  <c r="P282" i="37" s="1"/>
  <c r="P302" i="37" s="1"/>
  <c r="P406" i="37" s="1"/>
  <c r="P425" i="37" s="1"/>
  <c r="P256" i="26" s="1"/>
  <c r="W246" i="37"/>
  <c r="W282" i="37" s="1"/>
  <c r="W302" i="37" s="1"/>
  <c r="W406" i="37" s="1"/>
  <c r="W425" i="37" s="1"/>
  <c r="W256" i="26" s="1"/>
  <c r="J13" i="30" s="1"/>
  <c r="V251" i="37"/>
  <c r="V287" i="37" s="1"/>
  <c r="M246" i="37"/>
  <c r="M282" i="37" s="1"/>
  <c r="M302" i="37" s="1"/>
  <c r="M406" i="37" s="1"/>
  <c r="M425" i="37" s="1"/>
  <c r="M256" i="26" s="1"/>
  <c r="O242" i="37"/>
  <c r="O278" i="37" s="1"/>
  <c r="V249" i="37"/>
  <c r="V285" i="37" s="1"/>
  <c r="M242" i="37"/>
  <c r="M278" i="37" s="1"/>
  <c r="P244" i="37"/>
  <c r="P280" i="37" s="1"/>
  <c r="W242" i="37"/>
  <c r="W278" i="37" s="1"/>
  <c r="T242" i="37"/>
  <c r="T278" i="37" s="1"/>
  <c r="T253" i="37"/>
  <c r="T289" i="37" s="1"/>
  <c r="T309" i="37" s="1"/>
  <c r="T413" i="37" s="1"/>
  <c r="T432" i="37" s="1"/>
  <c r="T263" i="26" s="1"/>
  <c r="G20" i="30" s="1"/>
  <c r="U246" i="37"/>
  <c r="U282" i="37" s="1"/>
  <c r="U302" i="37" s="1"/>
  <c r="U406" i="37" s="1"/>
  <c r="U425" i="37" s="1"/>
  <c r="U256" i="26" s="1"/>
  <c r="H13" i="30" s="1"/>
  <c r="R246" i="37"/>
  <c r="R282" i="37" s="1"/>
  <c r="R302" i="37" s="1"/>
  <c r="R406" i="37" s="1"/>
  <c r="R425" i="37" s="1"/>
  <c r="R256" i="26" s="1"/>
  <c r="M245" i="37"/>
  <c r="M281" i="37" s="1"/>
  <c r="U253" i="37"/>
  <c r="U289" i="37" s="1"/>
  <c r="U309" i="37" s="1"/>
  <c r="U413" i="37" s="1"/>
  <c r="U432" i="37" s="1"/>
  <c r="U263" i="26" s="1"/>
  <c r="H20" i="30" s="1"/>
  <c r="U244" i="37"/>
  <c r="U280" i="37" s="1"/>
  <c r="K244" i="37"/>
  <c r="K280" i="37" s="1"/>
  <c r="W252" i="37"/>
  <c r="W288" i="37" s="1"/>
  <c r="V253" i="37"/>
  <c r="V289" i="37" s="1"/>
  <c r="V309" i="37" s="1"/>
  <c r="V413" i="37" s="1"/>
  <c r="V432" i="37" s="1"/>
  <c r="V263" i="26" s="1"/>
  <c r="I20" i="30" s="1"/>
  <c r="L246" i="37"/>
  <c r="L282" i="37" s="1"/>
  <c r="L302" i="37" s="1"/>
  <c r="L406" i="37" s="1"/>
  <c r="L425" i="37" s="1"/>
  <c r="L256" i="26" s="1"/>
  <c r="T252" i="37"/>
  <c r="T288" i="37" s="1"/>
  <c r="R242" i="37"/>
  <c r="R278" i="37" s="1"/>
  <c r="S242" i="37"/>
  <c r="S278" i="37" s="1"/>
  <c r="T251" i="37"/>
  <c r="T287" i="37" s="1"/>
  <c r="V242" i="37"/>
  <c r="V278" i="37" s="1"/>
  <c r="S252" i="37"/>
  <c r="S288" i="37" s="1"/>
  <c r="P245" i="37"/>
  <c r="P281" i="37" s="1"/>
  <c r="U251" i="37"/>
  <c r="U287" i="37" s="1"/>
  <c r="V244" i="37"/>
  <c r="V280" i="37" s="1"/>
  <c r="M244" i="37"/>
  <c r="M280" i="37" s="1"/>
  <c r="Q246" i="37"/>
  <c r="Q282" i="37" s="1"/>
  <c r="Q302" i="37" s="1"/>
  <c r="Q406" i="37" s="1"/>
  <c r="Q425" i="37" s="1"/>
  <c r="Q256" i="26" s="1"/>
  <c r="K246" i="37"/>
  <c r="K282" i="37" s="1"/>
  <c r="K302" i="37" s="1"/>
  <c r="K406" i="37" s="1"/>
  <c r="K425" i="37" s="1"/>
  <c r="K256" i="26" s="1"/>
  <c r="V246" i="37"/>
  <c r="V282" i="37" s="1"/>
  <c r="V302" i="37" s="1"/>
  <c r="V406" i="37" s="1"/>
  <c r="V425" i="37" s="1"/>
  <c r="V256" i="26" s="1"/>
  <c r="I13" i="30" s="1"/>
  <c r="N246" i="37"/>
  <c r="N282" i="37" s="1"/>
  <c r="N302" i="37" s="1"/>
  <c r="N406" i="37" s="1"/>
  <c r="N425" i="37" s="1"/>
  <c r="N256" i="26" s="1"/>
  <c r="O245" i="37"/>
  <c r="O281" i="37" s="1"/>
  <c r="U245" i="37"/>
  <c r="U281" i="37" s="1"/>
  <c r="N245" i="37"/>
  <c r="N281" i="37" s="1"/>
  <c r="L245" i="37"/>
  <c r="L281" i="37" s="1"/>
  <c r="H145" i="37"/>
  <c r="H245" i="37" s="1"/>
  <c r="H146" i="37"/>
  <c r="H246" i="37" s="1"/>
  <c r="H142" i="37"/>
  <c r="H242" i="37" s="1"/>
  <c r="H149" i="37"/>
  <c r="H249" i="37" s="1"/>
  <c r="H152" i="37"/>
  <c r="H252" i="37" s="1"/>
  <c r="H153" i="37"/>
  <c r="H253" i="37" s="1"/>
  <c r="H151" i="37"/>
  <c r="H251" i="37" s="1"/>
  <c r="H144" i="37"/>
  <c r="H244" i="37" s="1"/>
  <c r="J303" i="37" l="1"/>
  <c r="J407" i="37" s="1"/>
  <c r="H283" i="37"/>
  <c r="H303" i="37" s="1"/>
  <c r="H293" i="37"/>
  <c r="H313" i="37" s="1"/>
  <c r="H290" i="37"/>
  <c r="H310" i="37" s="1"/>
  <c r="J302" i="37"/>
  <c r="J406" i="37" s="1"/>
  <c r="H282" i="37"/>
  <c r="H302" i="37" s="1"/>
  <c r="J436" i="37"/>
  <c r="J267" i="26" s="1"/>
  <c r="H417" i="37"/>
  <c r="H436" i="37" s="1"/>
  <c r="H267" i="26" s="1"/>
  <c r="K433" i="37"/>
  <c r="K264" i="26" s="1"/>
  <c r="H414" i="37"/>
  <c r="H433" i="37" s="1"/>
  <c r="H264" i="26" s="1"/>
  <c r="H289" i="37"/>
  <c r="H309" i="37" s="1"/>
  <c r="H292" i="37"/>
  <c r="H312" i="37" s="1"/>
  <c r="J432" i="37"/>
  <c r="J263" i="26" s="1"/>
  <c r="H413" i="37"/>
  <c r="H432" i="37" s="1"/>
  <c r="H263" i="26" s="1"/>
  <c r="J435" i="37"/>
  <c r="J266" i="26" s="1"/>
  <c r="H416" i="37"/>
  <c r="H435" i="37" s="1"/>
  <c r="H266" i="26" s="1"/>
  <c r="S410" i="37"/>
  <c r="S429" i="37" s="1"/>
  <c r="S260" i="26" s="1"/>
  <c r="F17" i="30" s="1"/>
  <c r="H403" i="37"/>
  <c r="H422" i="37" s="1"/>
  <c r="H253" i="26" s="1"/>
  <c r="H286" i="37"/>
  <c r="H306" i="37" s="1"/>
  <c r="H279" i="37"/>
  <c r="H299" i="37" s="1"/>
  <c r="T308" i="37"/>
  <c r="T412" i="37" s="1"/>
  <c r="T431" i="37" s="1"/>
  <c r="T262" i="26" s="1"/>
  <c r="G19" i="30" s="1"/>
  <c r="T298" i="37"/>
  <c r="T301" i="37"/>
  <c r="T405" i="37" s="1"/>
  <c r="T424" i="37" s="1"/>
  <c r="T255" i="26" s="1"/>
  <c r="G12" i="30" s="1"/>
  <c r="J298" i="37"/>
  <c r="J402" i="37" s="1"/>
  <c r="Q305" i="37"/>
  <c r="Q409" i="37" s="1"/>
  <c r="Q428" i="37" s="1"/>
  <c r="Q259" i="26" s="1"/>
  <c r="S307" i="37"/>
  <c r="S411" i="37" s="1"/>
  <c r="S430" i="37" s="1"/>
  <c r="S261" i="26" s="1"/>
  <c r="F18" i="30" s="1"/>
  <c r="U301" i="37"/>
  <c r="U405" i="37" s="1"/>
  <c r="U424" i="37" s="1"/>
  <c r="U255" i="26" s="1"/>
  <c r="H12" i="30" s="1"/>
  <c r="V300" i="37"/>
  <c r="V404" i="37" s="1"/>
  <c r="V423" i="37" s="1"/>
  <c r="V254" i="26" s="1"/>
  <c r="I11" i="30" s="1"/>
  <c r="S308" i="37"/>
  <c r="S412" i="37" s="1"/>
  <c r="S431" i="37" s="1"/>
  <c r="S262" i="26" s="1"/>
  <c r="F19" i="30" s="1"/>
  <c r="T307" i="37"/>
  <c r="T411" i="37" s="1"/>
  <c r="T430" i="37" s="1"/>
  <c r="T261" i="26" s="1"/>
  <c r="G18" i="30" s="1"/>
  <c r="J308" i="37"/>
  <c r="J412" i="37" s="1"/>
  <c r="J431" i="37" s="1"/>
  <c r="J262" i="26" s="1"/>
  <c r="K300" i="37"/>
  <c r="K404" i="37" s="1"/>
  <c r="K423" i="37" s="1"/>
  <c r="K254" i="26" s="1"/>
  <c r="R308" i="37"/>
  <c r="R412" i="37" s="1"/>
  <c r="R431" i="37" s="1"/>
  <c r="R262" i="26" s="1"/>
  <c r="W298" i="37"/>
  <c r="W402" i="37" s="1"/>
  <c r="W421" i="37" s="1"/>
  <c r="W252" i="26" s="1"/>
  <c r="J9" i="30" s="1"/>
  <c r="P300" i="37"/>
  <c r="P404" i="37" s="1"/>
  <c r="P423" i="37" s="1"/>
  <c r="P254" i="26" s="1"/>
  <c r="P308" i="37"/>
  <c r="P412" i="37" s="1"/>
  <c r="P431" i="37" s="1"/>
  <c r="P262" i="26" s="1"/>
  <c r="V307" i="37"/>
  <c r="V411" i="37" s="1"/>
  <c r="V430" i="37" s="1"/>
  <c r="V261" i="26" s="1"/>
  <c r="I18" i="30" s="1"/>
  <c r="W301" i="37"/>
  <c r="W405" i="37" s="1"/>
  <c r="W424" i="37" s="1"/>
  <c r="W255" i="26" s="1"/>
  <c r="J12" i="30" s="1"/>
  <c r="R300" i="37"/>
  <c r="R404" i="37" s="1"/>
  <c r="R423" i="37" s="1"/>
  <c r="R254" i="26" s="1"/>
  <c r="O307" i="37"/>
  <c r="O411" i="37" s="1"/>
  <c r="O430" i="37" s="1"/>
  <c r="O261" i="26" s="1"/>
  <c r="N305" i="37"/>
  <c r="N409" i="37" s="1"/>
  <c r="N428" i="37" s="1"/>
  <c r="N259" i="26" s="1"/>
  <c r="J300" i="37"/>
  <c r="J404" i="37" s="1"/>
  <c r="J423" i="37" s="1"/>
  <c r="J254" i="26" s="1"/>
  <c r="Q301" i="37"/>
  <c r="Q405" i="37" s="1"/>
  <c r="Q424" i="37" s="1"/>
  <c r="Q255" i="26" s="1"/>
  <c r="V308" i="37"/>
  <c r="V412" i="37" s="1"/>
  <c r="V431" i="37" s="1"/>
  <c r="V262" i="26" s="1"/>
  <c r="I19" i="30" s="1"/>
  <c r="J305" i="37"/>
  <c r="J409" i="37" s="1"/>
  <c r="J428" i="37" s="1"/>
  <c r="J259" i="26" s="1"/>
  <c r="K307" i="37"/>
  <c r="K411" i="37" s="1"/>
  <c r="K430" i="37" s="1"/>
  <c r="K261" i="26" s="1"/>
  <c r="U305" i="37"/>
  <c r="U409" i="37" s="1"/>
  <c r="U428" i="37" s="1"/>
  <c r="U259" i="26" s="1"/>
  <c r="H16" i="30" s="1"/>
  <c r="N307" i="37"/>
  <c r="N411" i="37" s="1"/>
  <c r="N430" i="37" s="1"/>
  <c r="N261" i="26" s="1"/>
  <c r="R307" i="37"/>
  <c r="R411" i="37" s="1"/>
  <c r="R430" i="37" s="1"/>
  <c r="R261" i="26" s="1"/>
  <c r="R301" i="37"/>
  <c r="R405" i="37" s="1"/>
  <c r="R424" i="37" s="1"/>
  <c r="R255" i="26" s="1"/>
  <c r="L301" i="37"/>
  <c r="L405" i="37" s="1"/>
  <c r="L424" i="37" s="1"/>
  <c r="L255" i="26" s="1"/>
  <c r="O301" i="37"/>
  <c r="O405" i="37" s="1"/>
  <c r="O424" i="37" s="1"/>
  <c r="O255" i="26" s="1"/>
  <c r="U307" i="37"/>
  <c r="U411" i="37" s="1"/>
  <c r="U430" i="37" s="1"/>
  <c r="U261" i="26" s="1"/>
  <c r="H18" i="30" s="1"/>
  <c r="O305" i="37"/>
  <c r="O409" i="37" s="1"/>
  <c r="O428" i="37" s="1"/>
  <c r="O259" i="26" s="1"/>
  <c r="S298" i="37"/>
  <c r="S402" i="37" s="1"/>
  <c r="S421" i="37" s="1"/>
  <c r="U300" i="37"/>
  <c r="U404" i="37" s="1"/>
  <c r="U423" i="37" s="1"/>
  <c r="U254" i="26" s="1"/>
  <c r="H11" i="30" s="1"/>
  <c r="M305" i="37"/>
  <c r="M409" i="37" s="1"/>
  <c r="M428" i="37" s="1"/>
  <c r="M259" i="26" s="1"/>
  <c r="O308" i="37"/>
  <c r="O412" i="37" s="1"/>
  <c r="O431" i="37" s="1"/>
  <c r="O262" i="26" s="1"/>
  <c r="M307" i="37"/>
  <c r="M411" i="37" s="1"/>
  <c r="M430" i="37" s="1"/>
  <c r="M261" i="26" s="1"/>
  <c r="N308" i="37"/>
  <c r="N412" i="37" s="1"/>
  <c r="N431" i="37" s="1"/>
  <c r="N262" i="26" s="1"/>
  <c r="S305" i="37"/>
  <c r="S409" i="37" s="1"/>
  <c r="S428" i="37" s="1"/>
  <c r="S259" i="26" s="1"/>
  <c r="F16" i="30" s="1"/>
  <c r="L300" i="37"/>
  <c r="L404" i="37" s="1"/>
  <c r="L423" i="37" s="1"/>
  <c r="L254" i="26" s="1"/>
  <c r="N298" i="37"/>
  <c r="N402" i="37" s="1"/>
  <c r="N421" i="37" s="1"/>
  <c r="N252" i="26" s="1"/>
  <c r="T300" i="37"/>
  <c r="T404" i="37" s="1"/>
  <c r="T423" i="37" s="1"/>
  <c r="T254" i="26" s="1"/>
  <c r="G11" i="30" s="1"/>
  <c r="L305" i="37"/>
  <c r="L409" i="37" s="1"/>
  <c r="L428" i="37" s="1"/>
  <c r="L259" i="26" s="1"/>
  <c r="O300" i="37"/>
  <c r="O404" i="37" s="1"/>
  <c r="O423" i="37" s="1"/>
  <c r="O254" i="26" s="1"/>
  <c r="K308" i="37"/>
  <c r="K412" i="37" s="1"/>
  <c r="K431" i="37" s="1"/>
  <c r="K262" i="26" s="1"/>
  <c r="W307" i="37"/>
  <c r="W411" i="37" s="1"/>
  <c r="W430" i="37" s="1"/>
  <c r="W261" i="26" s="1"/>
  <c r="J18" i="30" s="1"/>
  <c r="P305" i="37"/>
  <c r="P409" i="37" s="1"/>
  <c r="P428" i="37" s="1"/>
  <c r="P259" i="26" s="1"/>
  <c r="Q308" i="37"/>
  <c r="Q412" i="37" s="1"/>
  <c r="Q431" i="37" s="1"/>
  <c r="Q262" i="26" s="1"/>
  <c r="V305" i="37"/>
  <c r="V409" i="37" s="1"/>
  <c r="V428" i="37" s="1"/>
  <c r="V259" i="26" s="1"/>
  <c r="I16" i="30" s="1"/>
  <c r="K301" i="37"/>
  <c r="K405" i="37" s="1"/>
  <c r="K424" i="37" s="1"/>
  <c r="K255" i="26" s="1"/>
  <c r="V301" i="37"/>
  <c r="V405" i="37" s="1"/>
  <c r="V424" i="37" s="1"/>
  <c r="V255" i="26" s="1"/>
  <c r="I12" i="30" s="1"/>
  <c r="T305" i="37"/>
  <c r="T409" i="37" s="1"/>
  <c r="T428" i="37" s="1"/>
  <c r="T259" i="26" s="1"/>
  <c r="G16" i="30" s="1"/>
  <c r="N301" i="37"/>
  <c r="N405" i="37" s="1"/>
  <c r="N424" i="37" s="1"/>
  <c r="N255" i="26" s="1"/>
  <c r="P301" i="37"/>
  <c r="P405" i="37" s="1"/>
  <c r="P424" i="37" s="1"/>
  <c r="P255" i="26" s="1"/>
  <c r="V298" i="37"/>
  <c r="V402" i="37" s="1"/>
  <c r="V421" i="37" s="1"/>
  <c r="V252" i="26" s="1"/>
  <c r="I9" i="30" s="1"/>
  <c r="R298" i="37"/>
  <c r="R402" i="37" s="1"/>
  <c r="R421" i="37" s="1"/>
  <c r="R252" i="26" s="1"/>
  <c r="W308" i="37"/>
  <c r="W412" i="37" s="1"/>
  <c r="W431" i="37" s="1"/>
  <c r="W262" i="26" s="1"/>
  <c r="J19" i="30" s="1"/>
  <c r="M301" i="37"/>
  <c r="M405" i="37" s="1"/>
  <c r="M424" i="37" s="1"/>
  <c r="M255" i="26" s="1"/>
  <c r="Q307" i="37"/>
  <c r="Q411" i="37" s="1"/>
  <c r="Q430" i="37" s="1"/>
  <c r="Q261" i="26" s="1"/>
  <c r="M298" i="37"/>
  <c r="M402" i="37" s="1"/>
  <c r="M421" i="37" s="1"/>
  <c r="M252" i="26" s="1"/>
  <c r="O298" i="37"/>
  <c r="O402" i="37" s="1"/>
  <c r="O421" i="37" s="1"/>
  <c r="O252" i="26" s="1"/>
  <c r="P298" i="37"/>
  <c r="P402" i="37" s="1"/>
  <c r="P421" i="37" s="1"/>
  <c r="P252" i="26" s="1"/>
  <c r="R305" i="37"/>
  <c r="R409" i="37" s="1"/>
  <c r="R428" i="37" s="1"/>
  <c r="R259" i="26" s="1"/>
  <c r="N300" i="37"/>
  <c r="N404" i="37" s="1"/>
  <c r="N423" i="37" s="1"/>
  <c r="N254" i="26" s="1"/>
  <c r="L308" i="37"/>
  <c r="L412" i="37" s="1"/>
  <c r="L431" i="37" s="1"/>
  <c r="L262" i="26" s="1"/>
  <c r="W300" i="37"/>
  <c r="W404" i="37" s="1"/>
  <c r="W423" i="37" s="1"/>
  <c r="W254" i="26" s="1"/>
  <c r="J11" i="30" s="1"/>
  <c r="M308" i="37"/>
  <c r="M412" i="37" s="1"/>
  <c r="M431" i="37" s="1"/>
  <c r="M262" i="26" s="1"/>
  <c r="S300" i="37"/>
  <c r="S404" i="37" s="1"/>
  <c r="S423" i="37" s="1"/>
  <c r="S254" i="26" s="1"/>
  <c r="F11" i="30" s="1"/>
  <c r="M300" i="37"/>
  <c r="M404" i="37" s="1"/>
  <c r="M423" i="37" s="1"/>
  <c r="M254" i="26" s="1"/>
  <c r="P307" i="37"/>
  <c r="P411" i="37" s="1"/>
  <c r="P430" i="37" s="1"/>
  <c r="P261" i="26" s="1"/>
  <c r="J307" i="37"/>
  <c r="J411" i="37" s="1"/>
  <c r="J430" i="37" s="1"/>
  <c r="J261" i="26" s="1"/>
  <c r="L307" i="37"/>
  <c r="L411" i="37" s="1"/>
  <c r="L430" i="37" s="1"/>
  <c r="L261" i="26" s="1"/>
  <c r="U298" i="37"/>
  <c r="U402" i="37" s="1"/>
  <c r="U421" i="37" s="1"/>
  <c r="U252" i="26" s="1"/>
  <c r="H9" i="30" s="1"/>
  <c r="J425" i="37" l="1"/>
  <c r="J256" i="26" s="1"/>
  <c r="H406" i="37"/>
  <c r="H425" i="37" s="1"/>
  <c r="H256" i="26" s="1"/>
  <c r="J426" i="37"/>
  <c r="J257" i="26" s="1"/>
  <c r="H407" i="37"/>
  <c r="H426" i="37" s="1"/>
  <c r="H257" i="26" s="1"/>
  <c r="T402" i="37"/>
  <c r="T421" i="37" s="1"/>
  <c r="T252" i="26" s="1"/>
  <c r="G9" i="30" s="1"/>
  <c r="H410" i="37"/>
  <c r="H429" i="37" s="1"/>
  <c r="H260" i="26" s="1"/>
  <c r="S252" i="26"/>
  <c r="F9" i="30" s="1"/>
  <c r="H412" i="37"/>
  <c r="H431" i="37" s="1"/>
  <c r="H262" i="26" s="1"/>
  <c r="J421" i="37"/>
  <c r="J252" i="26" s="1"/>
  <c r="H405" i="37"/>
  <c r="H424" i="37" s="1"/>
  <c r="H255" i="26" s="1"/>
  <c r="H288" i="37"/>
  <c r="H308" i="37" s="1"/>
  <c r="H280" i="37"/>
  <c r="H300" i="37" s="1"/>
  <c r="H287" i="37"/>
  <c r="H307" i="37" s="1"/>
  <c r="H285" i="37"/>
  <c r="H305" i="37" s="1"/>
  <c r="H278" i="37"/>
  <c r="H298" i="37" s="1"/>
  <c r="H281" i="37"/>
  <c r="H301" i="37" s="1"/>
  <c r="H411" i="37"/>
  <c r="H430" i="37" s="1"/>
  <c r="H261" i="26" s="1"/>
  <c r="H404" i="37"/>
  <c r="H423" i="37" s="1"/>
  <c r="H254" i="26" s="1"/>
  <c r="H409" i="37"/>
  <c r="H428" i="37" s="1"/>
  <c r="H259" i="26" s="1"/>
  <c r="H402" i="37" l="1"/>
  <c r="H421" i="37" s="1"/>
  <c r="H252" i="26" s="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<sst xmlns="http://schemas.openxmlformats.org/spreadsheetml/2006/main" count="3643" uniqueCount="1871">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</sst>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100"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
      <sz val="10"/>
      <color rgb="FF000000"/>
      <name val="Calibri Light"/>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65">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5"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5" xfId="66" applyFont="1" applyFill="1" applyBorder="1">
      <alignment vertical="top"/>
    </xf>
    <xf numFmtId="181" fontId="15" fillId="27" borderId="75"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5"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5"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5"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6" xfId="55" applyNumberFormat="1" applyFont="1" applyFill="1" applyBorder="1" applyAlignment="1">
      <alignment horizontal="center" vertical="center" wrapText="1"/>
    </xf>
    <xf numFmtId="179" fontId="61" fillId="23" borderId="77" xfId="55" applyNumberFormat="1" applyFont="1" applyFill="1" applyBorder="1" applyAlignment="1">
      <alignment horizontal="center" vertical="center" wrapText="1"/>
    </xf>
    <xf numFmtId="179" fontId="68" fillId="23" borderId="76"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9" xfId="61" applyFont="1" applyBorder="1"/>
    <xf numFmtId="0" fontId="95" fillId="0" borderId="60" xfId="61" applyFont="1" applyBorder="1"/>
    <xf numFmtId="0" fontId="89" fillId="0" borderId="23" xfId="58" applyFont="1" applyBorder="1" applyAlignment="1">
      <alignment horizontal="center" vertical="center" wrapText="1"/>
    </xf>
    <xf numFmtId="0" fontId="95" fillId="0" borderId="64" xfId="61" applyFont="1" applyBorder="1"/>
    <xf numFmtId="0" fontId="95" fillId="0" borderId="65" xfId="61" applyFont="1" applyBorder="1"/>
    <xf numFmtId="0" fontId="95" fillId="0" borderId="69" xfId="61" applyFont="1" applyBorder="1"/>
    <xf numFmtId="0" fontId="95" fillId="0" borderId="70" xfId="61" applyFont="1" applyBorder="1"/>
    <xf numFmtId="0" fontId="89" fillId="0" borderId="71" xfId="58" applyFont="1" applyBorder="1" applyAlignment="1">
      <alignment horizontal="center" vertical="center" wrapText="1"/>
    </xf>
    <xf numFmtId="0" fontId="62" fillId="19" borderId="78" xfId="59" applyFont="1" applyFill="1" applyBorder="1" applyAlignment="1">
      <alignment horizontal="center" vertical="center"/>
    </xf>
    <xf numFmtId="166" fontId="68" fillId="0" borderId="44" xfId="60" applyFont="1" applyBorder="1">
      <alignment vertical="top"/>
    </xf>
    <xf numFmtId="166" fontId="89" fillId="28" borderId="83" xfId="30" applyFont="1" applyFill="1" applyBorder="1" applyAlignment="1">
      <alignment horizontal="left" vertical="center"/>
    </xf>
    <xf numFmtId="166" fontId="68" fillId="0" borderId="33" xfId="60" applyFont="1" applyBorder="1">
      <alignment vertical="top"/>
    </xf>
    <xf numFmtId="166" fontId="89" fillId="28" borderId="84"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6"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9" xfId="62" applyNumberFormat="1" applyFont="1" applyFill="1" applyBorder="1" applyAlignment="1">
      <alignment horizontal="right" vertical="center"/>
    </xf>
    <xf numFmtId="182" fontId="95" fillId="25" borderId="61" xfId="62" applyNumberFormat="1" applyFont="1" applyFill="1" applyBorder="1" applyAlignment="1">
      <alignment horizontal="right" vertical="center"/>
    </xf>
    <xf numFmtId="182" fontId="95" fillId="25" borderId="80" xfId="62" applyNumberFormat="1" applyFont="1" applyFill="1" applyBorder="1" applyAlignment="1">
      <alignment horizontal="right" vertical="center"/>
    </xf>
    <xf numFmtId="182" fontId="95" fillId="25" borderId="66" xfId="62" applyNumberFormat="1" applyFont="1" applyFill="1" applyBorder="1" applyAlignment="1">
      <alignment horizontal="right" vertical="center"/>
    </xf>
    <xf numFmtId="182" fontId="95" fillId="25" borderId="81" xfId="62" applyNumberFormat="1" applyFont="1" applyFill="1" applyBorder="1" applyAlignment="1">
      <alignment horizontal="right" vertical="center"/>
    </xf>
    <xf numFmtId="182" fontId="95" fillId="25" borderId="72" xfId="62" applyNumberFormat="1" applyFont="1" applyFill="1" applyBorder="1" applyAlignment="1">
      <alignment horizontal="right" vertical="center"/>
    </xf>
    <xf numFmtId="182" fontId="95" fillId="25" borderId="82" xfId="62" applyNumberFormat="1" applyFont="1" applyFill="1" applyBorder="1" applyAlignment="1">
      <alignment horizontal="right" vertical="center"/>
    </xf>
    <xf numFmtId="182" fontId="70" fillId="0" borderId="0" xfId="60" applyNumberFormat="1" applyFont="1">
      <alignment vertical="top"/>
    </xf>
    <xf numFmtId="182" fontId="95" fillId="25" borderId="57" xfId="62" applyNumberFormat="1" applyFont="1" applyFill="1" applyBorder="1" applyAlignment="1">
      <alignment horizontal="right" vertical="center"/>
    </xf>
    <xf numFmtId="182" fontId="95" fillId="25" borderId="62" xfId="62" applyNumberFormat="1" applyFont="1" applyFill="1" applyBorder="1" applyAlignment="1">
      <alignment horizontal="right" vertical="center"/>
    </xf>
    <xf numFmtId="182" fontId="95" fillId="25" borderId="67" xfId="62" applyNumberFormat="1" applyFont="1" applyFill="1" applyBorder="1" applyAlignment="1">
      <alignment horizontal="right" vertical="center"/>
    </xf>
    <xf numFmtId="182" fontId="95" fillId="25" borderId="73" xfId="62" applyNumberFormat="1" applyFont="1" applyFill="1" applyBorder="1" applyAlignment="1">
      <alignment horizontal="right" vertical="center"/>
    </xf>
    <xf numFmtId="0" fontId="62" fillId="0" borderId="58" xfId="61" applyFont="1" applyBorder="1" applyAlignment="1">
      <alignment horizontal="center"/>
    </xf>
    <xf numFmtId="0" fontId="62" fillId="0" borderId="63" xfId="61" applyFont="1" applyBorder="1" applyAlignment="1">
      <alignment horizontal="center"/>
    </xf>
    <xf numFmtId="0" fontId="62" fillId="0" borderId="68" xfId="61" applyFont="1" applyBorder="1" applyAlignment="1">
      <alignment horizontal="center"/>
    </xf>
    <xf numFmtId="0" fontId="62" fillId="0" borderId="74"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5"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5" borderId="28" xfId="23" applyNumberFormat="1" applyFont="1" applyFill="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78" fontId="95" fillId="25" borderId="24" xfId="23" applyNumberFormat="1" applyFont="1" applyFill="1" applyBorder="1" applyAlignment="1" applyProtection="1">
      <alignment vertical="center"/>
      <protection locked="0"/>
    </xf>
    <xf numFmtId="178" fontId="95" fillId="25" borderId="29" xfId="23" applyNumberFormat="1" applyFont="1" applyFill="1" applyBorder="1" applyAlignment="1" applyProtection="1">
      <alignment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0" fontId="95" fillId="25" borderId="19" xfId="23" applyNumberFormat="1" applyFont="1" applyFill="1" applyBorder="1" applyAlignment="1" applyProtection="1">
      <alignment vertical="center"/>
      <protection locked="0"/>
    </xf>
    <xf numFmtId="10" fontId="95" fillId="25" borderId="20"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0" fontId="95" fillId="25" borderId="27" xfId="23" applyNumberFormat="1" applyFont="1" applyFill="1" applyBorder="1" applyAlignment="1" applyProtection="1">
      <alignment vertical="center"/>
      <protection locked="0"/>
    </xf>
    <xf numFmtId="10" fontId="95" fillId="25" borderId="28" xfId="23" applyNumberFormat="1" applyFont="1" applyFill="1" applyBorder="1" applyAlignment="1" applyProtection="1">
      <alignment vertical="center"/>
      <protection locked="0"/>
    </xf>
    <xf numFmtId="10" fontId="95" fillId="25" borderId="2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7" xfId="23" applyFont="1" applyBorder="1" applyAlignment="1" applyProtection="1">
      <alignment vertical="center"/>
      <protection locked="0"/>
    </xf>
    <xf numFmtId="166" fontId="95" fillId="0" borderId="88" xfId="23" applyFont="1" applyBorder="1" applyAlignment="1" applyProtection="1">
      <alignment horizontal="center" vertical="center"/>
      <protection locked="0"/>
    </xf>
    <xf numFmtId="166" fontId="95" fillId="0" borderId="89" xfId="23" applyFont="1" applyBorder="1" applyAlignment="1" applyProtection="1">
      <alignment horizontal="center" vertical="center"/>
      <protection locked="0"/>
    </xf>
    <xf numFmtId="10" fontId="95" fillId="34" borderId="87"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horizontal="right" vertical="center"/>
      <protection locked="0"/>
    </xf>
    <xf numFmtId="10" fontId="95" fillId="34" borderId="89"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29" borderId="23" xfId="0"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69" fontId="99" fillId="13" borderId="45" xfId="20" applyNumberFormat="1" applyFont="1" applyFill="1" applyBorder="1" applyProtection="1">
      <alignment vertical="top"/>
      <protection locked="0"/>
    </xf>
    <xf numFmtId="181" fontId="99" fillId="13" borderId="45" xfId="20" applyNumberFormat="1" applyFont="1" applyFill="1" applyBorder="1" applyProtection="1">
      <alignment vertical="top"/>
      <protection locked="0"/>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90"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cellStyle name="Calcs%" xfId="2"/>
    <cellStyle name="CalcsCurrency" xfId="3"/>
    <cellStyle name="CalcsDate" xfId="4"/>
    <cellStyle name="Comma" xfId="45" builtinId="3"/>
    <cellStyle name="Comma 2" xfId="5"/>
    <cellStyle name="Comma 3" xfId="6"/>
    <cellStyle name="Comma 4" xfId="7"/>
    <cellStyle name="DateLong" xfId="8"/>
    <cellStyle name="DateLong 2" xfId="9"/>
    <cellStyle name="DateLong 3" xfId="65"/>
    <cellStyle name="DateShort" xfId="10"/>
    <cellStyle name="DateShort 2" xfId="11"/>
    <cellStyle name="DateShort 3" xfId="64"/>
    <cellStyle name="Factor" xfId="12"/>
    <cellStyle name="Factor 2" xfId="13"/>
    <cellStyle name="Factor 3" xfId="14"/>
    <cellStyle name="Factor 4" xfId="67"/>
    <cellStyle name="Heading 1" xfId="46" builtinId="16"/>
    <cellStyle name="Heading 2" xfId="47" builtinId="17"/>
    <cellStyle name="Hyperlink" xfId="15" builtinId="8"/>
    <cellStyle name="Hyperlink 2" xfId="16"/>
    <cellStyle name="Input%" xfId="17"/>
    <cellStyle name="InputCurrency" xfId="18"/>
    <cellStyle name="InputDate" xfId="19"/>
    <cellStyle name="InputStyle" xfId="20"/>
    <cellStyle name="Normal" xfId="0" builtinId="0" customBuiltin="1"/>
    <cellStyle name="Normal 10" xfId="57"/>
    <cellStyle name="Normal 11" xfId="58"/>
    <cellStyle name="Normal 12" xfId="63"/>
    <cellStyle name="Normal 2" xfId="21"/>
    <cellStyle name="Normal 2 2" xfId="22"/>
    <cellStyle name="Normal 2 3 2" xfId="50"/>
    <cellStyle name="Normal 2 3 2 2" xfId="55"/>
    <cellStyle name="Normal 2 4 2" xfId="51"/>
    <cellStyle name="Normal 2 5" xfId="60"/>
    <cellStyle name="Normal 3" xfId="23"/>
    <cellStyle name="Normal 3 2" xfId="24"/>
    <cellStyle name="Normal 3 2 2" xfId="25"/>
    <cellStyle name="Normal 3 2 2 2" xfId="52"/>
    <cellStyle name="Normal 3 2 2 2 2" xfId="56"/>
    <cellStyle name="Normal 3 2 2 3" xfId="62"/>
    <cellStyle name="Normal 3 3" xfId="49"/>
    <cellStyle name="Normal 3 4" xfId="59"/>
    <cellStyle name="Normal 4" xfId="26"/>
    <cellStyle name="Normal 5" xfId="27"/>
    <cellStyle name="Normal 6" xfId="28"/>
    <cellStyle name="Normal 7" xfId="29"/>
    <cellStyle name="Normal 7 2" xfId="30"/>
    <cellStyle name="Normal 7 2 2" xfId="31"/>
    <cellStyle name="Normal 7 2 3" xfId="61"/>
    <cellStyle name="Normal 8" xfId="32"/>
    <cellStyle name="Normal 9" xfId="48"/>
    <cellStyle name="Percent" xfId="33" builtinId="5" customBuiltin="1"/>
    <cellStyle name="Percent 2" xfId="34"/>
    <cellStyle name="Percent 2 4" xfId="54"/>
    <cellStyle name="Percent 3" xfId="35"/>
    <cellStyle name="Percent 4" xfId="36"/>
    <cellStyle name="Percent 5" xfId="37"/>
    <cellStyle name="Percent 6" xfId="66"/>
    <cellStyle name="Result" xfId="38"/>
    <cellStyle name="Result%" xfId="39"/>
    <cellStyle name="ResultCurrency" xfId="40"/>
    <cellStyle name="ResultDate" xfId="41"/>
    <cellStyle name="Validation error" xfId="53"/>
    <cellStyle name="Warning Text 2" xfId="42"/>
    <cellStyle name="Year" xfId="43"/>
    <cellStyle name="Year 2" xfId="44"/>
    <cellStyle name="Year 3" xfId="68"/>
  </cellStyles>
  <dxfs count="163">
    <dxf>
      <font>
        <color theme="0"/>
      </font>
      <fill>
        <patternFill>
          <bgColor theme="0"/>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F5" t="str">
            <v>Select company</v>
          </cell>
        </row>
      </sheetData>
      <sheetData sheetId="20"/>
      <sheetData sheetId="21"/>
      <sheetData sheetId="22"/>
      <sheetData sheetId="23"/>
      <sheetData sheetId="24"/>
      <sheetData sheetId="25"/>
      <sheetData sheetId="26">
        <row r="5">
          <cell r="J5" t="str">
            <v/>
          </cell>
        </row>
      </sheetData>
      <sheetData sheetId="27"/>
      <sheetData sheetId="28">
        <row r="7">
          <cell r="F7">
            <v>0</v>
          </cell>
        </row>
      </sheetData>
      <sheetData sheetId="29"/>
      <sheetData sheetId="30">
        <row r="5">
          <cell r="P5" t="str">
            <v>2020-21</v>
          </cell>
          <cell r="Q5">
            <v>87</v>
          </cell>
          <cell r="R5">
            <v>82</v>
          </cell>
          <cell r="S5">
            <v>41</v>
          </cell>
          <cell r="T5">
            <v>77</v>
          </cell>
          <cell r="U5">
            <v>72</v>
          </cell>
          <cell r="V5">
            <v>92</v>
          </cell>
          <cell r="W5">
            <v>67</v>
          </cell>
          <cell r="X5">
            <v>62</v>
          </cell>
        </row>
        <row r="6">
          <cell r="P6" t="str">
            <v>2021-22</v>
          </cell>
          <cell r="Q6">
            <v>88</v>
          </cell>
          <cell r="R6">
            <v>83</v>
          </cell>
          <cell r="S6">
            <v>42</v>
          </cell>
          <cell r="T6">
            <v>78</v>
          </cell>
          <cell r="U6">
            <v>73</v>
          </cell>
          <cell r="V6">
            <v>93</v>
          </cell>
          <cell r="W6">
            <v>68</v>
          </cell>
          <cell r="X6">
            <v>63</v>
          </cell>
        </row>
        <row r="7">
          <cell r="P7" t="str">
            <v>2022-23</v>
          </cell>
          <cell r="Q7">
            <v>89</v>
          </cell>
          <cell r="R7">
            <v>84</v>
          </cell>
          <cell r="S7">
            <v>43</v>
          </cell>
          <cell r="T7">
            <v>79</v>
          </cell>
          <cell r="U7">
            <v>74</v>
          </cell>
          <cell r="V7">
            <v>94</v>
          </cell>
          <cell r="W7">
            <v>69</v>
          </cell>
          <cell r="X7">
            <v>64</v>
          </cell>
        </row>
        <row r="8">
          <cell r="P8" t="str">
            <v>2023-24</v>
          </cell>
          <cell r="Q8">
            <v>90</v>
          </cell>
          <cell r="R8">
            <v>85</v>
          </cell>
          <cell r="S8">
            <v>44</v>
          </cell>
          <cell r="T8">
            <v>80</v>
          </cell>
          <cell r="U8">
            <v>75</v>
          </cell>
          <cell r="V8">
            <v>95</v>
          </cell>
          <cell r="W8">
            <v>70</v>
          </cell>
          <cell r="X8">
            <v>65</v>
          </cell>
        </row>
        <row r="9">
          <cell r="P9" t="str">
            <v>2024-25</v>
          </cell>
          <cell r="Q9">
            <v>91</v>
          </cell>
          <cell r="R9">
            <v>86</v>
          </cell>
          <cell r="S9">
            <v>45</v>
          </cell>
          <cell r="T9">
            <v>81</v>
          </cell>
          <cell r="U9">
            <v>76</v>
          </cell>
          <cell r="V9">
            <v>96</v>
          </cell>
          <cell r="W9">
            <v>71</v>
          </cell>
          <cell r="X9">
            <v>66</v>
          </cell>
        </row>
      </sheetData>
      <sheetData sheetId="31"/>
      <sheetData sheetId="32">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I7">
            <v>0</v>
          </cell>
          <cell r="J7">
            <v>1</v>
          </cell>
          <cell r="K7">
            <v>0</v>
          </cell>
          <cell r="L7">
            <v>0</v>
          </cell>
          <cell r="M7">
            <v>0</v>
          </cell>
          <cell r="N7">
            <v>0</v>
          </cell>
          <cell r="O7">
            <v>0</v>
          </cell>
          <cell r="P7">
            <v>0</v>
          </cell>
          <cell r="Q7">
            <v>1</v>
          </cell>
          <cell r="R7" t="str">
            <v>Out &amp; under</v>
          </cell>
          <cell r="S7" t="str">
            <v xml:space="preserve">Revenue </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4.5138888888888893E-3</v>
          </cell>
          <cell r="AR7">
            <v>4.2592592592592595E-3</v>
          </cell>
          <cell r="AS7">
            <v>3.9930555555555561E-3</v>
          </cell>
          <cell r="AT7">
            <v>3.7384259259259263E-3</v>
          </cell>
          <cell r="AU7">
            <v>3.472222222222222E-3</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t="str">
            <v>Yes</v>
          </cell>
          <cell r="BM7" t="str">
            <v>Yes</v>
          </cell>
          <cell r="BN7" t="str">
            <v>Yes</v>
          </cell>
          <cell r="BO7" t="str">
            <v>Yes</v>
          </cell>
          <cell r="BP7" t="str">
            <v>Yes</v>
          </cell>
          <cell r="BQ7">
            <v>0</v>
          </cell>
          <cell r="BR7">
            <v>0</v>
          </cell>
          <cell r="BS7">
            <v>0</v>
          </cell>
          <cell r="BT7">
            <v>0</v>
          </cell>
          <cell r="BU7">
            <v>0</v>
          </cell>
          <cell r="BV7">
            <v>1.5798611111111114E-2</v>
          </cell>
          <cell r="BW7">
            <v>1.5798611111111114E-2</v>
          </cell>
          <cell r="BX7">
            <v>1.5798611111111114E-2</v>
          </cell>
          <cell r="BY7">
            <v>1.5798611111111114E-2</v>
          </cell>
          <cell r="BZ7">
            <v>1.5798611111111114E-2</v>
          </cell>
          <cell r="CA7">
            <v>0</v>
          </cell>
          <cell r="CB7">
            <v>0</v>
          </cell>
          <cell r="CC7">
            <v>0</v>
          </cell>
          <cell r="CD7">
            <v>0</v>
          </cell>
          <cell r="CE7">
            <v>0</v>
          </cell>
          <cell r="CF7">
            <v>0</v>
          </cell>
          <cell r="CG7">
            <v>0</v>
          </cell>
          <cell r="CH7">
            <v>0</v>
          </cell>
          <cell r="CI7">
            <v>0</v>
          </cell>
          <cell r="CJ7">
            <v>0</v>
          </cell>
          <cell r="CK7">
            <v>2.4305555555555556E-3</v>
          </cell>
          <cell r="CL7">
            <v>2.3263888888888891E-3</v>
          </cell>
          <cell r="CM7">
            <v>2.2106481481481491E-3</v>
          </cell>
          <cell r="CN7">
            <v>2.1064814814814817E-3</v>
          </cell>
          <cell r="CO7">
            <v>2.0138888888888888E-3</v>
          </cell>
          <cell r="CP7">
            <v>0</v>
          </cell>
          <cell r="CQ7">
            <v>0</v>
          </cell>
          <cell r="CR7">
            <v>0</v>
          </cell>
          <cell r="CS7">
            <v>0</v>
          </cell>
          <cell r="CT7">
            <v>0</v>
          </cell>
          <cell r="CU7">
            <v>-0.52500000000000002</v>
          </cell>
          <cell r="CV7" t="str">
            <v/>
          </cell>
          <cell r="CW7" t="str">
            <v/>
          </cell>
          <cell r="CX7" t="str">
            <v/>
          </cell>
          <cell r="CY7">
            <v>0.52500000000000002</v>
          </cell>
          <cell r="CZ7" t="str">
            <v/>
          </cell>
          <cell r="DA7" t="str">
            <v/>
          </cell>
          <cell r="DB7" t="str">
            <v/>
          </cell>
          <cell r="DC7" t="str">
            <v>No</v>
          </cell>
          <cell r="DD7">
            <v>1</v>
          </cell>
          <cell r="DE7">
            <v>0</v>
          </cell>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I8">
            <v>0</v>
          </cell>
          <cell r="J8">
            <v>1</v>
          </cell>
          <cell r="K8">
            <v>0</v>
          </cell>
          <cell r="L8">
            <v>0</v>
          </cell>
          <cell r="M8">
            <v>0</v>
          </cell>
          <cell r="N8">
            <v>0</v>
          </cell>
          <cell r="O8">
            <v>0</v>
          </cell>
          <cell r="P8">
            <v>0</v>
          </cell>
          <cell r="Q8">
            <v>1</v>
          </cell>
          <cell r="R8" t="str">
            <v>Out &amp; under</v>
          </cell>
          <cell r="S8" t="str">
            <v xml:space="preserve">Revenue </v>
          </cell>
          <cell r="T8" t="str">
            <v>In-period</v>
          </cell>
          <cell r="U8" t="str">
            <v>Leakage</v>
          </cell>
          <cell r="V8" t="str">
            <v>nr</v>
          </cell>
          <cell r="W8" t="str">
            <v>Leakage in ML/d, three-year-average</v>
          </cell>
          <cell r="X8">
            <v>1</v>
          </cell>
          <cell r="Y8" t="str">
            <v>Down</v>
          </cell>
          <cell r="Z8" t="str">
            <v>Leakage</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175.3</v>
          </cell>
          <cell r="AR8">
            <v>160.19999999999999</v>
          </cell>
          <cell r="AS8">
            <v>155</v>
          </cell>
          <cell r="AT8">
            <v>149.6</v>
          </cell>
          <cell r="AU8">
            <v>144.19999999999999</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Yes</v>
          </cell>
          <cell r="BM8" t="str">
            <v>Yes</v>
          </cell>
          <cell r="BN8" t="str">
            <v>Yes</v>
          </cell>
          <cell r="BO8" t="str">
            <v>Yes</v>
          </cell>
          <cell r="BP8" t="str">
            <v>Yes</v>
          </cell>
          <cell r="BQ8" t="str">
            <v/>
          </cell>
          <cell r="BR8" t="str">
            <v/>
          </cell>
          <cell r="BS8" t="str">
            <v/>
          </cell>
          <cell r="BT8" t="str">
            <v/>
          </cell>
          <cell r="BU8" t="str">
            <v/>
          </cell>
          <cell r="BV8">
            <v>189.2</v>
          </cell>
          <cell r="BW8">
            <v>189.2</v>
          </cell>
          <cell r="BX8">
            <v>189.2</v>
          </cell>
          <cell r="BY8">
            <v>189.2</v>
          </cell>
          <cell r="BZ8">
            <v>189.2</v>
          </cell>
          <cell r="CA8" t="str">
            <v/>
          </cell>
          <cell r="CB8" t="str">
            <v/>
          </cell>
          <cell r="CC8" t="str">
            <v/>
          </cell>
          <cell r="CD8" t="str">
            <v/>
          </cell>
          <cell r="CE8" t="str">
            <v/>
          </cell>
          <cell r="CF8" t="str">
            <v/>
          </cell>
          <cell r="CG8" t="str">
            <v/>
          </cell>
          <cell r="CH8" t="str">
            <v/>
          </cell>
          <cell r="CI8" t="str">
            <v/>
          </cell>
          <cell r="CJ8" t="str">
            <v/>
          </cell>
          <cell r="CK8">
            <v>169.8</v>
          </cell>
          <cell r="CL8">
            <v>155.30000000000001</v>
          </cell>
          <cell r="CM8">
            <v>150.4</v>
          </cell>
          <cell r="CN8">
            <v>145.30000000000001</v>
          </cell>
          <cell r="CO8">
            <v>140.1</v>
          </cell>
          <cell r="CP8" t="str">
            <v/>
          </cell>
          <cell r="CQ8" t="str">
            <v/>
          </cell>
          <cell r="CR8" t="str">
            <v/>
          </cell>
          <cell r="CS8" t="str">
            <v/>
          </cell>
          <cell r="CT8" t="str">
            <v/>
          </cell>
          <cell r="CU8">
            <v>-0.16</v>
          </cell>
          <cell r="CV8" t="str">
            <v/>
          </cell>
          <cell r="CW8" t="str">
            <v/>
          </cell>
          <cell r="CX8" t="str">
            <v/>
          </cell>
          <cell r="CY8">
            <v>0.13300000000000001</v>
          </cell>
          <cell r="CZ8" t="str">
            <v/>
          </cell>
          <cell r="DA8" t="str">
            <v/>
          </cell>
          <cell r="DB8" t="str">
            <v/>
          </cell>
          <cell r="DC8" t="str">
            <v>No</v>
          </cell>
          <cell r="DD8">
            <v>1</v>
          </cell>
          <cell r="DE8">
            <v>0</v>
          </cell>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K9">
            <v>0</v>
          </cell>
          <cell r="L9">
            <v>0</v>
          </cell>
          <cell r="M9">
            <v>0</v>
          </cell>
          <cell r="N9">
            <v>0</v>
          </cell>
          <cell r="O9">
            <v>0</v>
          </cell>
          <cell r="P9">
            <v>0</v>
          </cell>
          <cell r="Q9">
            <v>1</v>
          </cell>
          <cell r="R9" t="str">
            <v>Out &amp; under</v>
          </cell>
          <cell r="S9" t="str">
            <v xml:space="preserve">Revenue </v>
          </cell>
          <cell r="T9" t="str">
            <v>End of period</v>
          </cell>
          <cell r="U9" t="str">
            <v>Sustainability/innovation</v>
          </cell>
          <cell r="V9" t="str">
            <v>nr</v>
          </cell>
          <cell r="W9" t="str">
            <v>Litres per head per day (l/h/d), three-year-average</v>
          </cell>
          <cell r="X9">
            <v>1</v>
          </cell>
          <cell r="Y9" t="str">
            <v>Down</v>
          </cell>
          <cell r="Z9" t="str">
            <v>Per capita consumption</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149</v>
          </cell>
          <cell r="AR9">
            <v>144.19999999999999</v>
          </cell>
          <cell r="AS9">
            <v>140.5</v>
          </cell>
          <cell r="AT9">
            <v>136.4</v>
          </cell>
          <cell r="AU9">
            <v>132.69999999999999</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t="str">
            <v>Yes</v>
          </cell>
          <cell r="BM9" t="str">
            <v>Yes</v>
          </cell>
          <cell r="BN9" t="str">
            <v>Yes</v>
          </cell>
          <cell r="BO9" t="str">
            <v>Yes</v>
          </cell>
          <cell r="BP9" t="str">
            <v>Yes</v>
          </cell>
          <cell r="BQ9" t="str">
            <v/>
          </cell>
          <cell r="BR9" t="str">
            <v/>
          </cell>
          <cell r="BS9" t="str">
            <v/>
          </cell>
          <cell r="BT9" t="str">
            <v/>
          </cell>
          <cell r="BU9" t="str">
            <v/>
          </cell>
          <cell r="BV9">
            <v>163.9</v>
          </cell>
          <cell r="BW9">
            <v>163.9</v>
          </cell>
          <cell r="BX9">
            <v>163.9</v>
          </cell>
          <cell r="BY9">
            <v>163.9</v>
          </cell>
          <cell r="BZ9">
            <v>163.9</v>
          </cell>
          <cell r="CA9" t="str">
            <v/>
          </cell>
          <cell r="CB9" t="str">
            <v/>
          </cell>
          <cell r="CC9" t="str">
            <v/>
          </cell>
          <cell r="CD9" t="str">
            <v/>
          </cell>
          <cell r="CE9" t="str">
            <v/>
          </cell>
          <cell r="CF9" t="str">
            <v/>
          </cell>
          <cell r="CG9" t="str">
            <v/>
          </cell>
          <cell r="CH9" t="str">
            <v/>
          </cell>
          <cell r="CI9" t="str">
            <v/>
          </cell>
          <cell r="CJ9" t="str">
            <v/>
          </cell>
          <cell r="CK9">
            <v>145.9</v>
          </cell>
          <cell r="CL9">
            <v>141.19999999999999</v>
          </cell>
          <cell r="CM9">
            <v>137.5</v>
          </cell>
          <cell r="CN9">
            <v>133.4</v>
          </cell>
          <cell r="CO9">
            <v>129.69999999999999</v>
          </cell>
          <cell r="CP9" t="str">
            <v/>
          </cell>
          <cell r="CQ9" t="str">
            <v/>
          </cell>
          <cell r="CR9" t="str">
            <v/>
          </cell>
          <cell r="CS9" t="str">
            <v/>
          </cell>
          <cell r="CT9" t="str">
            <v/>
          </cell>
          <cell r="CU9">
            <v>-0.28899999999999998</v>
          </cell>
          <cell r="CV9" t="str">
            <v/>
          </cell>
          <cell r="CW9" t="str">
            <v/>
          </cell>
          <cell r="CX9" t="str">
            <v/>
          </cell>
          <cell r="CY9">
            <v>0.27300000000000002</v>
          </cell>
          <cell r="CZ9" t="str">
            <v/>
          </cell>
          <cell r="DA9" t="str">
            <v/>
          </cell>
          <cell r="DB9" t="str">
            <v/>
          </cell>
          <cell r="DC9" t="str">
            <v>No</v>
          </cell>
          <cell r="DD9">
            <v>1</v>
          </cell>
          <cell r="DE9">
            <v>0</v>
          </cell>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I10">
            <v>0</v>
          </cell>
          <cell r="J10">
            <v>1</v>
          </cell>
          <cell r="K10">
            <v>0</v>
          </cell>
          <cell r="L10">
            <v>0</v>
          </cell>
          <cell r="M10">
            <v>0</v>
          </cell>
          <cell r="N10">
            <v>0</v>
          </cell>
          <cell r="O10">
            <v>0</v>
          </cell>
          <cell r="P10">
            <v>0</v>
          </cell>
          <cell r="Q10">
            <v>1</v>
          </cell>
          <cell r="R10" t="str">
            <v>NFI</v>
          </cell>
          <cell r="S10">
            <v>0</v>
          </cell>
          <cell r="T10">
            <v>0</v>
          </cell>
          <cell r="U10" t="str">
            <v>Resilience</v>
          </cell>
          <cell r="V10" t="str">
            <v>%</v>
          </cell>
          <cell r="W10" t="str">
            <v>% of population at risk 1:200</v>
          </cell>
          <cell r="X10">
            <v>1</v>
          </cell>
          <cell r="Y10" t="str">
            <v>Down</v>
          </cell>
          <cell r="Z10" t="str">
            <v>Risk of severe restrictions in a drought</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v>0</v>
          </cell>
          <cell r="DD10">
            <v>1</v>
          </cell>
          <cell r="DE10">
            <v>0</v>
          </cell>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I11">
            <v>0</v>
          </cell>
          <cell r="J11">
            <v>1</v>
          </cell>
          <cell r="K11">
            <v>0</v>
          </cell>
          <cell r="L11">
            <v>0</v>
          </cell>
          <cell r="M11">
            <v>0</v>
          </cell>
          <cell r="N11">
            <v>0</v>
          </cell>
          <cell r="O11">
            <v>0</v>
          </cell>
          <cell r="P11">
            <v>0</v>
          </cell>
          <cell r="Q11">
            <v>1</v>
          </cell>
          <cell r="R11" t="str">
            <v>Under</v>
          </cell>
          <cell r="S11" t="str">
            <v xml:space="preserve">Revenue </v>
          </cell>
          <cell r="T11" t="str">
            <v>In-period</v>
          </cell>
          <cell r="U11" t="str">
            <v>Water outage</v>
          </cell>
          <cell r="V11" t="str">
            <v>%</v>
          </cell>
          <cell r="W11" t="str">
            <v>Lost capacity as % of total company maximum production capacity.</v>
          </cell>
          <cell r="X11">
            <v>2</v>
          </cell>
          <cell r="Y11" t="str">
            <v>Down</v>
          </cell>
          <cell r="Z11" t="str">
            <v>Unplanned outage</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2.34</v>
          </cell>
          <cell r="AR11">
            <v>2.34</v>
          </cell>
          <cell r="AS11">
            <v>2.34</v>
          </cell>
          <cell r="AT11">
            <v>2.34</v>
          </cell>
          <cell r="AU11">
            <v>2.34</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t="str">
            <v>Yes</v>
          </cell>
          <cell r="BM11" t="str">
            <v>Yes</v>
          </cell>
          <cell r="BN11" t="str">
            <v>Yes</v>
          </cell>
          <cell r="BO11" t="str">
            <v>Yes</v>
          </cell>
          <cell r="BP11" t="str">
            <v>Yes</v>
          </cell>
          <cell r="BQ11" t="str">
            <v/>
          </cell>
          <cell r="BR11" t="str">
            <v/>
          </cell>
          <cell r="BS11" t="str">
            <v/>
          </cell>
          <cell r="BT11" t="str">
            <v/>
          </cell>
          <cell r="BU11" t="str">
            <v/>
          </cell>
          <cell r="BV11">
            <v>4.68</v>
          </cell>
          <cell r="BW11">
            <v>4.68</v>
          </cell>
          <cell r="BX11">
            <v>4.68</v>
          </cell>
          <cell r="BY11">
            <v>4.68</v>
          </cell>
          <cell r="BZ11">
            <v>4.68</v>
          </cell>
          <cell r="CA11" t="str">
            <v/>
          </cell>
          <cell r="CB11" t="str">
            <v/>
          </cell>
          <cell r="CC11" t="str">
            <v/>
          </cell>
          <cell r="CD11" t="str">
            <v/>
          </cell>
          <cell r="CE11" t="str">
            <v/>
          </cell>
          <cell r="CF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v>-1.3080000000000001</v>
          </cell>
          <cell r="CV11" t="str">
            <v/>
          </cell>
          <cell r="CW11" t="str">
            <v/>
          </cell>
          <cell r="CX11" t="str">
            <v/>
          </cell>
          <cell r="CY11" t="str">
            <v/>
          </cell>
          <cell r="CZ11" t="str">
            <v/>
          </cell>
          <cell r="DA11" t="str">
            <v/>
          </cell>
          <cell r="DB11" t="str">
            <v/>
          </cell>
          <cell r="DC11" t="str">
            <v>No</v>
          </cell>
          <cell r="DD11">
            <v>1</v>
          </cell>
          <cell r="DE11">
            <v>0</v>
          </cell>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I12">
            <v>0</v>
          </cell>
          <cell r="J12">
            <v>1</v>
          </cell>
          <cell r="K12">
            <v>0</v>
          </cell>
          <cell r="L12">
            <v>0</v>
          </cell>
          <cell r="M12">
            <v>0</v>
          </cell>
          <cell r="N12">
            <v>0</v>
          </cell>
          <cell r="O12">
            <v>0</v>
          </cell>
          <cell r="P12">
            <v>0</v>
          </cell>
          <cell r="Q12">
            <v>1</v>
          </cell>
          <cell r="R12" t="str">
            <v>Under</v>
          </cell>
          <cell r="S12" t="str">
            <v xml:space="preserve">Revenue </v>
          </cell>
          <cell r="T12" t="str">
            <v>In-period</v>
          </cell>
          <cell r="U12" t="str">
            <v>Asset/equipment failure</v>
          </cell>
          <cell r="V12" t="str">
            <v>nr</v>
          </cell>
          <cell r="W12" t="str">
            <v>No. of burst mains per 1,000 km of pipe (per year)</v>
          </cell>
          <cell r="X12">
            <v>1</v>
          </cell>
          <cell r="Y12" t="str">
            <v>Down</v>
          </cell>
          <cell r="Z12" t="str">
            <v>Mains repairs</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150.69999999999999</v>
          </cell>
          <cell r="AR12">
            <v>148.6</v>
          </cell>
          <cell r="AS12">
            <v>146.5</v>
          </cell>
          <cell r="AT12">
            <v>144.4</v>
          </cell>
          <cell r="AU12">
            <v>142.30000000000001</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t="str">
            <v>Yes</v>
          </cell>
          <cell r="BM12" t="str">
            <v>Yes</v>
          </cell>
          <cell r="BN12" t="str">
            <v>Yes</v>
          </cell>
          <cell r="BO12" t="str">
            <v>Yes</v>
          </cell>
          <cell r="BP12" t="str">
            <v>Yes</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v>-0.113</v>
          </cell>
          <cell r="CV12" t="str">
            <v/>
          </cell>
          <cell r="CW12" t="str">
            <v/>
          </cell>
          <cell r="CX12" t="str">
            <v/>
          </cell>
          <cell r="CY12">
            <v>0</v>
          </cell>
          <cell r="CZ12" t="str">
            <v/>
          </cell>
          <cell r="DA12" t="str">
            <v/>
          </cell>
          <cell r="DB12" t="str">
            <v/>
          </cell>
          <cell r="DC12" t="str">
            <v>No</v>
          </cell>
          <cell r="DD12">
            <v>1</v>
          </cell>
          <cell r="DE12">
            <v>0</v>
          </cell>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I13">
            <v>0</v>
          </cell>
          <cell r="J13">
            <v>1</v>
          </cell>
          <cell r="K13">
            <v>0</v>
          </cell>
          <cell r="L13">
            <v>0</v>
          </cell>
          <cell r="M13">
            <v>0</v>
          </cell>
          <cell r="N13">
            <v>0</v>
          </cell>
          <cell r="O13">
            <v>0</v>
          </cell>
          <cell r="P13">
            <v>0</v>
          </cell>
          <cell r="Q13">
            <v>1</v>
          </cell>
          <cell r="R13" t="str">
            <v>Under</v>
          </cell>
          <cell r="S13" t="str">
            <v xml:space="preserve">Revenue </v>
          </cell>
          <cell r="T13" t="str">
            <v>In-period</v>
          </cell>
          <cell r="U13" t="str">
            <v>Water quality compliance</v>
          </cell>
          <cell r="V13" t="str">
            <v>score</v>
          </cell>
          <cell r="W13" t="str">
            <v>Score</v>
          </cell>
          <cell r="X13">
            <v>2</v>
          </cell>
          <cell r="Y13" t="str">
            <v>Down</v>
          </cell>
          <cell r="Z13" t="str">
            <v>Water quality compliance (CRI)</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t="str">
            <v>Yes</v>
          </cell>
          <cell r="BM13" t="str">
            <v>Yes</v>
          </cell>
          <cell r="BN13" t="str">
            <v>Yes</v>
          </cell>
          <cell r="BO13" t="str">
            <v>Yes</v>
          </cell>
          <cell r="BP13" t="str">
            <v>Yes</v>
          </cell>
          <cell r="BQ13" t="str">
            <v/>
          </cell>
          <cell r="BR13" t="str">
            <v/>
          </cell>
          <cell r="BS13" t="str">
            <v/>
          </cell>
          <cell r="BT13" t="str">
            <v/>
          </cell>
          <cell r="BU13" t="str">
            <v/>
          </cell>
          <cell r="BV13">
            <v>9.5</v>
          </cell>
          <cell r="BW13">
            <v>9.5</v>
          </cell>
          <cell r="BX13">
            <v>9.5</v>
          </cell>
          <cell r="BY13">
            <v>9.5</v>
          </cell>
          <cell r="BZ13">
            <v>9.5</v>
          </cell>
          <cell r="CA13">
            <v>2</v>
          </cell>
          <cell r="CB13">
            <v>2</v>
          </cell>
          <cell r="CC13">
            <v>2</v>
          </cell>
          <cell r="CD13">
            <v>2</v>
          </cell>
          <cell r="CE13">
            <v>2</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v>-0.84899999999999998</v>
          </cell>
          <cell r="CV13" t="str">
            <v/>
          </cell>
          <cell r="CW13" t="str">
            <v/>
          </cell>
          <cell r="CX13" t="str">
            <v/>
          </cell>
          <cell r="CY13">
            <v>0</v>
          </cell>
          <cell r="CZ13" t="str">
            <v/>
          </cell>
          <cell r="DA13" t="str">
            <v/>
          </cell>
          <cell r="DB13" t="str">
            <v/>
          </cell>
          <cell r="DC13">
            <v>0</v>
          </cell>
          <cell r="DD13">
            <v>1</v>
          </cell>
          <cell r="DE13">
            <v>0</v>
          </cell>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I14">
            <v>0</v>
          </cell>
          <cell r="J14">
            <v>0</v>
          </cell>
          <cell r="K14">
            <v>0</v>
          </cell>
          <cell r="L14">
            <v>0</v>
          </cell>
          <cell r="M14">
            <v>1</v>
          </cell>
          <cell r="N14">
            <v>0</v>
          </cell>
          <cell r="O14">
            <v>0</v>
          </cell>
          <cell r="P14">
            <v>0</v>
          </cell>
          <cell r="Q14">
            <v>1</v>
          </cell>
          <cell r="R14" t="str">
            <v>Out &amp; under</v>
          </cell>
          <cell r="S14" t="str">
            <v xml:space="preserve">Revenue </v>
          </cell>
          <cell r="T14" t="str">
            <v>In-period</v>
          </cell>
          <cell r="U14" t="str">
            <v>Customer measure of experience (C-MeX)</v>
          </cell>
          <cell r="V14" t="str">
            <v>score</v>
          </cell>
          <cell r="W14" t="str">
            <v>Score</v>
          </cell>
          <cell r="X14">
            <v>2</v>
          </cell>
          <cell r="Y14" t="str">
            <v>Up</v>
          </cell>
          <cell r="Z14" t="str">
            <v>C-MeX: Customer measure of experience</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t="str">
            <v>TBC</v>
          </cell>
          <cell r="AR14" t="str">
            <v>TBC</v>
          </cell>
          <cell r="AS14" t="str">
            <v>TBC</v>
          </cell>
          <cell r="AT14" t="str">
            <v>TBC</v>
          </cell>
          <cell r="AU14" t="str">
            <v>TBC</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Yes</v>
          </cell>
          <cell r="BM14" t="str">
            <v>Yes</v>
          </cell>
          <cell r="BN14" t="str">
            <v>Yes</v>
          </cell>
          <cell r="BO14" t="str">
            <v>Yes</v>
          </cell>
          <cell r="BP14" t="str">
            <v>Yes</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v>0</v>
          </cell>
          <cell r="DD14">
            <v>1</v>
          </cell>
          <cell r="DE14">
            <v>0</v>
          </cell>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I15">
            <v>0</v>
          </cell>
          <cell r="J15">
            <v>1</v>
          </cell>
          <cell r="K15">
            <v>0</v>
          </cell>
          <cell r="L15">
            <v>0</v>
          </cell>
          <cell r="M15">
            <v>0</v>
          </cell>
          <cell r="N15">
            <v>0</v>
          </cell>
          <cell r="O15">
            <v>0</v>
          </cell>
          <cell r="P15">
            <v>0</v>
          </cell>
          <cell r="Q15">
            <v>1</v>
          </cell>
          <cell r="R15" t="str">
            <v>Out &amp; under</v>
          </cell>
          <cell r="S15" t="str">
            <v xml:space="preserve">Revenue </v>
          </cell>
          <cell r="T15" t="str">
            <v>In-period</v>
          </cell>
          <cell r="U15" t="str">
            <v>Developer services measure of experience (D-MeX)</v>
          </cell>
          <cell r="V15" t="str">
            <v>score</v>
          </cell>
          <cell r="W15" t="str">
            <v>Score</v>
          </cell>
          <cell r="X15">
            <v>2</v>
          </cell>
          <cell r="Y15" t="str">
            <v>Up</v>
          </cell>
          <cell r="Z15" t="str">
            <v>D-MeX: Developer services measure of experience</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t="str">
            <v>TBC</v>
          </cell>
          <cell r="AR15" t="str">
            <v>TBC</v>
          </cell>
          <cell r="AS15" t="str">
            <v>TBC</v>
          </cell>
          <cell r="AT15" t="str">
            <v>TBC</v>
          </cell>
          <cell r="AU15" t="str">
            <v>TBC</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t="str">
            <v>Yes</v>
          </cell>
          <cell r="BM15" t="str">
            <v>Yes</v>
          </cell>
          <cell r="BN15" t="str">
            <v>Yes</v>
          </cell>
          <cell r="BO15" t="str">
            <v>Yes</v>
          </cell>
          <cell r="BP15" t="str">
            <v>Yes</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v>0</v>
          </cell>
          <cell r="DD15">
            <v>1</v>
          </cell>
          <cell r="DE15">
            <v>0</v>
          </cell>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I16">
            <v>0</v>
          </cell>
          <cell r="J16">
            <v>1</v>
          </cell>
          <cell r="K16">
            <v>0</v>
          </cell>
          <cell r="L16">
            <v>0</v>
          </cell>
          <cell r="M16">
            <v>0</v>
          </cell>
          <cell r="N16">
            <v>0</v>
          </cell>
          <cell r="O16">
            <v>0</v>
          </cell>
          <cell r="P16">
            <v>0</v>
          </cell>
          <cell r="Q16">
            <v>1</v>
          </cell>
          <cell r="R16" t="str">
            <v>NFI</v>
          </cell>
          <cell r="S16">
            <v>0</v>
          </cell>
          <cell r="T16">
            <v>0</v>
          </cell>
          <cell r="U16" t="str">
            <v>Resilience</v>
          </cell>
          <cell r="V16" t="str">
            <v>nr</v>
          </cell>
          <cell r="W16" t="str">
            <v>Hours per property per year</v>
          </cell>
          <cell r="X16">
            <v>0</v>
          </cell>
          <cell r="Y16" t="str">
            <v>Down</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0.5</v>
          </cell>
          <cell r="AR16">
            <v>0.45833333333333331</v>
          </cell>
          <cell r="AS16">
            <v>0.41666666666666669</v>
          </cell>
          <cell r="AT16">
            <v>0.375</v>
          </cell>
          <cell r="AU16">
            <v>0.36249999999999999</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C16">
            <v>0</v>
          </cell>
          <cell r="DD16">
            <v>1</v>
          </cell>
          <cell r="DE16">
            <v>0</v>
          </cell>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I17">
            <v>0</v>
          </cell>
          <cell r="J17">
            <v>0</v>
          </cell>
          <cell r="K17">
            <v>0</v>
          </cell>
          <cell r="L17">
            <v>0</v>
          </cell>
          <cell r="M17">
            <v>1</v>
          </cell>
          <cell r="N17">
            <v>0</v>
          </cell>
          <cell r="O17">
            <v>0</v>
          </cell>
          <cell r="P17">
            <v>0</v>
          </cell>
          <cell r="Q17">
            <v>1</v>
          </cell>
          <cell r="R17" t="str">
            <v>NFI</v>
          </cell>
          <cell r="S17">
            <v>0</v>
          </cell>
          <cell r="T17">
            <v>0</v>
          </cell>
          <cell r="U17" t="str">
            <v>Customer service/satisfaction (exc. billing etc.)</v>
          </cell>
          <cell r="V17" t="str">
            <v>%</v>
          </cell>
          <cell r="W17" t="str">
            <v>% customers satisfied</v>
          </cell>
          <cell r="X17">
            <v>0</v>
          </cell>
          <cell r="Y17" t="str">
            <v>Up</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90</v>
          </cell>
          <cell r="AR17">
            <v>90</v>
          </cell>
          <cell r="AS17">
            <v>90</v>
          </cell>
          <cell r="AT17">
            <v>90</v>
          </cell>
          <cell r="AU17">
            <v>90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v>0</v>
          </cell>
          <cell r="DD17">
            <v>1</v>
          </cell>
          <cell r="DE17">
            <v>0</v>
          </cell>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I18">
            <v>0</v>
          </cell>
          <cell r="J18">
            <v>0</v>
          </cell>
          <cell r="K18">
            <v>0</v>
          </cell>
          <cell r="L18">
            <v>0</v>
          </cell>
          <cell r="M18">
            <v>1</v>
          </cell>
          <cell r="N18">
            <v>0</v>
          </cell>
          <cell r="O18">
            <v>0</v>
          </cell>
          <cell r="P18">
            <v>0</v>
          </cell>
          <cell r="Q18">
            <v>1</v>
          </cell>
          <cell r="R18" t="str">
            <v>NFI</v>
          </cell>
          <cell r="S18">
            <v>0</v>
          </cell>
          <cell r="T18">
            <v>0</v>
          </cell>
          <cell r="U18" t="str">
            <v>Customer service/satisfaction (exc. billing etc.)</v>
          </cell>
          <cell r="V18" t="str">
            <v>%</v>
          </cell>
          <cell r="W18" t="str">
            <v>% customers satisfied</v>
          </cell>
          <cell r="X18">
            <v>0</v>
          </cell>
          <cell r="Y18" t="str">
            <v>Up</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90</v>
          </cell>
          <cell r="AR18">
            <v>90</v>
          </cell>
          <cell r="AS18">
            <v>90</v>
          </cell>
          <cell r="AT18">
            <v>90</v>
          </cell>
          <cell r="AU18">
            <v>90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v>0</v>
          </cell>
          <cell r="DD18">
            <v>1</v>
          </cell>
          <cell r="DE18">
            <v>0</v>
          </cell>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J19">
            <v>0</v>
          </cell>
          <cell r="K19">
            <v>0</v>
          </cell>
          <cell r="L19">
            <v>0</v>
          </cell>
          <cell r="M19">
            <v>0</v>
          </cell>
          <cell r="N19">
            <v>0</v>
          </cell>
          <cell r="O19">
            <v>0</v>
          </cell>
          <cell r="P19">
            <v>0</v>
          </cell>
          <cell r="Q19">
            <v>1</v>
          </cell>
          <cell r="R19" t="str">
            <v>Out</v>
          </cell>
          <cell r="S19" t="str">
            <v xml:space="preserve">Revenue </v>
          </cell>
          <cell r="T19" t="str">
            <v>In-period</v>
          </cell>
          <cell r="U19" t="str">
            <v>Sustainability/innovation</v>
          </cell>
          <cell r="V19" t="str">
            <v>nr</v>
          </cell>
          <cell r="W19" t="str">
            <v>Number of projects units completed</v>
          </cell>
          <cell r="X19">
            <v>0</v>
          </cell>
          <cell r="Y19" t="str">
            <v>Up</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C19">
            <v>0</v>
          </cell>
          <cell r="DD19">
            <v>1</v>
          </cell>
          <cell r="DE19">
            <v>0</v>
          </cell>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I20">
            <v>0</v>
          </cell>
          <cell r="J20">
            <v>0</v>
          </cell>
          <cell r="K20">
            <v>0</v>
          </cell>
          <cell r="L20">
            <v>0</v>
          </cell>
          <cell r="M20">
            <v>1</v>
          </cell>
          <cell r="N20">
            <v>0</v>
          </cell>
          <cell r="O20">
            <v>0</v>
          </cell>
          <cell r="P20">
            <v>0</v>
          </cell>
          <cell r="Q20">
            <v>1</v>
          </cell>
          <cell r="R20" t="str">
            <v>Out &amp; under</v>
          </cell>
          <cell r="S20" t="str">
            <v xml:space="preserve">Revenue </v>
          </cell>
          <cell r="T20" t="str">
            <v>In-period</v>
          </cell>
          <cell r="U20" t="str">
            <v>Metering</v>
          </cell>
          <cell r="V20" t="str">
            <v>%</v>
          </cell>
          <cell r="W20" t="str">
            <v>Voids as % of total billed residential properties</v>
          </cell>
          <cell r="X20">
            <v>2</v>
          </cell>
          <cell r="Y20" t="str">
            <v>Down</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2.39</v>
          </cell>
          <cell r="AR20">
            <v>2.27</v>
          </cell>
          <cell r="AS20">
            <v>2.2200000000000002</v>
          </cell>
          <cell r="AT20">
            <v>2.16</v>
          </cell>
          <cell r="AU20">
            <v>2.1</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C20">
            <v>0</v>
          </cell>
          <cell r="DD20">
            <v>1</v>
          </cell>
          <cell r="DE20">
            <v>0</v>
          </cell>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J21">
            <v>0</v>
          </cell>
          <cell r="K21">
            <v>0</v>
          </cell>
          <cell r="L21">
            <v>0</v>
          </cell>
          <cell r="M21">
            <v>0</v>
          </cell>
          <cell r="N21">
            <v>0</v>
          </cell>
          <cell r="O21">
            <v>0</v>
          </cell>
          <cell r="P21">
            <v>0</v>
          </cell>
          <cell r="Q21">
            <v>1</v>
          </cell>
          <cell r="R21" t="str">
            <v>Out &amp; under</v>
          </cell>
          <cell r="S21" t="str">
            <v xml:space="preserve">Revenue </v>
          </cell>
          <cell r="T21" t="str">
            <v>In-period</v>
          </cell>
          <cell r="U21" t="str">
            <v>Catchment management</v>
          </cell>
          <cell r="V21" t="str">
            <v>nr</v>
          </cell>
          <cell r="W21" t="str">
            <v>Number of morphological schemes completed</v>
          </cell>
          <cell r="X21">
            <v>0</v>
          </cell>
          <cell r="Y21" t="str">
            <v>Up</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7</v>
          </cell>
          <cell r="AR21">
            <v>14</v>
          </cell>
          <cell r="AS21">
            <v>21</v>
          </cell>
          <cell r="AT21">
            <v>28</v>
          </cell>
          <cell r="AU21">
            <v>36</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cell r="DE21">
            <v>0</v>
          </cell>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J22">
            <v>0</v>
          </cell>
          <cell r="K22">
            <v>0</v>
          </cell>
          <cell r="L22">
            <v>0</v>
          </cell>
          <cell r="M22">
            <v>0</v>
          </cell>
          <cell r="N22">
            <v>0</v>
          </cell>
          <cell r="O22">
            <v>0</v>
          </cell>
          <cell r="P22">
            <v>0</v>
          </cell>
          <cell r="Q22">
            <v>1</v>
          </cell>
          <cell r="R22" t="str">
            <v>Under</v>
          </cell>
          <cell r="S22" t="str">
            <v xml:space="preserve">Revenue </v>
          </cell>
          <cell r="T22" t="str">
            <v>In-period</v>
          </cell>
          <cell r="U22" t="str">
            <v>Sustainability/innovation</v>
          </cell>
          <cell r="V22" t="str">
            <v>nr</v>
          </cell>
          <cell r="W22" t="str">
            <v>Cumulative Ml/d reduction over AMP</v>
          </cell>
          <cell r="X22">
            <v>2</v>
          </cell>
          <cell r="Y22" t="str">
            <v>Up</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27.33</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C22">
            <v>0</v>
          </cell>
          <cell r="DD22">
            <v>1</v>
          </cell>
          <cell r="DE22">
            <v>0</v>
          </cell>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J23">
            <v>0</v>
          </cell>
          <cell r="K23">
            <v>0</v>
          </cell>
          <cell r="L23">
            <v>0</v>
          </cell>
          <cell r="M23">
            <v>0</v>
          </cell>
          <cell r="N23">
            <v>0</v>
          </cell>
          <cell r="O23">
            <v>0</v>
          </cell>
          <cell r="P23">
            <v>0</v>
          </cell>
          <cell r="Q23">
            <v>1</v>
          </cell>
          <cell r="R23" t="str">
            <v>Out &amp; under</v>
          </cell>
          <cell r="S23" t="str">
            <v xml:space="preserve">Revenue </v>
          </cell>
          <cell r="T23" t="str">
            <v>In-period</v>
          </cell>
          <cell r="U23" t="str">
            <v>Water resources/ abstraction</v>
          </cell>
          <cell r="V23" t="str">
            <v>nr</v>
          </cell>
          <cell r="W23" t="str">
            <v>Ml</v>
          </cell>
          <cell r="X23">
            <v>0</v>
          </cell>
          <cell r="Y23" t="str">
            <v>Down</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C23">
            <v>0</v>
          </cell>
          <cell r="DD23">
            <v>1</v>
          </cell>
          <cell r="DE23">
            <v>0</v>
          </cell>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I24">
            <v>0</v>
          </cell>
          <cell r="J24">
            <v>1</v>
          </cell>
          <cell r="K24">
            <v>0</v>
          </cell>
          <cell r="L24">
            <v>0</v>
          </cell>
          <cell r="M24">
            <v>0</v>
          </cell>
          <cell r="N24">
            <v>0</v>
          </cell>
          <cell r="O24">
            <v>0</v>
          </cell>
          <cell r="P24">
            <v>0</v>
          </cell>
          <cell r="Q24">
            <v>1</v>
          </cell>
          <cell r="R24" t="str">
            <v>Under</v>
          </cell>
          <cell r="S24" t="str">
            <v xml:space="preserve">Revenue </v>
          </cell>
          <cell r="T24" t="str">
            <v>In-period</v>
          </cell>
          <cell r="U24" t="str">
            <v>Water pressure</v>
          </cell>
          <cell r="V24" t="str">
            <v>nr</v>
          </cell>
          <cell r="W24" t="str">
            <v>DG2 properties per 10,000 connections</v>
          </cell>
          <cell r="X24">
            <v>3</v>
          </cell>
          <cell r="Y24" t="str">
            <v>Down</v>
          </cell>
          <cell r="Z24" t="str">
            <v>Low pressure</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1.645</v>
          </cell>
          <cell r="AR24">
            <v>1.5129999999999999</v>
          </cell>
          <cell r="AS24">
            <v>1.381</v>
          </cell>
          <cell r="AT24">
            <v>1.25</v>
          </cell>
          <cell r="AU24">
            <v>1.1180000000000001</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cell r="DE24">
            <v>0</v>
          </cell>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I25">
            <v>0</v>
          </cell>
          <cell r="J25">
            <v>0</v>
          </cell>
          <cell r="K25">
            <v>0</v>
          </cell>
          <cell r="L25">
            <v>0</v>
          </cell>
          <cell r="M25">
            <v>1</v>
          </cell>
          <cell r="N25">
            <v>0</v>
          </cell>
          <cell r="O25">
            <v>0</v>
          </cell>
          <cell r="P25">
            <v>0</v>
          </cell>
          <cell r="Q25">
            <v>1</v>
          </cell>
          <cell r="R25" t="str">
            <v>Under</v>
          </cell>
          <cell r="S25" t="str">
            <v xml:space="preserve">Revenue </v>
          </cell>
          <cell r="T25" t="str">
            <v>In-period</v>
          </cell>
          <cell r="U25" t="str">
            <v>Metering</v>
          </cell>
          <cell r="V25" t="str">
            <v>nr</v>
          </cell>
          <cell r="W25" t="str">
            <v>Total gaps identified</v>
          </cell>
          <cell r="X25">
            <v>0</v>
          </cell>
          <cell r="Y25" t="str">
            <v>Up</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50</v>
          </cell>
          <cell r="AR25">
            <v>50</v>
          </cell>
          <cell r="AS25">
            <v>50</v>
          </cell>
          <cell r="AT25">
            <v>50</v>
          </cell>
          <cell r="AU25">
            <v>50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C25">
            <v>0</v>
          </cell>
          <cell r="DD25">
            <v>1</v>
          </cell>
          <cell r="DE25">
            <v>0</v>
          </cell>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I26">
            <v>0</v>
          </cell>
          <cell r="J26">
            <v>1</v>
          </cell>
          <cell r="K26">
            <v>0</v>
          </cell>
          <cell r="L26">
            <v>0</v>
          </cell>
          <cell r="M26">
            <v>0</v>
          </cell>
          <cell r="N26">
            <v>0</v>
          </cell>
          <cell r="O26">
            <v>0</v>
          </cell>
          <cell r="P26">
            <v>0</v>
          </cell>
          <cell r="Q26">
            <v>1</v>
          </cell>
          <cell r="R26" t="str">
            <v>Out &amp; under</v>
          </cell>
          <cell r="S26" t="str">
            <v xml:space="preserve">Revenue </v>
          </cell>
          <cell r="T26" t="str">
            <v>In-period</v>
          </cell>
          <cell r="U26" t="str">
            <v>Resilience</v>
          </cell>
          <cell r="V26" t="str">
            <v>nr</v>
          </cell>
          <cell r="W26" t="str">
            <v>No. of properties</v>
          </cell>
          <cell r="X26">
            <v>0</v>
          </cell>
          <cell r="Y26" t="str">
            <v>Down</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320</v>
          </cell>
          <cell r="AR26">
            <v>320</v>
          </cell>
          <cell r="AS26">
            <v>320</v>
          </cell>
          <cell r="AT26">
            <v>320</v>
          </cell>
          <cell r="AU26">
            <v>320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C26">
            <v>0</v>
          </cell>
          <cell r="DD26">
            <v>1</v>
          </cell>
          <cell r="DE26">
            <v>0</v>
          </cell>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I27">
            <v>0</v>
          </cell>
          <cell r="J27">
            <v>1</v>
          </cell>
          <cell r="K27">
            <v>0</v>
          </cell>
          <cell r="L27">
            <v>0</v>
          </cell>
          <cell r="M27">
            <v>0</v>
          </cell>
          <cell r="N27">
            <v>0</v>
          </cell>
          <cell r="O27">
            <v>0</v>
          </cell>
          <cell r="P27">
            <v>0</v>
          </cell>
          <cell r="Q27">
            <v>1</v>
          </cell>
          <cell r="R27" t="str">
            <v>Under</v>
          </cell>
          <cell r="S27" t="str">
            <v xml:space="preserve">Revenue </v>
          </cell>
          <cell r="T27" t="str">
            <v>In-period</v>
          </cell>
          <cell r="U27" t="str">
            <v>Asset health</v>
          </cell>
          <cell r="V27" t="str">
            <v>nr</v>
          </cell>
          <cell r="W27" t="str">
            <v>Discolouration contacts per 1,000 customers</v>
          </cell>
          <cell r="X27">
            <v>2</v>
          </cell>
          <cell r="Y27" t="str">
            <v>Down</v>
          </cell>
          <cell r="Z27" t="str">
            <v>Customer contacts about water quality</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0.67</v>
          </cell>
          <cell r="AR27">
            <v>0.67</v>
          </cell>
          <cell r="AS27">
            <v>0.67</v>
          </cell>
          <cell r="AT27">
            <v>0.67</v>
          </cell>
          <cell r="AU27">
            <v>0.67</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C27">
            <v>0</v>
          </cell>
          <cell r="DD27">
            <v>1</v>
          </cell>
          <cell r="DE27">
            <v>0</v>
          </cell>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I28">
            <v>0</v>
          </cell>
          <cell r="J28">
            <v>0</v>
          </cell>
          <cell r="K28">
            <v>0</v>
          </cell>
          <cell r="L28">
            <v>0</v>
          </cell>
          <cell r="M28">
            <v>1</v>
          </cell>
          <cell r="N28">
            <v>0</v>
          </cell>
          <cell r="O28">
            <v>0</v>
          </cell>
          <cell r="P28">
            <v>0</v>
          </cell>
          <cell r="Q28">
            <v>1</v>
          </cell>
          <cell r="R28" t="str">
            <v>NFI</v>
          </cell>
          <cell r="S28">
            <v>0</v>
          </cell>
          <cell r="T28">
            <v>0</v>
          </cell>
          <cell r="U28" t="str">
            <v>Customer service/satisfaction (exc. billing etc.)</v>
          </cell>
          <cell r="V28" t="str">
            <v>%</v>
          </cell>
          <cell r="W28" t="str">
            <v>% of customers on PSR</v>
          </cell>
          <cell r="X28">
            <v>1</v>
          </cell>
          <cell r="Y28" t="str">
            <v>Up</v>
          </cell>
          <cell r="Z28" t="str">
            <v>Priority services for customers in vulnerable circumstances</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t="str">
            <v>2.6 / 17.5 / 45</v>
          </cell>
          <cell r="AR28" t="str">
            <v>3.3 / 35 / 90</v>
          </cell>
          <cell r="AS28" t="str">
            <v>4.5 / 35 / 90</v>
          </cell>
          <cell r="AT28" t="str">
            <v>5.6 / 35 / 90</v>
          </cell>
          <cell r="AU28" t="str">
            <v>7.2 / 35 / 90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v>0</v>
          </cell>
          <cell r="DD28">
            <v>1</v>
          </cell>
          <cell r="DE28">
            <v>0</v>
          </cell>
        </row>
        <row r="29">
          <cell r="C29" t="str">
            <v>PR19AFW_R-N4</v>
          </cell>
          <cell r="D29" t="str">
            <v>Providing a great service that you value</v>
          </cell>
          <cell r="E29" t="str">
            <v>PR19 new</v>
          </cell>
          <cell r="F29" t="str">
            <v>R-N4</v>
          </cell>
          <cell r="G29" t="str">
            <v>BSI accreditation</v>
          </cell>
          <cell r="H29" t="str">
            <v>Maintenance of BSI certification</v>
          </cell>
          <cell r="I29">
            <v>0</v>
          </cell>
          <cell r="J29">
            <v>0</v>
          </cell>
          <cell r="K29">
            <v>0</v>
          </cell>
          <cell r="L29">
            <v>0</v>
          </cell>
          <cell r="M29">
            <v>1</v>
          </cell>
          <cell r="N29">
            <v>0</v>
          </cell>
          <cell r="O29">
            <v>0</v>
          </cell>
          <cell r="P29">
            <v>0</v>
          </cell>
          <cell r="Q29">
            <v>1</v>
          </cell>
          <cell r="R29" t="str">
            <v>NFI</v>
          </cell>
          <cell r="S29">
            <v>0</v>
          </cell>
          <cell r="T29">
            <v>0</v>
          </cell>
          <cell r="U29" t="str">
            <v>Resilience</v>
          </cell>
          <cell r="V29" t="str">
            <v>text</v>
          </cell>
          <cell r="W29" t="str">
            <v>Pass/fail</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t="str">
            <v>Maintained</v>
          </cell>
          <cell r="AR29" t="str">
            <v>Maintained</v>
          </cell>
          <cell r="AS29" t="str">
            <v>Maintained</v>
          </cell>
          <cell r="AT29" t="str">
            <v>Maintained</v>
          </cell>
          <cell r="AU29" t="str">
            <v>Maintained</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v>0</v>
          </cell>
          <cell r="DD29">
            <v>1</v>
          </cell>
          <cell r="DE29">
            <v>0</v>
          </cell>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I30">
            <v>0</v>
          </cell>
          <cell r="J30">
            <v>0.5</v>
          </cell>
          <cell r="K30">
            <v>0</v>
          </cell>
          <cell r="L30">
            <v>0</v>
          </cell>
          <cell r="M30">
            <v>0.5</v>
          </cell>
          <cell r="N30">
            <v>0</v>
          </cell>
          <cell r="O30">
            <v>0</v>
          </cell>
          <cell r="P30">
            <v>0</v>
          </cell>
          <cell r="Q30">
            <v>1</v>
          </cell>
          <cell r="R30" t="str">
            <v>NFI</v>
          </cell>
          <cell r="S30">
            <v>0</v>
          </cell>
          <cell r="T30">
            <v>0</v>
          </cell>
          <cell r="U30" t="str">
            <v>Resilience</v>
          </cell>
          <cell r="V30" t="str">
            <v>nr</v>
          </cell>
          <cell r="W30" t="str">
            <v>Impact score</v>
          </cell>
          <cell r="X30">
            <v>0</v>
          </cell>
          <cell r="Y30" t="str">
            <v>Down</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1600</v>
          </cell>
          <cell r="AR30">
            <v>1500</v>
          </cell>
          <cell r="AS30">
            <v>1400</v>
          </cell>
          <cell r="AT30">
            <v>1300</v>
          </cell>
          <cell r="AU30">
            <v>1200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v>0</v>
          </cell>
          <cell r="DD30">
            <v>1</v>
          </cell>
          <cell r="DE30">
            <v>0</v>
          </cell>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I31">
            <v>0</v>
          </cell>
          <cell r="J31">
            <v>0</v>
          </cell>
          <cell r="K31">
            <v>0</v>
          </cell>
          <cell r="L31">
            <v>0</v>
          </cell>
          <cell r="M31">
            <v>1</v>
          </cell>
          <cell r="N31">
            <v>0</v>
          </cell>
          <cell r="O31">
            <v>0</v>
          </cell>
          <cell r="P31">
            <v>0</v>
          </cell>
          <cell r="Q31">
            <v>1</v>
          </cell>
          <cell r="R31" t="str">
            <v>NFI</v>
          </cell>
          <cell r="S31">
            <v>0</v>
          </cell>
          <cell r="T31">
            <v>0</v>
          </cell>
          <cell r="U31" t="str">
            <v>Customer service/satisfaction (exc. billing etc.)</v>
          </cell>
          <cell r="V31" t="str">
            <v>%</v>
          </cell>
          <cell r="W31" t="str">
            <v>% customers satisfied</v>
          </cell>
          <cell r="X31">
            <v>0</v>
          </cell>
          <cell r="Y31" t="str">
            <v>Up</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90</v>
          </cell>
          <cell r="AR31">
            <v>90</v>
          </cell>
          <cell r="AS31">
            <v>90</v>
          </cell>
          <cell r="AT31">
            <v>90</v>
          </cell>
          <cell r="AU31">
            <v>90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v>0</v>
          </cell>
          <cell r="DD31">
            <v>1</v>
          </cell>
          <cell r="DE31">
            <v>0</v>
          </cell>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I32">
            <v>0</v>
          </cell>
          <cell r="J32">
            <v>0</v>
          </cell>
          <cell r="K32">
            <v>0</v>
          </cell>
          <cell r="L32">
            <v>0</v>
          </cell>
          <cell r="M32">
            <v>1</v>
          </cell>
          <cell r="N32">
            <v>0</v>
          </cell>
          <cell r="O32">
            <v>0</v>
          </cell>
          <cell r="P32">
            <v>0</v>
          </cell>
          <cell r="Q32">
            <v>1</v>
          </cell>
          <cell r="R32" t="str">
            <v>NFI</v>
          </cell>
          <cell r="S32">
            <v>0</v>
          </cell>
          <cell r="T32">
            <v>0</v>
          </cell>
          <cell r="U32" t="str">
            <v>Customer service/satisfaction (exc. billing etc.)</v>
          </cell>
          <cell r="V32" t="str">
            <v>%</v>
          </cell>
          <cell r="W32" t="str">
            <v>% customers satisfied</v>
          </cell>
          <cell r="X32">
            <v>0</v>
          </cell>
          <cell r="Y32" t="str">
            <v>Up</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90</v>
          </cell>
          <cell r="AR32">
            <v>90</v>
          </cell>
          <cell r="AS32">
            <v>90</v>
          </cell>
          <cell r="AT32">
            <v>90</v>
          </cell>
          <cell r="AU32">
            <v>90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v>0</v>
          </cell>
          <cell r="DD32">
            <v>1</v>
          </cell>
          <cell r="DE32">
            <v>0</v>
          </cell>
        </row>
        <row r="33">
          <cell r="C33" t="str">
            <v>PR19AFW_R-N9</v>
          </cell>
          <cell r="D33" t="str">
            <v>Providing a great service that you value</v>
          </cell>
          <cell r="E33" t="str">
            <v>PR14 revision</v>
          </cell>
          <cell r="F33" t="str">
            <v>R-N9</v>
          </cell>
          <cell r="G33" t="str">
            <v>Value for Money Survey</v>
          </cell>
          <cell r="H33" t="str">
            <v>Value for Money Survey</v>
          </cell>
          <cell r="I33">
            <v>0</v>
          </cell>
          <cell r="J33">
            <v>0</v>
          </cell>
          <cell r="K33">
            <v>0</v>
          </cell>
          <cell r="L33">
            <v>0</v>
          </cell>
          <cell r="M33">
            <v>1</v>
          </cell>
          <cell r="N33">
            <v>0</v>
          </cell>
          <cell r="O33">
            <v>0</v>
          </cell>
          <cell r="P33">
            <v>0</v>
          </cell>
          <cell r="Q33">
            <v>1</v>
          </cell>
          <cell r="R33" t="str">
            <v>NFI</v>
          </cell>
          <cell r="S33">
            <v>0</v>
          </cell>
          <cell r="T33">
            <v>0</v>
          </cell>
          <cell r="U33" t="str">
            <v>Affordability/vulnerability</v>
          </cell>
          <cell r="V33" t="str">
            <v>nr</v>
          </cell>
          <cell r="W33" t="str">
            <v>Score out of 10</v>
          </cell>
          <cell r="X33">
            <v>2</v>
          </cell>
          <cell r="Y33" t="str">
            <v>Up</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7.6</v>
          </cell>
          <cell r="AR33">
            <v>7.65</v>
          </cell>
          <cell r="AS33">
            <v>7.7</v>
          </cell>
          <cell r="AT33">
            <v>7.75</v>
          </cell>
          <cell r="AU33">
            <v>7.8</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v>0</v>
          </cell>
          <cell r="DD33">
            <v>1</v>
          </cell>
          <cell r="DE33">
            <v>0</v>
          </cell>
        </row>
        <row r="34">
          <cell r="C34" t="str">
            <v>PR19AFW_NEP01</v>
          </cell>
          <cell r="D34">
            <v>0</v>
          </cell>
          <cell r="E34">
            <v>0</v>
          </cell>
          <cell r="F34" t="str">
            <v>NEP01</v>
          </cell>
          <cell r="G34" t="str">
            <v>WINEP Delivery</v>
          </cell>
          <cell r="H34">
            <v>0</v>
          </cell>
          <cell r="I34">
            <v>0</v>
          </cell>
          <cell r="J34">
            <v>0</v>
          </cell>
          <cell r="K34">
            <v>0</v>
          </cell>
          <cell r="L34">
            <v>0</v>
          </cell>
          <cell r="M34">
            <v>0</v>
          </cell>
          <cell r="N34">
            <v>0</v>
          </cell>
          <cell r="O34">
            <v>0</v>
          </cell>
          <cell r="P34">
            <v>0</v>
          </cell>
          <cell r="Q34">
            <v>0</v>
          </cell>
          <cell r="R34" t="str">
            <v>NFI</v>
          </cell>
          <cell r="S34">
            <v>0</v>
          </cell>
          <cell r="T34">
            <v>0</v>
          </cell>
          <cell r="U34">
            <v>0</v>
          </cell>
          <cell r="V34" t="str">
            <v>text</v>
          </cell>
          <cell r="W34" t="str">
            <v>WINEP requirements met or not met in each year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t="str">
            <v>Met</v>
          </cell>
          <cell r="AR34" t="str">
            <v>Met</v>
          </cell>
          <cell r="AS34" t="str">
            <v>Met</v>
          </cell>
          <cell r="AT34" t="str">
            <v>Met</v>
          </cell>
          <cell r="AU34" t="str">
            <v>Met</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v>0</v>
          </cell>
          <cell r="DD34">
            <v>0</v>
          </cell>
          <cell r="DE34">
            <v>0</v>
          </cell>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I35">
            <v>0</v>
          </cell>
          <cell r="J35">
            <v>0</v>
          </cell>
          <cell r="K35">
            <v>0</v>
          </cell>
          <cell r="L35">
            <v>0</v>
          </cell>
          <cell r="M35">
            <v>1</v>
          </cell>
          <cell r="N35">
            <v>0</v>
          </cell>
          <cell r="O35">
            <v>0</v>
          </cell>
          <cell r="P35">
            <v>0</v>
          </cell>
          <cell r="Q35">
            <v>1</v>
          </cell>
          <cell r="R35" t="str">
            <v>Out &amp; under</v>
          </cell>
          <cell r="S35" t="str">
            <v xml:space="preserve">Revenue </v>
          </cell>
          <cell r="T35" t="str">
            <v>In-period</v>
          </cell>
          <cell r="U35" t="str">
            <v>Customer measure of experience (C-MeX)</v>
          </cell>
          <cell r="V35" t="str">
            <v>score</v>
          </cell>
          <cell r="W35" t="str">
            <v>C-MeX score</v>
          </cell>
          <cell r="X35">
            <v>2</v>
          </cell>
          <cell r="Y35" t="str">
            <v>Up</v>
          </cell>
          <cell r="Z35" t="str">
            <v>C-MeX: Customer measure of experience</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t="str">
            <v/>
          </cell>
          <cell r="AR35" t="str">
            <v/>
          </cell>
          <cell r="AS35" t="str">
            <v/>
          </cell>
          <cell r="AT35" t="str">
            <v/>
          </cell>
          <cell r="AU35" t="str">
            <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t="str">
            <v>Yes</v>
          </cell>
          <cell r="BM35" t="str">
            <v>Yes</v>
          </cell>
          <cell r="BN35" t="str">
            <v>Yes</v>
          </cell>
          <cell r="BO35" t="str">
            <v>Yes</v>
          </cell>
          <cell r="BP35" t="str">
            <v>Yes</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No</v>
          </cell>
          <cell r="DD35">
            <v>1</v>
          </cell>
          <cell r="DE35">
            <v>0</v>
          </cell>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I36">
            <v>0</v>
          </cell>
          <cell r="J36">
            <v>0.56000000000000005</v>
          </cell>
          <cell r="K36">
            <v>0.44</v>
          </cell>
          <cell r="L36">
            <v>0</v>
          </cell>
          <cell r="M36">
            <v>0</v>
          </cell>
          <cell r="N36">
            <v>0</v>
          </cell>
          <cell r="O36">
            <v>0</v>
          </cell>
          <cell r="P36">
            <v>0</v>
          </cell>
          <cell r="Q36">
            <v>1</v>
          </cell>
          <cell r="R36" t="str">
            <v>Out &amp; under</v>
          </cell>
          <cell r="S36" t="str">
            <v xml:space="preserve">Revenue </v>
          </cell>
          <cell r="T36" t="str">
            <v>In-period</v>
          </cell>
          <cell r="U36" t="str">
            <v>Developer services measure of experience (D-MeX)</v>
          </cell>
          <cell r="V36" t="str">
            <v>score</v>
          </cell>
          <cell r="W36" t="str">
            <v>D-MeX score</v>
          </cell>
          <cell r="X36">
            <v>2</v>
          </cell>
          <cell r="Y36" t="str">
            <v>Up</v>
          </cell>
          <cell r="Z36" t="str">
            <v>D-MeX: Developer services measure of experience</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t="str">
            <v/>
          </cell>
          <cell r="AR36" t="str">
            <v/>
          </cell>
          <cell r="AS36" t="str">
            <v/>
          </cell>
          <cell r="AT36" t="str">
            <v/>
          </cell>
          <cell r="AU36" t="str">
            <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t="str">
            <v>Yes</v>
          </cell>
          <cell r="BM36" t="str">
            <v>Yes</v>
          </cell>
          <cell r="BN36" t="str">
            <v>Yes</v>
          </cell>
          <cell r="BO36" t="str">
            <v>Yes</v>
          </cell>
          <cell r="BP36" t="str">
            <v>Yes</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No</v>
          </cell>
          <cell r="DD36">
            <v>1</v>
          </cell>
          <cell r="DE36">
            <v>0</v>
          </cell>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I37">
            <v>0</v>
          </cell>
          <cell r="J37">
            <v>1</v>
          </cell>
          <cell r="K37">
            <v>0</v>
          </cell>
          <cell r="L37">
            <v>0</v>
          </cell>
          <cell r="M37">
            <v>0</v>
          </cell>
          <cell r="N37">
            <v>0</v>
          </cell>
          <cell r="O37">
            <v>0</v>
          </cell>
          <cell r="P37">
            <v>0</v>
          </cell>
          <cell r="Q37">
            <v>1</v>
          </cell>
          <cell r="R37" t="str">
            <v>Under</v>
          </cell>
          <cell r="S37" t="str">
            <v xml:space="preserve">Revenue </v>
          </cell>
          <cell r="T37" t="str">
            <v>In-period</v>
          </cell>
          <cell r="U37" t="str">
            <v>Water quality compliance</v>
          </cell>
          <cell r="V37" t="str">
            <v>score</v>
          </cell>
          <cell r="W37" t="str">
            <v>CRI score</v>
          </cell>
          <cell r="X37">
            <v>2</v>
          </cell>
          <cell r="Y37" t="str">
            <v>Down</v>
          </cell>
          <cell r="Z37" t="str">
            <v>Water quality compliance (CRI)</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t="str">
            <v>Yes</v>
          </cell>
          <cell r="BM37" t="str">
            <v>Yes</v>
          </cell>
          <cell r="BN37" t="str">
            <v>Yes</v>
          </cell>
          <cell r="BO37" t="str">
            <v>Yes</v>
          </cell>
          <cell r="BP37" t="str">
            <v>Yes</v>
          </cell>
          <cell r="BQ37" t="str">
            <v/>
          </cell>
          <cell r="BR37" t="str">
            <v/>
          </cell>
          <cell r="BS37" t="str">
            <v/>
          </cell>
          <cell r="BT37" t="str">
            <v/>
          </cell>
          <cell r="BU37" t="str">
            <v/>
          </cell>
          <cell r="BV37">
            <v>9.5</v>
          </cell>
          <cell r="BW37">
            <v>9.5</v>
          </cell>
          <cell r="BX37">
            <v>9.5</v>
          </cell>
          <cell r="BY37">
            <v>9.5</v>
          </cell>
          <cell r="BZ37">
            <v>9.5</v>
          </cell>
          <cell r="CA37">
            <v>2</v>
          </cell>
          <cell r="CB37">
            <v>2</v>
          </cell>
          <cell r="CC37">
            <v>1.5</v>
          </cell>
          <cell r="CD37">
            <v>1.5</v>
          </cell>
          <cell r="CE37">
            <v>1.5</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v>-0.78800000000000003</v>
          </cell>
          <cell r="CV37" t="str">
            <v/>
          </cell>
          <cell r="CW37" t="str">
            <v/>
          </cell>
          <cell r="CX37" t="str">
            <v/>
          </cell>
          <cell r="CY37">
            <v>0</v>
          </cell>
          <cell r="CZ37" t="str">
            <v/>
          </cell>
          <cell r="DA37" t="str">
            <v/>
          </cell>
          <cell r="DB37" t="str">
            <v/>
          </cell>
          <cell r="DC37">
            <v>0</v>
          </cell>
          <cell r="DD37">
            <v>1</v>
          </cell>
          <cell r="DE37">
            <v>0</v>
          </cell>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I38">
            <v>0</v>
          </cell>
          <cell r="J38">
            <v>1</v>
          </cell>
          <cell r="K38">
            <v>0</v>
          </cell>
          <cell r="L38">
            <v>0</v>
          </cell>
          <cell r="M38">
            <v>0</v>
          </cell>
          <cell r="N38">
            <v>0</v>
          </cell>
          <cell r="O38">
            <v>0</v>
          </cell>
          <cell r="P38">
            <v>0</v>
          </cell>
          <cell r="Q38">
            <v>1</v>
          </cell>
          <cell r="R38" t="str">
            <v>Out &amp; under</v>
          </cell>
          <cell r="S38" t="str">
            <v xml:space="preserve">Revenue </v>
          </cell>
          <cell r="T38" t="str">
            <v>In-period</v>
          </cell>
          <cell r="U38" t="str">
            <v>Supply interruptions</v>
          </cell>
          <cell r="V38" t="str">
            <v>time</v>
          </cell>
          <cell r="W38" t="str">
            <v>Minutes / property / year</v>
          </cell>
          <cell r="X38">
            <v>0</v>
          </cell>
          <cell r="Y38" t="str">
            <v>Down</v>
          </cell>
          <cell r="Z38" t="str">
            <v>Water supply interruptions</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4.5138888888888893E-3</v>
          </cell>
          <cell r="AR38">
            <v>4.2592592592592595E-3</v>
          </cell>
          <cell r="AS38">
            <v>3.9930555555555561E-3</v>
          </cell>
          <cell r="AT38">
            <v>3.7384259259259263E-3</v>
          </cell>
          <cell r="AU38">
            <v>3.472222222222222E-3</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t="str">
            <v>Yes</v>
          </cell>
          <cell r="BM38" t="str">
            <v>Yes</v>
          </cell>
          <cell r="BN38" t="str">
            <v>Yes</v>
          </cell>
          <cell r="BO38" t="str">
            <v>Yes</v>
          </cell>
          <cell r="BP38" t="str">
            <v>Yes</v>
          </cell>
          <cell r="BQ38">
            <v>0</v>
          </cell>
          <cell r="BR38">
            <v>0</v>
          </cell>
          <cell r="BS38">
            <v>0</v>
          </cell>
          <cell r="BT38">
            <v>0</v>
          </cell>
          <cell r="BU38">
            <v>0</v>
          </cell>
          <cell r="BV38">
            <v>1.579861111111111E-2</v>
          </cell>
          <cell r="BW38">
            <v>1.579861111111111E-2</v>
          </cell>
          <cell r="BX38">
            <v>1.579861111111111E-2</v>
          </cell>
          <cell r="BY38">
            <v>1.579861111111111E-2</v>
          </cell>
          <cell r="BZ38">
            <v>1.579861111111111E-2</v>
          </cell>
          <cell r="CA38">
            <v>0</v>
          </cell>
          <cell r="CB38">
            <v>0</v>
          </cell>
          <cell r="CC38">
            <v>0</v>
          </cell>
          <cell r="CD38">
            <v>0</v>
          </cell>
          <cell r="CE38">
            <v>0</v>
          </cell>
          <cell r="CF38">
            <v>0</v>
          </cell>
          <cell r="CG38">
            <v>0</v>
          </cell>
          <cell r="CH38">
            <v>0</v>
          </cell>
          <cell r="CI38">
            <v>0</v>
          </cell>
          <cell r="CJ38">
            <v>0</v>
          </cell>
          <cell r="CK38">
            <v>3.9004629629629632E-3</v>
          </cell>
          <cell r="CL38">
            <v>3.3912037037037036E-3</v>
          </cell>
          <cell r="CM38">
            <v>2.8356481481481479E-3</v>
          </cell>
          <cell r="CN38">
            <v>2.2800925925925927E-3</v>
          </cell>
          <cell r="CO38">
            <v>1.689814814814815E-3</v>
          </cell>
          <cell r="CP38">
            <v>0</v>
          </cell>
          <cell r="CQ38">
            <v>0</v>
          </cell>
          <cell r="CR38">
            <v>0</v>
          </cell>
          <cell r="CS38">
            <v>0</v>
          </cell>
          <cell r="CT38">
            <v>0</v>
          </cell>
          <cell r="CU38">
            <v>-1.1459999999999999</v>
          </cell>
          <cell r="CV38" t="str">
            <v/>
          </cell>
          <cell r="CW38" t="str">
            <v/>
          </cell>
          <cell r="CX38" t="str">
            <v/>
          </cell>
          <cell r="CY38">
            <v>1.1459999999999999</v>
          </cell>
          <cell r="CZ38" t="str">
            <v/>
          </cell>
          <cell r="DA38" t="str">
            <v/>
          </cell>
          <cell r="DB38" t="str">
            <v/>
          </cell>
          <cell r="DC38">
            <v>0</v>
          </cell>
          <cell r="DD38">
            <v>1</v>
          </cell>
          <cell r="DE38">
            <v>0</v>
          </cell>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I39">
            <v>0</v>
          </cell>
          <cell r="J39">
            <v>1</v>
          </cell>
          <cell r="K39">
            <v>0</v>
          </cell>
          <cell r="L39">
            <v>0</v>
          </cell>
          <cell r="M39">
            <v>0</v>
          </cell>
          <cell r="N39">
            <v>0</v>
          </cell>
          <cell r="O39">
            <v>0</v>
          </cell>
          <cell r="P39">
            <v>0</v>
          </cell>
          <cell r="Q39">
            <v>1</v>
          </cell>
          <cell r="R39" t="str">
            <v>Out &amp; under</v>
          </cell>
          <cell r="S39" t="str">
            <v xml:space="preserve">Revenue </v>
          </cell>
          <cell r="T39" t="str">
            <v>In-period</v>
          </cell>
          <cell r="U39" t="str">
            <v>Leakage</v>
          </cell>
          <cell r="V39" t="str">
            <v>nr</v>
          </cell>
          <cell r="W39" t="str">
            <v>Megalitres per day (Ml/d) - three year average</v>
          </cell>
          <cell r="X39">
            <v>1</v>
          </cell>
          <cell r="Y39" t="str">
            <v>Down</v>
          </cell>
          <cell r="Z39" t="str">
            <v>Leakage</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181.1</v>
          </cell>
          <cell r="AR39">
            <v>173.4</v>
          </cell>
          <cell r="AS39">
            <v>168</v>
          </cell>
          <cell r="AT39">
            <v>160.80000000000001</v>
          </cell>
          <cell r="AU39">
            <v>153.5</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t="str">
            <v>Yes</v>
          </cell>
          <cell r="BM39" t="str">
            <v>Yes</v>
          </cell>
          <cell r="BN39" t="str">
            <v>Yes</v>
          </cell>
          <cell r="BO39" t="str">
            <v>Yes</v>
          </cell>
          <cell r="BP39" t="str">
            <v>Yes</v>
          </cell>
          <cell r="BQ39">
            <v>0</v>
          </cell>
          <cell r="BR39">
            <v>0</v>
          </cell>
          <cell r="BS39">
            <v>0</v>
          </cell>
          <cell r="BT39">
            <v>0</v>
          </cell>
          <cell r="BU39">
            <v>0</v>
          </cell>
          <cell r="BV39">
            <v>384.6</v>
          </cell>
          <cell r="BW39">
            <v>384.6</v>
          </cell>
          <cell r="BX39">
            <v>384.6</v>
          </cell>
          <cell r="BY39">
            <v>384.6</v>
          </cell>
          <cell r="BZ39">
            <v>384.6</v>
          </cell>
          <cell r="CA39" t="str">
            <v/>
          </cell>
          <cell r="CB39" t="str">
            <v/>
          </cell>
          <cell r="CC39" t="str">
            <v/>
          </cell>
          <cell r="CD39" t="str">
            <v/>
          </cell>
          <cell r="CE39" t="str">
            <v/>
          </cell>
          <cell r="CF39" t="str">
            <v/>
          </cell>
          <cell r="CG39" t="str">
            <v/>
          </cell>
          <cell r="CH39" t="str">
            <v/>
          </cell>
          <cell r="CI39" t="str">
            <v/>
          </cell>
          <cell r="CJ39" t="str">
            <v/>
          </cell>
          <cell r="CK39" t="str">
            <v>*</v>
          </cell>
          <cell r="CL39" t="str">
            <v>*</v>
          </cell>
          <cell r="CM39" t="str">
            <v>*</v>
          </cell>
          <cell r="CN39" t="str">
            <v>*</v>
          </cell>
          <cell r="CO39" t="str">
            <v>*</v>
          </cell>
          <cell r="CP39" t="str">
            <v/>
          </cell>
          <cell r="CQ39" t="str">
            <v/>
          </cell>
          <cell r="CR39" t="str">
            <v/>
          </cell>
          <cell r="CS39" t="str">
            <v/>
          </cell>
          <cell r="CT39" t="str">
            <v/>
          </cell>
          <cell r="CU39">
            <v>-0.36499999999999999</v>
          </cell>
          <cell r="CV39">
            <v>-0.7</v>
          </cell>
          <cell r="CW39" t="str">
            <v/>
          </cell>
          <cell r="CX39" t="str">
            <v/>
          </cell>
          <cell r="CY39">
            <v>0.219</v>
          </cell>
          <cell r="CZ39" t="str">
            <v/>
          </cell>
          <cell r="DA39" t="str">
            <v/>
          </cell>
          <cell r="DB39" t="str">
            <v/>
          </cell>
          <cell r="DC39">
            <v>0</v>
          </cell>
          <cell r="DD39">
            <v>1</v>
          </cell>
          <cell r="DE39">
            <v>0</v>
          </cell>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I40">
            <v>0</v>
          </cell>
          <cell r="J40">
            <v>1</v>
          </cell>
          <cell r="K40">
            <v>0</v>
          </cell>
          <cell r="L40">
            <v>0</v>
          </cell>
          <cell r="M40">
            <v>0</v>
          </cell>
          <cell r="N40">
            <v>0</v>
          </cell>
          <cell r="O40">
            <v>0</v>
          </cell>
          <cell r="P40">
            <v>0</v>
          </cell>
          <cell r="Q40">
            <v>1</v>
          </cell>
          <cell r="R40" t="str">
            <v>Out &amp; under</v>
          </cell>
          <cell r="S40" t="str">
            <v xml:space="preserve">Revenue </v>
          </cell>
          <cell r="T40" t="str">
            <v>End of period</v>
          </cell>
          <cell r="U40" t="str">
            <v>Water consumption</v>
          </cell>
          <cell r="V40" t="str">
            <v>nr</v>
          </cell>
          <cell r="W40" t="str">
            <v>Litres per capita per day (l/p/d) - three year average</v>
          </cell>
          <cell r="X40">
            <v>1</v>
          </cell>
          <cell r="Y40" t="str">
            <v>Down</v>
          </cell>
          <cell r="Z40" t="str">
            <v>Per capita consumption</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135.1</v>
          </cell>
          <cell r="AR40">
            <v>133.5</v>
          </cell>
          <cell r="AS40">
            <v>131.80000000000001</v>
          </cell>
          <cell r="AT40">
            <v>130.1</v>
          </cell>
          <cell r="AU40">
            <v>128.6</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t="str">
            <v>Yes</v>
          </cell>
          <cell r="BM40" t="str">
            <v>Yes</v>
          </cell>
          <cell r="BN40" t="str">
            <v>Yes</v>
          </cell>
          <cell r="BO40" t="str">
            <v>Yes</v>
          </cell>
          <cell r="BP40" t="str">
            <v>Yes</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v>-0.374</v>
          </cell>
          <cell r="CV40" t="str">
            <v/>
          </cell>
          <cell r="CW40" t="str">
            <v/>
          </cell>
          <cell r="CX40" t="str">
            <v/>
          </cell>
          <cell r="CY40">
            <v>0.312</v>
          </cell>
          <cell r="CZ40" t="str">
            <v/>
          </cell>
          <cell r="DA40" t="str">
            <v/>
          </cell>
          <cell r="DB40" t="str">
            <v/>
          </cell>
          <cell r="DC40">
            <v>0</v>
          </cell>
          <cell r="DD40">
            <v>2.5</v>
          </cell>
          <cell r="DE40" t="str">
            <v>Performance assessed on only two years</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I41">
            <v>0</v>
          </cell>
          <cell r="J41">
            <v>0</v>
          </cell>
          <cell r="K41">
            <v>1</v>
          </cell>
          <cell r="L41">
            <v>0</v>
          </cell>
          <cell r="M41">
            <v>0</v>
          </cell>
          <cell r="N41">
            <v>0</v>
          </cell>
          <cell r="O41">
            <v>0</v>
          </cell>
          <cell r="P41">
            <v>0</v>
          </cell>
          <cell r="Q41">
            <v>1</v>
          </cell>
          <cell r="R41" t="str">
            <v>Out &amp; under</v>
          </cell>
          <cell r="S41" t="str">
            <v xml:space="preserve">Revenue </v>
          </cell>
          <cell r="T41" t="str">
            <v>In-period</v>
          </cell>
          <cell r="U41" t="str">
            <v>Sewer flooding</v>
          </cell>
          <cell r="V41" t="str">
            <v>nr</v>
          </cell>
          <cell r="W41" t="str">
            <v>No. of properties flooded internally per 10,000 sewer connections</v>
          </cell>
          <cell r="X41">
            <v>2</v>
          </cell>
          <cell r="Y41" t="str">
            <v>Down</v>
          </cell>
          <cell r="Z41" t="str">
            <v>Internal sewer flooding</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1.68</v>
          </cell>
          <cell r="AR41">
            <v>1.63</v>
          </cell>
          <cell r="AS41">
            <v>1.58</v>
          </cell>
          <cell r="AT41">
            <v>1.44</v>
          </cell>
          <cell r="AU41">
            <v>1.34</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t="str">
            <v>Yes</v>
          </cell>
          <cell r="BM41" t="str">
            <v>Yes</v>
          </cell>
          <cell r="BN41" t="str">
            <v>Yes</v>
          </cell>
          <cell r="BO41" t="str">
            <v>Yes</v>
          </cell>
          <cell r="BP41" t="str">
            <v>Yes</v>
          </cell>
          <cell r="BQ41" t="str">
            <v/>
          </cell>
          <cell r="BR41" t="str">
            <v/>
          </cell>
          <cell r="BS41" t="str">
            <v/>
          </cell>
          <cell r="BT41" t="str">
            <v/>
          </cell>
          <cell r="BU41" t="str">
            <v/>
          </cell>
          <cell r="BV41">
            <v>3.35</v>
          </cell>
          <cell r="BW41">
            <v>3.35</v>
          </cell>
          <cell r="BX41">
            <v>3.35</v>
          </cell>
          <cell r="BY41">
            <v>3.35</v>
          </cell>
          <cell r="BZ41">
            <v>3.35</v>
          </cell>
          <cell r="CA41" t="str">
            <v/>
          </cell>
          <cell r="CB41" t="str">
            <v/>
          </cell>
          <cell r="CC41" t="str">
            <v/>
          </cell>
          <cell r="CD41" t="str">
            <v/>
          </cell>
          <cell r="CE41" t="str">
            <v/>
          </cell>
          <cell r="CF41" t="str">
            <v/>
          </cell>
          <cell r="CG41" t="str">
            <v/>
          </cell>
          <cell r="CH41" t="str">
            <v/>
          </cell>
          <cell r="CI41" t="str">
            <v/>
          </cell>
          <cell r="CJ41" t="str">
            <v/>
          </cell>
          <cell r="CK41">
            <v>1.35</v>
          </cell>
          <cell r="CL41">
            <v>1.3</v>
          </cell>
          <cell r="CM41">
            <v>1.25</v>
          </cell>
          <cell r="CN41">
            <v>1.1100000000000001</v>
          </cell>
          <cell r="CO41">
            <v>1.01</v>
          </cell>
          <cell r="CP41" t="str">
            <v/>
          </cell>
          <cell r="CQ41" t="str">
            <v/>
          </cell>
          <cell r="CR41" t="str">
            <v/>
          </cell>
          <cell r="CS41" t="str">
            <v/>
          </cell>
          <cell r="CT41" t="str">
            <v/>
          </cell>
          <cell r="CU41">
            <v>-10.994</v>
          </cell>
          <cell r="CV41" t="str">
            <v/>
          </cell>
          <cell r="CW41" t="str">
            <v/>
          </cell>
          <cell r="CX41" t="str">
            <v/>
          </cell>
          <cell r="CY41">
            <v>10.994</v>
          </cell>
          <cell r="CZ41" t="str">
            <v/>
          </cell>
          <cell r="DA41" t="str">
            <v/>
          </cell>
          <cell r="DB41" t="str">
            <v/>
          </cell>
          <cell r="DC41">
            <v>0</v>
          </cell>
          <cell r="DD41">
            <v>1</v>
          </cell>
          <cell r="DE41">
            <v>0</v>
          </cell>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I42">
            <v>0</v>
          </cell>
          <cell r="J42">
            <v>0</v>
          </cell>
          <cell r="K42">
            <v>1</v>
          </cell>
          <cell r="L42">
            <v>0</v>
          </cell>
          <cell r="M42">
            <v>0</v>
          </cell>
          <cell r="N42">
            <v>0</v>
          </cell>
          <cell r="O42">
            <v>0</v>
          </cell>
          <cell r="P42">
            <v>0</v>
          </cell>
          <cell r="Q42">
            <v>1</v>
          </cell>
          <cell r="R42" t="str">
            <v>Out &amp; under</v>
          </cell>
          <cell r="S42" t="str">
            <v xml:space="preserve">Revenue </v>
          </cell>
          <cell r="T42" t="str">
            <v>In-period</v>
          </cell>
          <cell r="U42" t="str">
            <v>Pollution incidents</v>
          </cell>
          <cell r="V42" t="str">
            <v>nr</v>
          </cell>
          <cell r="W42" t="str">
            <v>No. of pollution incidents (categories 1-3) per 10,000 km of sewer</v>
          </cell>
          <cell r="X42">
            <v>2</v>
          </cell>
          <cell r="Y42" t="str">
            <v>Down</v>
          </cell>
          <cell r="Z42" t="str">
            <v>Pollution incidents</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24.51</v>
          </cell>
          <cell r="AR42">
            <v>23.74</v>
          </cell>
          <cell r="AS42">
            <v>23</v>
          </cell>
          <cell r="AT42">
            <v>22.4</v>
          </cell>
          <cell r="AU42">
            <v>19.5</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t="str">
            <v>Yes</v>
          </cell>
          <cell r="BM42" t="str">
            <v>Yes</v>
          </cell>
          <cell r="BN42" t="str">
            <v>Yes</v>
          </cell>
          <cell r="BO42" t="str">
            <v>Yes</v>
          </cell>
          <cell r="BP42" t="str">
            <v>Yes</v>
          </cell>
          <cell r="BQ42" t="str">
            <v/>
          </cell>
          <cell r="BR42" t="str">
            <v/>
          </cell>
          <cell r="BS42" t="str">
            <v/>
          </cell>
          <cell r="BT42" t="str">
            <v/>
          </cell>
          <cell r="BU42" t="str">
            <v/>
          </cell>
          <cell r="BV42">
            <v>41.6</v>
          </cell>
          <cell r="BW42">
            <v>41.6</v>
          </cell>
          <cell r="BX42">
            <v>41.6</v>
          </cell>
          <cell r="BY42">
            <v>41.6</v>
          </cell>
          <cell r="BZ42">
            <v>41.6</v>
          </cell>
          <cell r="CA42" t="str">
            <v/>
          </cell>
          <cell r="CB42" t="str">
            <v/>
          </cell>
          <cell r="CC42" t="str">
            <v/>
          </cell>
          <cell r="CD42" t="str">
            <v/>
          </cell>
          <cell r="CE42" t="str">
            <v/>
          </cell>
          <cell r="CF42" t="str">
            <v/>
          </cell>
          <cell r="CG42" t="str">
            <v/>
          </cell>
          <cell r="CH42" t="str">
            <v/>
          </cell>
          <cell r="CI42" t="str">
            <v/>
          </cell>
          <cell r="CJ42">
            <v>0</v>
          </cell>
          <cell r="CK42">
            <v>9.51</v>
          </cell>
          <cell r="CL42">
            <v>8.74</v>
          </cell>
          <cell r="CM42">
            <v>8</v>
          </cell>
          <cell r="CN42">
            <v>7.4</v>
          </cell>
          <cell r="CO42">
            <v>4.5</v>
          </cell>
          <cell r="CP42" t="str">
            <v/>
          </cell>
          <cell r="CQ42" t="str">
            <v/>
          </cell>
          <cell r="CR42" t="str">
            <v/>
          </cell>
          <cell r="CS42" t="str">
            <v/>
          </cell>
          <cell r="CT42" t="str">
            <v/>
          </cell>
          <cell r="CU42">
            <v>-0.44500000000000001</v>
          </cell>
          <cell r="CV42" t="str">
            <v/>
          </cell>
          <cell r="CW42" t="str">
            <v/>
          </cell>
          <cell r="CX42" t="str">
            <v/>
          </cell>
          <cell r="CY42">
            <v>0.29499999999999998</v>
          </cell>
          <cell r="CZ42" t="str">
            <v/>
          </cell>
          <cell r="DA42" t="str">
            <v/>
          </cell>
          <cell r="DB42" t="str">
            <v/>
          </cell>
          <cell r="DC42">
            <v>0</v>
          </cell>
          <cell r="DD42">
            <v>1</v>
          </cell>
          <cell r="DE42">
            <v>0</v>
          </cell>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K43">
            <v>0</v>
          </cell>
          <cell r="L43">
            <v>0</v>
          </cell>
          <cell r="M43">
            <v>0</v>
          </cell>
          <cell r="N43">
            <v>0</v>
          </cell>
          <cell r="O43">
            <v>0</v>
          </cell>
          <cell r="P43">
            <v>0</v>
          </cell>
          <cell r="Q43">
            <v>1</v>
          </cell>
          <cell r="R43" t="str">
            <v>NFI</v>
          </cell>
          <cell r="S43">
            <v>0</v>
          </cell>
          <cell r="T43">
            <v>0</v>
          </cell>
          <cell r="U43" t="str">
            <v>Resilience</v>
          </cell>
          <cell r="V43" t="str">
            <v>%</v>
          </cell>
          <cell r="W43" t="str">
            <v>% of population experiencing severe restrictions in 1in200yr drought</v>
          </cell>
          <cell r="X43">
            <v>1</v>
          </cell>
          <cell r="Y43" t="str">
            <v>Down</v>
          </cell>
          <cell r="Z43" t="str">
            <v>Risk of severe restrictions in a drought</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20.5</v>
          </cell>
          <cell r="AR43">
            <v>20.5</v>
          </cell>
          <cell r="AS43">
            <v>22</v>
          </cell>
          <cell r="AT43">
            <v>21.8</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v>0</v>
          </cell>
          <cell r="DD43">
            <v>1</v>
          </cell>
          <cell r="DE43">
            <v>0</v>
          </cell>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I44">
            <v>0</v>
          </cell>
          <cell r="J44">
            <v>0</v>
          </cell>
          <cell r="K44">
            <v>1</v>
          </cell>
          <cell r="L44">
            <v>0</v>
          </cell>
          <cell r="M44">
            <v>0</v>
          </cell>
          <cell r="N44">
            <v>0</v>
          </cell>
          <cell r="O44">
            <v>0</v>
          </cell>
          <cell r="P44">
            <v>0</v>
          </cell>
          <cell r="Q44">
            <v>1</v>
          </cell>
          <cell r="R44" t="str">
            <v>NFI</v>
          </cell>
          <cell r="S44">
            <v>0</v>
          </cell>
          <cell r="T44">
            <v>0</v>
          </cell>
          <cell r="U44" t="str">
            <v>Resilience</v>
          </cell>
          <cell r="V44" t="str">
            <v>%</v>
          </cell>
          <cell r="W44" t="str">
            <v>% of population experiencing flooding in 1in50yr storm</v>
          </cell>
          <cell r="X44">
            <v>2</v>
          </cell>
          <cell r="Y44" t="str">
            <v>Down</v>
          </cell>
          <cell r="Z44" t="str">
            <v>Risk of sewer flooding in a storm</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9.75</v>
          </cell>
          <cell r="AR44">
            <v>9.75</v>
          </cell>
          <cell r="AS44">
            <v>9.75</v>
          </cell>
          <cell r="AT44">
            <v>9.75</v>
          </cell>
          <cell r="AU44">
            <v>9.75</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v>0</v>
          </cell>
          <cell r="DD44">
            <v>1</v>
          </cell>
          <cell r="DE44">
            <v>0</v>
          </cell>
        </row>
        <row r="45">
          <cell r="C45" t="str">
            <v>PR19ANH_11</v>
          </cell>
          <cell r="D45" t="str">
            <v>Investing for Tomorrow</v>
          </cell>
          <cell r="E45" t="str">
            <v>PR14 revision</v>
          </cell>
          <cell r="F45">
            <v>11</v>
          </cell>
          <cell r="G45" t="str">
            <v>Mains repairs</v>
          </cell>
          <cell r="H45" t="str">
            <v>The total number of mains bursts per 1,000 km of pipes.</v>
          </cell>
          <cell r="I45">
            <v>0</v>
          </cell>
          <cell r="J45">
            <v>1</v>
          </cell>
          <cell r="K45">
            <v>0</v>
          </cell>
          <cell r="L45">
            <v>0</v>
          </cell>
          <cell r="M45">
            <v>0</v>
          </cell>
          <cell r="N45">
            <v>0</v>
          </cell>
          <cell r="O45">
            <v>0</v>
          </cell>
          <cell r="P45">
            <v>0</v>
          </cell>
          <cell r="Q45">
            <v>1</v>
          </cell>
          <cell r="R45" t="str">
            <v>Under</v>
          </cell>
          <cell r="S45" t="str">
            <v xml:space="preserve">Revenue </v>
          </cell>
          <cell r="T45" t="str">
            <v>In-period</v>
          </cell>
          <cell r="U45" t="str">
            <v>Water mains bursts</v>
          </cell>
          <cell r="V45" t="str">
            <v>nr</v>
          </cell>
          <cell r="W45" t="str">
            <v>No. mains bursts per 1,000 kilometres of pipe</v>
          </cell>
          <cell r="X45">
            <v>1</v>
          </cell>
          <cell r="Y45" t="str">
            <v>Down</v>
          </cell>
          <cell r="Z45" t="str">
            <v>Mains repairs</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140.1</v>
          </cell>
          <cell r="AR45">
            <v>138.1</v>
          </cell>
          <cell r="AS45">
            <v>136.19999999999999</v>
          </cell>
          <cell r="AT45">
            <v>134.19999999999999</v>
          </cell>
          <cell r="AU45">
            <v>132.30000000000001</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t="str">
            <v>Yes</v>
          </cell>
          <cell r="BM45" t="str">
            <v>Yes</v>
          </cell>
          <cell r="BN45" t="str">
            <v>Yes</v>
          </cell>
          <cell r="BO45" t="str">
            <v>Yes</v>
          </cell>
          <cell r="BP45" t="str">
            <v>Yes</v>
          </cell>
          <cell r="BQ45" t="str">
            <v/>
          </cell>
          <cell r="BR45" t="str">
            <v/>
          </cell>
          <cell r="BS45" t="str">
            <v/>
          </cell>
          <cell r="BT45" t="str">
            <v/>
          </cell>
          <cell r="BU45" t="str">
            <v/>
          </cell>
          <cell r="BV45" t="str">
            <v/>
          </cell>
          <cell r="BW45" t="str">
            <v/>
          </cell>
          <cell r="BX45" t="str">
            <v/>
          </cell>
          <cell r="BY45" t="str">
            <v/>
          </cell>
          <cell r="BZ45" t="str">
            <v/>
          </cell>
          <cell r="CA45">
            <v>150.1</v>
          </cell>
          <cell r="CB45">
            <v>148.1</v>
          </cell>
          <cell r="CC45">
            <v>146.19999999999999</v>
          </cell>
          <cell r="CD45">
            <v>144.19999999999999</v>
          </cell>
          <cell r="CE45">
            <v>142.30000000000001</v>
          </cell>
          <cell r="CF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v>-0.16500000000000001</v>
          </cell>
          <cell r="CV45" t="str">
            <v/>
          </cell>
          <cell r="CW45" t="str">
            <v/>
          </cell>
          <cell r="CX45" t="str">
            <v/>
          </cell>
          <cell r="CY45" t="str">
            <v/>
          </cell>
          <cell r="CZ45" t="str">
            <v/>
          </cell>
          <cell r="DA45" t="str">
            <v/>
          </cell>
          <cell r="DB45" t="str">
            <v/>
          </cell>
          <cell r="DC45">
            <v>0</v>
          </cell>
          <cell r="DD45">
            <v>1</v>
          </cell>
          <cell r="DE45">
            <v>0</v>
          </cell>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I46">
            <v>0</v>
          </cell>
          <cell r="J46">
            <v>1</v>
          </cell>
          <cell r="K46">
            <v>0</v>
          </cell>
          <cell r="L46">
            <v>0</v>
          </cell>
          <cell r="M46">
            <v>0</v>
          </cell>
          <cell r="N46">
            <v>0</v>
          </cell>
          <cell r="O46">
            <v>0</v>
          </cell>
          <cell r="P46">
            <v>0</v>
          </cell>
          <cell r="Q46">
            <v>1</v>
          </cell>
          <cell r="R46" t="str">
            <v>Under</v>
          </cell>
          <cell r="S46" t="str">
            <v xml:space="preserve">Revenue </v>
          </cell>
          <cell r="T46" t="str">
            <v>In-period</v>
          </cell>
          <cell r="U46" t="str">
            <v>Asset health</v>
          </cell>
          <cell r="V46" t="str">
            <v>%</v>
          </cell>
          <cell r="W46" t="str">
            <v>Proportion of unplanned outage of the total company production capacity</v>
          </cell>
          <cell r="X46">
            <v>2</v>
          </cell>
          <cell r="Y46" t="str">
            <v>Down</v>
          </cell>
          <cell r="Z46" t="str">
            <v>Unplanned outage</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2.34</v>
          </cell>
          <cell r="AR46">
            <v>2.34</v>
          </cell>
          <cell r="AS46">
            <v>2.34</v>
          </cell>
          <cell r="AT46">
            <v>2.34</v>
          </cell>
          <cell r="AU46">
            <v>2.34</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t="str">
            <v>Yes</v>
          </cell>
          <cell r="BM46" t="str">
            <v>Yes</v>
          </cell>
          <cell r="BN46" t="str">
            <v>Yes</v>
          </cell>
          <cell r="BO46" t="str">
            <v>Yes</v>
          </cell>
          <cell r="BP46" t="str">
            <v>Yes</v>
          </cell>
          <cell r="BQ46" t="str">
            <v/>
          </cell>
          <cell r="BR46" t="str">
            <v/>
          </cell>
          <cell r="BS46" t="str">
            <v/>
          </cell>
          <cell r="BT46" t="str">
            <v/>
          </cell>
          <cell r="BU46" t="str">
            <v/>
          </cell>
          <cell r="BV46">
            <v>5.22</v>
          </cell>
          <cell r="BW46">
            <v>5.22</v>
          </cell>
          <cell r="BX46">
            <v>5.22</v>
          </cell>
          <cell r="BY46">
            <v>5.22</v>
          </cell>
          <cell r="BZ46">
            <v>5.22</v>
          </cell>
          <cell r="CA46">
            <v>2.81</v>
          </cell>
          <cell r="CB46">
            <v>2.81</v>
          </cell>
          <cell r="CC46">
            <v>2.81</v>
          </cell>
          <cell r="CD46">
            <v>2.81</v>
          </cell>
          <cell r="CE46">
            <v>2.81</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v>-1.3240000000000001</v>
          </cell>
          <cell r="CV46" t="str">
            <v/>
          </cell>
          <cell r="CW46" t="str">
            <v/>
          </cell>
          <cell r="CX46" t="str">
            <v/>
          </cell>
          <cell r="CY46" t="str">
            <v/>
          </cell>
          <cell r="CZ46" t="str">
            <v/>
          </cell>
          <cell r="DA46" t="str">
            <v/>
          </cell>
          <cell r="DB46" t="str">
            <v/>
          </cell>
          <cell r="DC46">
            <v>0</v>
          </cell>
          <cell r="DD46">
            <v>1</v>
          </cell>
          <cell r="DE46">
            <v>0</v>
          </cell>
        </row>
        <row r="47">
          <cell r="C47" t="str">
            <v>PR19ANH_13</v>
          </cell>
          <cell r="D47" t="str">
            <v>Investing for Tomorrow</v>
          </cell>
          <cell r="E47" t="str">
            <v>PR14 revision</v>
          </cell>
          <cell r="F47">
            <v>13</v>
          </cell>
          <cell r="G47" t="str">
            <v>Sewer collapses</v>
          </cell>
          <cell r="H47" t="str">
            <v>The number of sewer collapses per 1,000 km of pipes.</v>
          </cell>
          <cell r="I47">
            <v>0</v>
          </cell>
          <cell r="J47">
            <v>0</v>
          </cell>
          <cell r="K47">
            <v>1</v>
          </cell>
          <cell r="L47">
            <v>0</v>
          </cell>
          <cell r="M47">
            <v>0</v>
          </cell>
          <cell r="N47">
            <v>0</v>
          </cell>
          <cell r="O47">
            <v>0</v>
          </cell>
          <cell r="P47">
            <v>0</v>
          </cell>
          <cell r="Q47">
            <v>1</v>
          </cell>
          <cell r="R47" t="str">
            <v>Under</v>
          </cell>
          <cell r="S47" t="str">
            <v xml:space="preserve">Revenue </v>
          </cell>
          <cell r="T47" t="str">
            <v>In-period</v>
          </cell>
          <cell r="U47" t="str">
            <v>Sewer blockages/collapses</v>
          </cell>
          <cell r="V47" t="str">
            <v>nr</v>
          </cell>
          <cell r="W47" t="str">
            <v>No. Sewer Collapses per 1,000 kilometres of sewer</v>
          </cell>
          <cell r="X47">
            <v>2</v>
          </cell>
          <cell r="Y47" t="str">
            <v>Down</v>
          </cell>
          <cell r="Z47" t="str">
            <v>Sewer collapses</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5.6</v>
          </cell>
          <cell r="AR47">
            <v>5.6</v>
          </cell>
          <cell r="AS47">
            <v>5.5</v>
          </cell>
          <cell r="AT47">
            <v>5.5</v>
          </cell>
          <cell r="AU47">
            <v>5.5</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t="str">
            <v>Yes</v>
          </cell>
          <cell r="BM47" t="str">
            <v>Yes</v>
          </cell>
          <cell r="BN47" t="str">
            <v>Yes</v>
          </cell>
          <cell r="BO47" t="str">
            <v>Yes</v>
          </cell>
          <cell r="BP47" t="str">
            <v>Yes</v>
          </cell>
          <cell r="BQ47" t="str">
            <v/>
          </cell>
          <cell r="BR47" t="str">
            <v/>
          </cell>
          <cell r="BS47" t="str">
            <v/>
          </cell>
          <cell r="BT47" t="str">
            <v/>
          </cell>
          <cell r="BU47" t="str">
            <v/>
          </cell>
          <cell r="BV47">
            <v>7.86</v>
          </cell>
          <cell r="BW47">
            <v>7.86</v>
          </cell>
          <cell r="BX47">
            <v>7.76</v>
          </cell>
          <cell r="BY47">
            <v>7.76</v>
          </cell>
          <cell r="BZ47">
            <v>7.76</v>
          </cell>
          <cell r="CA47" t="str">
            <v/>
          </cell>
          <cell r="CB47" t="str">
            <v/>
          </cell>
          <cell r="CC47" t="str">
            <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v>-2.298</v>
          </cell>
          <cell r="CV47" t="str">
            <v/>
          </cell>
          <cell r="CW47" t="str">
            <v/>
          </cell>
          <cell r="CX47" t="str">
            <v/>
          </cell>
          <cell r="CY47" t="str">
            <v/>
          </cell>
          <cell r="CZ47" t="str">
            <v/>
          </cell>
          <cell r="DA47" t="str">
            <v/>
          </cell>
          <cell r="DB47" t="str">
            <v/>
          </cell>
          <cell r="DC47">
            <v>0</v>
          </cell>
          <cell r="DD47">
            <v>1</v>
          </cell>
          <cell r="DE47">
            <v>0</v>
          </cell>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I48">
            <v>0</v>
          </cell>
          <cell r="J48">
            <v>0.39</v>
          </cell>
          <cell r="K48">
            <v>0.61</v>
          </cell>
          <cell r="L48">
            <v>0</v>
          </cell>
          <cell r="M48">
            <v>0</v>
          </cell>
          <cell r="N48">
            <v>0</v>
          </cell>
          <cell r="O48">
            <v>0</v>
          </cell>
          <cell r="P48">
            <v>0</v>
          </cell>
          <cell r="Q48">
            <v>1</v>
          </cell>
          <cell r="R48" t="str">
            <v>Under</v>
          </cell>
          <cell r="S48" t="str">
            <v xml:space="preserve">Revenue </v>
          </cell>
          <cell r="T48" t="str">
            <v>In-period</v>
          </cell>
          <cell r="U48" t="str">
            <v>Treatment works</v>
          </cell>
          <cell r="V48" t="str">
            <v>%</v>
          </cell>
          <cell r="W48" t="str">
            <v>% compliance</v>
          </cell>
          <cell r="X48">
            <v>2</v>
          </cell>
          <cell r="Y48" t="str">
            <v>Up</v>
          </cell>
          <cell r="Z48" t="str">
            <v>Treatment works compliance</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100</v>
          </cell>
          <cell r="AR48">
            <v>100</v>
          </cell>
          <cell r="AS48">
            <v>100</v>
          </cell>
          <cell r="AT48">
            <v>100</v>
          </cell>
          <cell r="AU48">
            <v>100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t="str">
            <v>Yes</v>
          </cell>
          <cell r="BM48" t="str">
            <v>Yes</v>
          </cell>
          <cell r="BN48" t="str">
            <v>Yes</v>
          </cell>
          <cell r="BO48" t="str">
            <v>Yes</v>
          </cell>
          <cell r="BP48" t="str">
            <v>Yes</v>
          </cell>
          <cell r="BQ48" t="str">
            <v/>
          </cell>
          <cell r="BR48" t="str">
            <v/>
          </cell>
          <cell r="BS48" t="str">
            <v/>
          </cell>
          <cell r="BT48" t="str">
            <v/>
          </cell>
          <cell r="BU48" t="str">
            <v/>
          </cell>
          <cell r="BV48">
            <v>95.4</v>
          </cell>
          <cell r="BW48">
            <v>95.4</v>
          </cell>
          <cell r="BX48">
            <v>95.4</v>
          </cell>
          <cell r="BY48">
            <v>95.4</v>
          </cell>
          <cell r="BZ48">
            <v>95.4</v>
          </cell>
          <cell r="CA48">
            <v>99</v>
          </cell>
          <cell r="CB48">
            <v>99</v>
          </cell>
          <cell r="CC48">
            <v>99</v>
          </cell>
          <cell r="CD48">
            <v>99</v>
          </cell>
          <cell r="CE48">
            <v>99</v>
          </cell>
          <cell r="CF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v>-1.3480000000000001</v>
          </cell>
          <cell r="CV48" t="str">
            <v/>
          </cell>
          <cell r="CW48" t="str">
            <v/>
          </cell>
          <cell r="CX48" t="str">
            <v/>
          </cell>
          <cell r="CY48" t="str">
            <v/>
          </cell>
          <cell r="CZ48" t="str">
            <v/>
          </cell>
          <cell r="DA48" t="str">
            <v/>
          </cell>
          <cell r="DB48" t="str">
            <v/>
          </cell>
          <cell r="DC48">
            <v>0</v>
          </cell>
          <cell r="DD48">
            <v>1</v>
          </cell>
          <cell r="DE48">
            <v>0</v>
          </cell>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I49">
            <v>0</v>
          </cell>
          <cell r="J49">
            <v>1</v>
          </cell>
          <cell r="K49">
            <v>0</v>
          </cell>
          <cell r="L49">
            <v>0</v>
          </cell>
          <cell r="M49">
            <v>0</v>
          </cell>
          <cell r="N49">
            <v>0</v>
          </cell>
          <cell r="O49">
            <v>0</v>
          </cell>
          <cell r="P49">
            <v>0</v>
          </cell>
          <cell r="Q49">
            <v>1</v>
          </cell>
          <cell r="R49" t="str">
            <v>Out</v>
          </cell>
          <cell r="S49" t="str">
            <v>Financial</v>
          </cell>
          <cell r="T49" t="str">
            <v>In-period</v>
          </cell>
          <cell r="U49" t="str">
            <v>Resilience</v>
          </cell>
          <cell r="V49" t="str">
            <v>%</v>
          </cell>
          <cell r="W49" t="str">
            <v>% population with single supply system</v>
          </cell>
          <cell r="X49">
            <v>1</v>
          </cell>
          <cell r="Y49" t="str">
            <v>Down</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24.1</v>
          </cell>
          <cell r="AR49">
            <v>21.8</v>
          </cell>
          <cell r="AS49">
            <v>21.8</v>
          </cell>
          <cell r="AT49">
            <v>20</v>
          </cell>
          <cell r="AU49">
            <v>14.1</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C49">
            <v>0</v>
          </cell>
          <cell r="DD49">
            <v>1</v>
          </cell>
          <cell r="DE49">
            <v>0</v>
          </cell>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I50">
            <v>0</v>
          </cell>
          <cell r="J50">
            <v>1</v>
          </cell>
          <cell r="K50">
            <v>0</v>
          </cell>
          <cell r="L50">
            <v>0</v>
          </cell>
          <cell r="M50">
            <v>0</v>
          </cell>
          <cell r="N50">
            <v>0</v>
          </cell>
          <cell r="O50">
            <v>0</v>
          </cell>
          <cell r="P50">
            <v>0</v>
          </cell>
          <cell r="Q50">
            <v>1</v>
          </cell>
          <cell r="R50" t="str">
            <v>Out &amp; under</v>
          </cell>
          <cell r="S50" t="str">
            <v xml:space="preserve">Revenue </v>
          </cell>
          <cell r="T50" t="str">
            <v>In-period</v>
          </cell>
          <cell r="U50" t="str">
            <v>Water pressure</v>
          </cell>
          <cell r="V50" t="str">
            <v>nr</v>
          </cell>
          <cell r="W50" t="str">
            <v>No. of properties</v>
          </cell>
          <cell r="X50">
            <v>0</v>
          </cell>
          <cell r="Y50" t="str">
            <v>Down</v>
          </cell>
          <cell r="Z50" t="str">
            <v>Low pressure</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150</v>
          </cell>
          <cell r="AR50">
            <v>150</v>
          </cell>
          <cell r="AS50">
            <v>150</v>
          </cell>
          <cell r="AT50">
            <v>150</v>
          </cell>
          <cell r="AU50">
            <v>106</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C50">
            <v>0</v>
          </cell>
          <cell r="DD50">
            <v>1</v>
          </cell>
          <cell r="DE50">
            <v>0</v>
          </cell>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I51">
            <v>0</v>
          </cell>
          <cell r="J51">
            <v>0</v>
          </cell>
          <cell r="K51">
            <v>1</v>
          </cell>
          <cell r="L51">
            <v>0</v>
          </cell>
          <cell r="M51">
            <v>0</v>
          </cell>
          <cell r="N51">
            <v>0</v>
          </cell>
          <cell r="O51">
            <v>0</v>
          </cell>
          <cell r="P51">
            <v>0</v>
          </cell>
          <cell r="Q51">
            <v>1</v>
          </cell>
          <cell r="R51" t="str">
            <v>Out &amp; under</v>
          </cell>
          <cell r="S51" t="str">
            <v xml:space="preserve">Revenue </v>
          </cell>
          <cell r="T51" t="str">
            <v>In-period</v>
          </cell>
          <cell r="U51" t="str">
            <v>Sewer flooding</v>
          </cell>
          <cell r="V51" t="str">
            <v>nr</v>
          </cell>
          <cell r="W51" t="str">
            <v>No. of properties flooded externally</v>
          </cell>
          <cell r="X51">
            <v>0</v>
          </cell>
          <cell r="Y51" t="str">
            <v>Down</v>
          </cell>
          <cell r="Z51" t="str">
            <v>External sewer flooding</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4191</v>
          </cell>
          <cell r="AR51">
            <v>4141</v>
          </cell>
          <cell r="AS51">
            <v>4091</v>
          </cell>
          <cell r="AT51">
            <v>4041</v>
          </cell>
          <cell r="AU51">
            <v>3991</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C51">
            <v>0</v>
          </cell>
          <cell r="DD51">
            <v>1</v>
          </cell>
          <cell r="DE51">
            <v>0</v>
          </cell>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I52">
            <v>0</v>
          </cell>
          <cell r="J52">
            <v>1</v>
          </cell>
          <cell r="K52">
            <v>0</v>
          </cell>
          <cell r="L52">
            <v>0</v>
          </cell>
          <cell r="M52">
            <v>0</v>
          </cell>
          <cell r="N52">
            <v>0</v>
          </cell>
          <cell r="O52">
            <v>0</v>
          </cell>
          <cell r="P52">
            <v>0</v>
          </cell>
          <cell r="Q52">
            <v>1</v>
          </cell>
          <cell r="R52" t="str">
            <v>NFI</v>
          </cell>
          <cell r="S52">
            <v>0</v>
          </cell>
          <cell r="T52">
            <v>0</v>
          </cell>
          <cell r="U52" t="str">
            <v>Water mains bursts</v>
          </cell>
          <cell r="V52" t="str">
            <v>nr</v>
          </cell>
          <cell r="W52" t="str">
            <v>No. mains bursts</v>
          </cell>
          <cell r="X52">
            <v>0</v>
          </cell>
          <cell r="Y52" t="str">
            <v>Down</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3063</v>
          </cell>
          <cell r="AR52">
            <v>3063</v>
          </cell>
          <cell r="AS52">
            <v>3063</v>
          </cell>
          <cell r="AT52">
            <v>3063</v>
          </cell>
          <cell r="AU52">
            <v>3063</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v>0</v>
          </cell>
          <cell r="DD52">
            <v>1</v>
          </cell>
          <cell r="DE52">
            <v>0</v>
          </cell>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I53">
            <v>0</v>
          </cell>
          <cell r="J53">
            <v>0</v>
          </cell>
          <cell r="K53">
            <v>1</v>
          </cell>
          <cell r="L53">
            <v>0</v>
          </cell>
          <cell r="M53">
            <v>0</v>
          </cell>
          <cell r="N53">
            <v>0</v>
          </cell>
          <cell r="O53">
            <v>0</v>
          </cell>
          <cell r="P53">
            <v>0</v>
          </cell>
          <cell r="Q53">
            <v>1</v>
          </cell>
          <cell r="R53" t="str">
            <v>Out &amp; under</v>
          </cell>
          <cell r="S53" t="str">
            <v xml:space="preserve">Revenue </v>
          </cell>
          <cell r="T53" t="str">
            <v>End of period</v>
          </cell>
          <cell r="U53" t="str">
            <v>Environmental</v>
          </cell>
          <cell r="V53" t="str">
            <v>nr</v>
          </cell>
          <cell r="W53" t="str">
            <v>Number of bathing waters classified as excellent</v>
          </cell>
          <cell r="X53">
            <v>0</v>
          </cell>
          <cell r="Y53" t="str">
            <v>Up</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33</v>
          </cell>
          <cell r="AR53">
            <v>33</v>
          </cell>
          <cell r="AS53">
            <v>34</v>
          </cell>
          <cell r="AT53">
            <v>35</v>
          </cell>
          <cell r="AU53">
            <v>36</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C53">
            <v>0</v>
          </cell>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J54">
            <v>0</v>
          </cell>
          <cell r="K54">
            <v>0</v>
          </cell>
          <cell r="L54">
            <v>0</v>
          </cell>
          <cell r="M54">
            <v>0</v>
          </cell>
          <cell r="N54">
            <v>0</v>
          </cell>
          <cell r="O54">
            <v>0</v>
          </cell>
          <cell r="P54">
            <v>0</v>
          </cell>
          <cell r="Q54">
            <v>1</v>
          </cell>
          <cell r="R54" t="str">
            <v>Out &amp; under</v>
          </cell>
          <cell r="S54" t="str">
            <v xml:space="preserve">Revenue </v>
          </cell>
          <cell r="T54" t="str">
            <v>In-period</v>
          </cell>
          <cell r="U54" t="str">
            <v>Water resources/ abstraction</v>
          </cell>
          <cell r="V54" t="str">
            <v>nr</v>
          </cell>
          <cell r="W54" t="str">
            <v>Megalitre (Ml)</v>
          </cell>
          <cell r="X54">
            <v>0</v>
          </cell>
          <cell r="Y54" t="str">
            <v>Down</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t="str">
            <v>Yes</v>
          </cell>
          <cell r="BM54" t="str">
            <v>Yes</v>
          </cell>
          <cell r="BN54" t="str">
            <v>Yes</v>
          </cell>
          <cell r="BO54" t="str">
            <v>Yes</v>
          </cell>
          <cell r="BP54" t="str">
            <v>Yes</v>
          </cell>
          <cell r="BQ54" t="str">
            <v/>
          </cell>
          <cell r="BR54" t="str">
            <v/>
          </cell>
          <cell r="BS54" t="str">
            <v/>
          </cell>
          <cell r="BT54" t="str">
            <v/>
          </cell>
          <cell r="BU54" t="str">
            <v/>
          </cell>
          <cell r="BV54">
            <v>648</v>
          </cell>
          <cell r="BW54">
            <v>648</v>
          </cell>
          <cell r="BX54">
            <v>648</v>
          </cell>
          <cell r="BY54">
            <v>648</v>
          </cell>
          <cell r="BZ54">
            <v>648</v>
          </cell>
          <cell r="CA54" t="str">
            <v/>
          </cell>
          <cell r="CB54" t="str">
            <v/>
          </cell>
          <cell r="CC54" t="str">
            <v/>
          </cell>
          <cell r="CD54" t="str">
            <v/>
          </cell>
          <cell r="CE54" t="str">
            <v/>
          </cell>
          <cell r="CF54" t="str">
            <v/>
          </cell>
          <cell r="CG54" t="str">
            <v/>
          </cell>
          <cell r="CH54" t="str">
            <v/>
          </cell>
          <cell r="CI54" t="str">
            <v/>
          </cell>
          <cell r="CJ54" t="str">
            <v/>
          </cell>
          <cell r="CK54">
            <v>-1848</v>
          </cell>
          <cell r="CL54">
            <v>-1848</v>
          </cell>
          <cell r="CM54">
            <v>-1848</v>
          </cell>
          <cell r="CN54">
            <v>-1848</v>
          </cell>
          <cell r="CO54">
            <v>-1848</v>
          </cell>
          <cell r="CP54" t="str">
            <v/>
          </cell>
          <cell r="CQ54" t="str">
            <v/>
          </cell>
          <cell r="CR54" t="str">
            <v/>
          </cell>
          <cell r="CS54" t="str">
            <v/>
          </cell>
          <cell r="CT54" t="str">
            <v/>
          </cell>
          <cell r="CU54">
            <v>-1.1980000000000001E-3</v>
          </cell>
          <cell r="CV54" t="str">
            <v/>
          </cell>
          <cell r="CW54" t="str">
            <v/>
          </cell>
          <cell r="CX54" t="str">
            <v/>
          </cell>
          <cell r="CY54">
            <v>4.2000000000000002E-4</v>
          </cell>
          <cell r="CZ54" t="str">
            <v/>
          </cell>
          <cell r="DA54" t="str">
            <v/>
          </cell>
          <cell r="DB54" t="str">
            <v/>
          </cell>
          <cell r="DC54" t="str">
            <v>No</v>
          </cell>
          <cell r="DD54">
            <v>1</v>
          </cell>
          <cell r="DE54">
            <v>0</v>
          </cell>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I55">
            <v>0</v>
          </cell>
          <cell r="J55">
            <v>0</v>
          </cell>
          <cell r="K55">
            <v>0</v>
          </cell>
          <cell r="L55">
            <v>0</v>
          </cell>
          <cell r="M55">
            <v>1</v>
          </cell>
          <cell r="N55">
            <v>0</v>
          </cell>
          <cell r="O55">
            <v>0</v>
          </cell>
          <cell r="P55">
            <v>0</v>
          </cell>
          <cell r="Q55">
            <v>1</v>
          </cell>
          <cell r="R55" t="str">
            <v>NFI</v>
          </cell>
          <cell r="S55">
            <v>0</v>
          </cell>
          <cell r="T55">
            <v>0</v>
          </cell>
          <cell r="U55" t="str">
            <v>Billing, debt, vfm, affordability, vulnerability</v>
          </cell>
          <cell r="V55" t="str">
            <v xml:space="preserve">% </v>
          </cell>
          <cell r="W55" t="str">
            <v>% customers aware of Priority Services Register</v>
          </cell>
          <cell r="X55">
            <v>1</v>
          </cell>
          <cell r="Y55" t="str">
            <v>Up</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47.5</v>
          </cell>
          <cell r="AR55">
            <v>52</v>
          </cell>
          <cell r="AS55">
            <v>56.5</v>
          </cell>
          <cell r="AT55">
            <v>61</v>
          </cell>
          <cell r="AU55">
            <v>65</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v>0</v>
          </cell>
          <cell r="DD55">
            <v>1</v>
          </cell>
          <cell r="DE55">
            <v>0</v>
          </cell>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I56">
            <v>0</v>
          </cell>
          <cell r="J56">
            <v>0</v>
          </cell>
          <cell r="K56">
            <v>0</v>
          </cell>
          <cell r="L56">
            <v>0</v>
          </cell>
          <cell r="M56">
            <v>1</v>
          </cell>
          <cell r="N56">
            <v>0</v>
          </cell>
          <cell r="O56">
            <v>0</v>
          </cell>
          <cell r="P56">
            <v>0</v>
          </cell>
          <cell r="Q56">
            <v>1</v>
          </cell>
          <cell r="R56" t="str">
            <v>NFI</v>
          </cell>
          <cell r="S56">
            <v>0</v>
          </cell>
          <cell r="T56">
            <v>0</v>
          </cell>
          <cell r="U56" t="str">
            <v>Billing, debt, vfm, affordability, vulnerability</v>
          </cell>
          <cell r="V56" t="str">
            <v>%</v>
          </cell>
          <cell r="W56" t="str">
            <v>Percentage of customers on the PSR</v>
          </cell>
          <cell r="X56">
            <v>1</v>
          </cell>
          <cell r="Y56" t="str">
            <v>Up</v>
          </cell>
          <cell r="Z56" t="str">
            <v>Priority services for customers in vulnerable circumstances</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t="str">
            <v>1.8 / 17.5 / 45</v>
          </cell>
          <cell r="AR56" t="str">
            <v>3.6 / 35 / 90</v>
          </cell>
          <cell r="AS56" t="str">
            <v>6.1 / 35 / 90</v>
          </cell>
          <cell r="AT56" t="str">
            <v>9.5 / 35 / 90</v>
          </cell>
          <cell r="AU56" t="str">
            <v>12.8 / 35 / 90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v>0</v>
          </cell>
          <cell r="DD56">
            <v>1</v>
          </cell>
          <cell r="DE56">
            <v>0</v>
          </cell>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I57">
            <v>0</v>
          </cell>
          <cell r="J57">
            <v>0</v>
          </cell>
          <cell r="K57">
            <v>0</v>
          </cell>
          <cell r="L57">
            <v>0</v>
          </cell>
          <cell r="M57">
            <v>1</v>
          </cell>
          <cell r="N57">
            <v>0</v>
          </cell>
          <cell r="O57">
            <v>0</v>
          </cell>
          <cell r="P57">
            <v>0</v>
          </cell>
          <cell r="Q57">
            <v>1</v>
          </cell>
          <cell r="R57" t="str">
            <v>Out &amp; under</v>
          </cell>
          <cell r="S57" t="str">
            <v xml:space="preserve">Revenue </v>
          </cell>
          <cell r="T57" t="str">
            <v>In-period</v>
          </cell>
          <cell r="U57" t="str">
            <v>Billing, debt, vfm, affordability, vulnerability</v>
          </cell>
          <cell r="V57" t="str">
            <v>%</v>
          </cell>
          <cell r="W57" t="str">
            <v>Long term voids occupied as % of total billable properties</v>
          </cell>
          <cell r="X57">
            <v>2</v>
          </cell>
          <cell r="Y57" t="str">
            <v>Down</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0.5</v>
          </cell>
          <cell r="AR57">
            <v>0.4</v>
          </cell>
          <cell r="AS57">
            <v>0.35</v>
          </cell>
          <cell r="AT57">
            <v>0.3</v>
          </cell>
          <cell r="AU57">
            <v>0.25</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C57">
            <v>0</v>
          </cell>
          <cell r="DD57">
            <v>1</v>
          </cell>
          <cell r="DE57">
            <v>0</v>
          </cell>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N58">
            <v>0</v>
          </cell>
          <cell r="O58">
            <v>0</v>
          </cell>
          <cell r="P58">
            <v>0</v>
          </cell>
          <cell r="Q58">
            <v>1</v>
          </cell>
          <cell r="R58" t="str">
            <v>NFI</v>
          </cell>
          <cell r="S58">
            <v>0</v>
          </cell>
          <cell r="T58">
            <v>0</v>
          </cell>
          <cell r="U58" t="str">
            <v>Energy/emissions</v>
          </cell>
          <cell r="V58" t="str">
            <v>%</v>
          </cell>
          <cell r="W58" t="str">
            <v>% reduction in carbon from 2015 baseline</v>
          </cell>
          <cell r="X58">
            <v>1</v>
          </cell>
          <cell r="Y58" t="str">
            <v>Up</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2</v>
          </cell>
          <cell r="AR58">
            <v>4</v>
          </cell>
          <cell r="AS58">
            <v>6</v>
          </cell>
          <cell r="AT58">
            <v>8</v>
          </cell>
          <cell r="AU58">
            <v>10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v>0</v>
          </cell>
          <cell r="DD58">
            <v>1</v>
          </cell>
          <cell r="DE58">
            <v>0</v>
          </cell>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N59">
            <v>0</v>
          </cell>
          <cell r="O59">
            <v>0</v>
          </cell>
          <cell r="P59">
            <v>0</v>
          </cell>
          <cell r="Q59">
            <v>1</v>
          </cell>
          <cell r="R59" t="str">
            <v>NFI</v>
          </cell>
          <cell r="S59">
            <v>0</v>
          </cell>
          <cell r="T59">
            <v>0</v>
          </cell>
          <cell r="U59" t="str">
            <v>Energy/emissions</v>
          </cell>
          <cell r="V59" t="str">
            <v>%</v>
          </cell>
          <cell r="W59" t="str">
            <v>% reduction in carbon from 2020 baseline</v>
          </cell>
          <cell r="X59">
            <v>1</v>
          </cell>
          <cell r="Y59" t="str">
            <v>Up</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61</v>
          </cell>
          <cell r="AR59">
            <v>62</v>
          </cell>
          <cell r="AS59">
            <v>63</v>
          </cell>
          <cell r="AT59">
            <v>64</v>
          </cell>
          <cell r="AU59">
            <v>65</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v>0</v>
          </cell>
          <cell r="DD59">
            <v>1</v>
          </cell>
          <cell r="DE59">
            <v>0</v>
          </cell>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I60">
            <v>0</v>
          </cell>
          <cell r="J60">
            <v>0.51</v>
          </cell>
          <cell r="K60">
            <v>0.49</v>
          </cell>
          <cell r="L60">
            <v>0</v>
          </cell>
          <cell r="M60">
            <v>0</v>
          </cell>
          <cell r="N60">
            <v>0</v>
          </cell>
          <cell r="O60">
            <v>0</v>
          </cell>
          <cell r="P60">
            <v>0</v>
          </cell>
          <cell r="Q60">
            <v>1</v>
          </cell>
          <cell r="R60" t="str">
            <v>NFI</v>
          </cell>
          <cell r="S60">
            <v>0</v>
          </cell>
          <cell r="T60">
            <v>0</v>
          </cell>
          <cell r="U60" t="str">
            <v>Customer service/satisfaction (exc. billing etc.)</v>
          </cell>
          <cell r="V60" t="str">
            <v>score</v>
          </cell>
          <cell r="W60" t="str">
            <v>Retailer Satisfaction Index Score</v>
          </cell>
          <cell r="X60">
            <v>1</v>
          </cell>
          <cell r="Y60" t="str">
            <v>Up</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74.599999999999994</v>
          </cell>
          <cell r="AR60">
            <v>75.7</v>
          </cell>
          <cell r="AS60">
            <v>76.900000000000006</v>
          </cell>
          <cell r="AT60">
            <v>78</v>
          </cell>
          <cell r="AU60">
            <v>79.099999999999994</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v>0</v>
          </cell>
          <cell r="DD60">
            <v>1</v>
          </cell>
          <cell r="DE60">
            <v>0</v>
          </cell>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J61">
            <v>0</v>
          </cell>
          <cell r="K61">
            <v>0.85</v>
          </cell>
          <cell r="L61">
            <v>0</v>
          </cell>
          <cell r="M61">
            <v>0</v>
          </cell>
          <cell r="N61">
            <v>0</v>
          </cell>
          <cell r="O61">
            <v>0</v>
          </cell>
          <cell r="P61">
            <v>0</v>
          </cell>
          <cell r="Q61">
            <v>1</v>
          </cell>
          <cell r="R61" t="str">
            <v>Out &amp; under</v>
          </cell>
          <cell r="S61" t="str">
            <v xml:space="preserve">Revenue </v>
          </cell>
          <cell r="T61" t="str">
            <v>In-period</v>
          </cell>
          <cell r="U61" t="str">
            <v>Environmental</v>
          </cell>
          <cell r="V61" t="str">
            <v>nr</v>
          </cell>
          <cell r="W61" t="str">
            <v>WINEP obligations</v>
          </cell>
          <cell r="X61">
            <v>0</v>
          </cell>
          <cell r="Y61" t="str">
            <v>Up</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280</v>
          </cell>
          <cell r="AR61">
            <v>1006</v>
          </cell>
          <cell r="AS61">
            <v>1126</v>
          </cell>
          <cell r="AT61">
            <v>1577</v>
          </cell>
          <cell r="AU61">
            <v>1856</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t="str">
            <v>Yes</v>
          </cell>
          <cell r="BM61" t="str">
            <v>Yes</v>
          </cell>
          <cell r="BN61" t="str">
            <v>Yes</v>
          </cell>
          <cell r="BO61" t="str">
            <v>Yes</v>
          </cell>
          <cell r="BP61">
            <v>0</v>
          </cell>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C61">
            <v>0</v>
          </cell>
          <cell r="DD61">
            <v>1</v>
          </cell>
          <cell r="DE61">
            <v>0</v>
          </cell>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I62">
            <v>0</v>
          </cell>
          <cell r="J62">
            <v>1</v>
          </cell>
          <cell r="K62">
            <v>0</v>
          </cell>
          <cell r="L62">
            <v>0</v>
          </cell>
          <cell r="M62">
            <v>0</v>
          </cell>
          <cell r="N62">
            <v>0</v>
          </cell>
          <cell r="O62">
            <v>0</v>
          </cell>
          <cell r="P62">
            <v>0</v>
          </cell>
          <cell r="Q62">
            <v>1</v>
          </cell>
          <cell r="R62" t="str">
            <v>Out &amp; under</v>
          </cell>
          <cell r="S62" t="str">
            <v xml:space="preserve">Revenue </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1.0900000000000001</v>
          </cell>
          <cell r="AR62">
            <v>1.01</v>
          </cell>
          <cell r="AS62">
            <v>0.93</v>
          </cell>
          <cell r="AT62">
            <v>0.85</v>
          </cell>
          <cell r="AU62">
            <v>0.77</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C62">
            <v>0</v>
          </cell>
          <cell r="DD62">
            <v>1</v>
          </cell>
          <cell r="DE62">
            <v>0</v>
          </cell>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I63">
            <v>0</v>
          </cell>
          <cell r="J63">
            <v>1</v>
          </cell>
          <cell r="K63">
            <v>0</v>
          </cell>
          <cell r="L63">
            <v>0</v>
          </cell>
          <cell r="M63">
            <v>0</v>
          </cell>
          <cell r="N63">
            <v>0</v>
          </cell>
          <cell r="O63">
            <v>0</v>
          </cell>
          <cell r="P63">
            <v>0</v>
          </cell>
          <cell r="Q63">
            <v>1</v>
          </cell>
          <cell r="R63" t="str">
            <v>NFI</v>
          </cell>
          <cell r="S63">
            <v>0</v>
          </cell>
          <cell r="T63">
            <v>0</v>
          </cell>
          <cell r="U63" t="str">
            <v>Water quality compliance</v>
          </cell>
          <cell r="V63" t="str">
            <v>score</v>
          </cell>
          <cell r="W63" t="str">
            <v>ERI score</v>
          </cell>
          <cell r="X63">
            <v>3</v>
          </cell>
          <cell r="Y63" t="str">
            <v>Down</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15</v>
          </cell>
          <cell r="AR63">
            <v>15</v>
          </cell>
          <cell r="AS63">
            <v>15</v>
          </cell>
          <cell r="AT63">
            <v>15</v>
          </cell>
          <cell r="AU63">
            <v>15</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v>0</v>
          </cell>
          <cell r="DD63">
            <v>1</v>
          </cell>
          <cell r="DE63">
            <v>0</v>
          </cell>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I64">
            <v>0</v>
          </cell>
          <cell r="J64">
            <v>0</v>
          </cell>
          <cell r="K64">
            <v>0</v>
          </cell>
          <cell r="L64">
            <v>0</v>
          </cell>
          <cell r="M64">
            <v>1</v>
          </cell>
          <cell r="N64">
            <v>0</v>
          </cell>
          <cell r="O64">
            <v>0</v>
          </cell>
          <cell r="P64">
            <v>0</v>
          </cell>
          <cell r="Q64">
            <v>1</v>
          </cell>
          <cell r="R64" t="str">
            <v>NFI</v>
          </cell>
          <cell r="S64">
            <v>0</v>
          </cell>
          <cell r="T64">
            <v>0</v>
          </cell>
          <cell r="U64" t="str">
            <v>Affordability/vulnerability</v>
          </cell>
          <cell r="V64" t="str">
            <v>text</v>
          </cell>
          <cell r="W64" t="str">
            <v>Compliant or not compliant</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t="str">
            <v>Maintained</v>
          </cell>
          <cell r="AR64" t="str">
            <v>Maintained</v>
          </cell>
          <cell r="AS64" t="str">
            <v>Maintained</v>
          </cell>
          <cell r="AT64" t="str">
            <v>Maintained</v>
          </cell>
          <cell r="AU64" t="str">
            <v>Maintained</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v>0</v>
          </cell>
          <cell r="DD64">
            <v>0</v>
          </cell>
          <cell r="DE64">
            <v>0</v>
          </cell>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I65">
            <v>0</v>
          </cell>
          <cell r="J65">
            <v>0</v>
          </cell>
          <cell r="K65">
            <v>0</v>
          </cell>
          <cell r="L65">
            <v>0</v>
          </cell>
          <cell r="M65">
            <v>1</v>
          </cell>
          <cell r="N65">
            <v>0</v>
          </cell>
          <cell r="O65">
            <v>0</v>
          </cell>
          <cell r="P65">
            <v>0</v>
          </cell>
          <cell r="Q65">
            <v>1</v>
          </cell>
          <cell r="R65" t="str">
            <v>NFI</v>
          </cell>
          <cell r="S65">
            <v>0</v>
          </cell>
          <cell r="T65">
            <v>0</v>
          </cell>
          <cell r="U65" t="str">
            <v>Affordability/vulnerability</v>
          </cell>
          <cell r="V65" t="str">
            <v>nr</v>
          </cell>
          <cell r="W65" t="str">
            <v>Number of unique customers receiving financial assistance</v>
          </cell>
          <cell r="X65">
            <v>1</v>
          </cell>
          <cell r="Y65" t="str">
            <v>Up</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281653</v>
          </cell>
          <cell r="AR65">
            <v>288958</v>
          </cell>
          <cell r="AS65">
            <v>292577</v>
          </cell>
          <cell r="AT65">
            <v>296618</v>
          </cell>
          <cell r="AU65">
            <v>310161</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v>0</v>
          </cell>
          <cell r="DD65">
            <v>0</v>
          </cell>
          <cell r="DE65">
            <v>0</v>
          </cell>
        </row>
        <row r="66">
          <cell r="C66" t="str">
            <v>PR19ANH_38</v>
          </cell>
          <cell r="D66">
            <v>0</v>
          </cell>
          <cell r="E66" t="str">
            <v>PR19 new</v>
          </cell>
          <cell r="F66">
            <v>38</v>
          </cell>
          <cell r="G66" t="str">
            <v>Smart metering delivery</v>
          </cell>
          <cell r="H66">
            <v>0</v>
          </cell>
          <cell r="I66">
            <v>0</v>
          </cell>
          <cell r="J66">
            <v>1</v>
          </cell>
          <cell r="K66">
            <v>0</v>
          </cell>
          <cell r="L66">
            <v>0</v>
          </cell>
          <cell r="M66">
            <v>0</v>
          </cell>
          <cell r="N66">
            <v>0</v>
          </cell>
          <cell r="O66">
            <v>0</v>
          </cell>
          <cell r="P66">
            <v>0</v>
          </cell>
          <cell r="Q66">
            <v>1</v>
          </cell>
          <cell r="R66" t="str">
            <v>Under</v>
          </cell>
          <cell r="S66" t="str">
            <v>Revenue</v>
          </cell>
          <cell r="T66" t="str">
            <v>End of period</v>
          </cell>
          <cell r="U66" t="str">
            <v>Scheme specific</v>
          </cell>
          <cell r="V66" t="str">
            <v>nr</v>
          </cell>
          <cell r="W66" t="str">
            <v>Nr of meters</v>
          </cell>
          <cell r="X66">
            <v>0</v>
          </cell>
          <cell r="Y66" t="str">
            <v>Up</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219279</v>
          </cell>
          <cell r="AR66">
            <v>438559</v>
          </cell>
          <cell r="AS66">
            <v>657838</v>
          </cell>
          <cell r="AT66">
            <v>877118</v>
          </cell>
          <cell r="AU66">
            <v>1096397</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cell r="DC66">
            <v>0</v>
          </cell>
          <cell r="DD66">
            <v>0</v>
          </cell>
          <cell r="DE66">
            <v>0</v>
          </cell>
        </row>
        <row r="67">
          <cell r="C67" t="str">
            <v>PR19ANH_39</v>
          </cell>
          <cell r="D67">
            <v>0</v>
          </cell>
          <cell r="E67" t="str">
            <v>PR19 new</v>
          </cell>
          <cell r="F67">
            <v>39</v>
          </cell>
          <cell r="G67" t="str">
            <v>Internal interconnection delivery</v>
          </cell>
          <cell r="H67">
            <v>0</v>
          </cell>
          <cell r="I67">
            <v>0.06</v>
          </cell>
          <cell r="J67">
            <v>0.94</v>
          </cell>
          <cell r="K67">
            <v>0</v>
          </cell>
          <cell r="L67">
            <v>0</v>
          </cell>
          <cell r="M67">
            <v>0</v>
          </cell>
          <cell r="N67">
            <v>0</v>
          </cell>
          <cell r="O67">
            <v>0</v>
          </cell>
          <cell r="P67">
            <v>0</v>
          </cell>
          <cell r="Q67">
            <v>1</v>
          </cell>
          <cell r="R67" t="str">
            <v>Under</v>
          </cell>
          <cell r="S67" t="str">
            <v xml:space="preserve">Revenue </v>
          </cell>
          <cell r="T67" t="str">
            <v>End of period</v>
          </cell>
          <cell r="U67" t="str">
            <v>Scheme specific</v>
          </cell>
          <cell r="V67" t="str">
            <v>nr</v>
          </cell>
          <cell r="W67" t="str">
            <v>Cumulative Ml/d</v>
          </cell>
          <cell r="X67">
            <v>1</v>
          </cell>
          <cell r="Y67" t="str">
            <v>Up</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469.4</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cell r="DC67">
            <v>0</v>
          </cell>
          <cell r="DD67">
            <v>0</v>
          </cell>
          <cell r="DE67">
            <v>0</v>
          </cell>
        </row>
        <row r="68">
          <cell r="C68" t="str">
            <v>PR19ANH_40</v>
          </cell>
          <cell r="D68">
            <v>0</v>
          </cell>
          <cell r="E68">
            <v>0</v>
          </cell>
          <cell r="F68">
            <v>40</v>
          </cell>
          <cell r="G68" t="str">
            <v>Value for Money</v>
          </cell>
          <cell r="H68">
            <v>0</v>
          </cell>
          <cell r="I68">
            <v>0</v>
          </cell>
          <cell r="J68">
            <v>0</v>
          </cell>
          <cell r="K68">
            <v>0</v>
          </cell>
          <cell r="L68">
            <v>0</v>
          </cell>
          <cell r="M68">
            <v>0</v>
          </cell>
          <cell r="N68">
            <v>0</v>
          </cell>
          <cell r="O68">
            <v>0</v>
          </cell>
          <cell r="P68">
            <v>0</v>
          </cell>
          <cell r="Q68">
            <v>0</v>
          </cell>
          <cell r="R68" t="str">
            <v>NFI</v>
          </cell>
          <cell r="S68">
            <v>0</v>
          </cell>
          <cell r="T68">
            <v>0</v>
          </cell>
          <cell r="U68">
            <v>0</v>
          </cell>
          <cell r="V68" t="str">
            <v>%</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77</v>
          </cell>
          <cell r="AR68">
            <v>79</v>
          </cell>
          <cell r="AS68">
            <v>81</v>
          </cell>
          <cell r="AT68">
            <v>82</v>
          </cell>
          <cell r="AU68">
            <v>83</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v>0</v>
          </cell>
          <cell r="DD68">
            <v>0</v>
          </cell>
          <cell r="DE68">
            <v>0</v>
          </cell>
        </row>
        <row r="69">
          <cell r="C69" t="str">
            <v>PR19ANH_41</v>
          </cell>
          <cell r="D69">
            <v>0</v>
          </cell>
          <cell r="E69">
            <v>0</v>
          </cell>
          <cell r="F69">
            <v>41</v>
          </cell>
          <cell r="G69" t="str">
            <v>Cyber Security</v>
          </cell>
          <cell r="H69">
            <v>0</v>
          </cell>
          <cell r="I69">
            <v>0</v>
          </cell>
          <cell r="J69">
            <v>1</v>
          </cell>
          <cell r="K69">
            <v>0</v>
          </cell>
          <cell r="L69">
            <v>0</v>
          </cell>
          <cell r="M69">
            <v>0</v>
          </cell>
          <cell r="N69">
            <v>0</v>
          </cell>
          <cell r="O69">
            <v>0</v>
          </cell>
          <cell r="P69">
            <v>0</v>
          </cell>
          <cell r="Q69">
            <v>1</v>
          </cell>
          <cell r="R69" t="str">
            <v>Under</v>
          </cell>
          <cell r="S69" t="str">
            <v>Revenue</v>
          </cell>
          <cell r="T69" t="str">
            <v>End of period</v>
          </cell>
          <cell r="U69">
            <v>0</v>
          </cell>
          <cell r="V69" t="str">
            <v xml:space="preserve">% </v>
          </cell>
          <cell r="W69">
            <v>0</v>
          </cell>
          <cell r="X69">
            <v>0</v>
          </cell>
          <cell r="Y69" t="str">
            <v>Up</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t="str">
            <v/>
          </cell>
          <cell r="AR69" t="str">
            <v/>
          </cell>
          <cell r="AS69" t="str">
            <v/>
          </cell>
          <cell r="AT69" t="str">
            <v/>
          </cell>
          <cell r="AU69">
            <v>1</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cell r="DC69">
            <v>0</v>
          </cell>
          <cell r="DD69">
            <v>0</v>
          </cell>
          <cell r="DE69">
            <v>0</v>
          </cell>
        </row>
        <row r="70">
          <cell r="C70" t="str">
            <v>PR19ANH_NEP01</v>
          </cell>
          <cell r="D70">
            <v>0</v>
          </cell>
          <cell r="E70">
            <v>0</v>
          </cell>
          <cell r="F70" t="str">
            <v>NEP01</v>
          </cell>
          <cell r="G70" t="str">
            <v>WINEP Delivery</v>
          </cell>
          <cell r="H70">
            <v>0</v>
          </cell>
          <cell r="I70">
            <v>0</v>
          </cell>
          <cell r="J70">
            <v>0</v>
          </cell>
          <cell r="K70">
            <v>0</v>
          </cell>
          <cell r="L70">
            <v>0</v>
          </cell>
          <cell r="M70">
            <v>0</v>
          </cell>
          <cell r="N70">
            <v>0</v>
          </cell>
          <cell r="O70">
            <v>0</v>
          </cell>
          <cell r="P70">
            <v>0</v>
          </cell>
          <cell r="Q70">
            <v>0</v>
          </cell>
          <cell r="R70" t="str">
            <v>NFI</v>
          </cell>
          <cell r="S70">
            <v>0</v>
          </cell>
          <cell r="T70">
            <v>0</v>
          </cell>
          <cell r="U70">
            <v>0</v>
          </cell>
          <cell r="V70" t="str">
            <v>text</v>
          </cell>
          <cell r="W70" t="str">
            <v>WINEP requirements met or not met in each year</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t="str">
            <v>Met</v>
          </cell>
          <cell r="AR70" t="str">
            <v>Met</v>
          </cell>
          <cell r="AS70" t="str">
            <v>Met</v>
          </cell>
          <cell r="AT70" t="str">
            <v>Met</v>
          </cell>
          <cell r="AU70" t="str">
            <v>Met</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v>0</v>
          </cell>
          <cell r="DD70">
            <v>0</v>
          </cell>
          <cell r="DE70">
            <v>0</v>
          </cell>
        </row>
        <row r="71">
          <cell r="C71" t="str">
            <v>PR19ANH_42</v>
          </cell>
          <cell r="D71">
            <v>0</v>
          </cell>
          <cell r="E71">
            <v>0</v>
          </cell>
          <cell r="F71">
            <v>42</v>
          </cell>
          <cell r="G71" t="str">
            <v>Partnership working on pluvial and fluvial flood risk</v>
          </cell>
          <cell r="H71">
            <v>0</v>
          </cell>
          <cell r="I71">
            <v>0</v>
          </cell>
          <cell r="J71">
            <v>0</v>
          </cell>
          <cell r="K71">
            <v>1</v>
          </cell>
          <cell r="L71">
            <v>0</v>
          </cell>
          <cell r="M71">
            <v>0</v>
          </cell>
          <cell r="N71">
            <v>0</v>
          </cell>
          <cell r="O71">
            <v>0</v>
          </cell>
          <cell r="P71">
            <v>0</v>
          </cell>
          <cell r="Q71">
            <v>1</v>
          </cell>
          <cell r="R71" t="str">
            <v>Under</v>
          </cell>
          <cell r="S71" t="str">
            <v xml:space="preserve">Revenue </v>
          </cell>
          <cell r="T71" t="str">
            <v>End of period</v>
          </cell>
          <cell r="U71">
            <v>0</v>
          </cell>
          <cell r="V71" t="str">
            <v>number</v>
          </cell>
          <cell r="W71" t="str">
            <v>Number of schemes</v>
          </cell>
          <cell r="X71">
            <v>0</v>
          </cell>
          <cell r="Y71" t="str">
            <v>Up</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t="str">
            <v/>
          </cell>
          <cell r="AR71" t="str">
            <v/>
          </cell>
          <cell r="AS71" t="str">
            <v/>
          </cell>
          <cell r="AT71" t="str">
            <v/>
          </cell>
          <cell r="AU71">
            <v>92</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cell r="DC71">
            <v>0</v>
          </cell>
          <cell r="DD71">
            <v>0</v>
          </cell>
          <cell r="DE71">
            <v>0</v>
          </cell>
        </row>
        <row r="72">
          <cell r="C72" t="str">
            <v>PR19ANH_43</v>
          </cell>
          <cell r="D72">
            <v>0</v>
          </cell>
          <cell r="E72">
            <v>0</v>
          </cell>
          <cell r="F72">
            <v>43</v>
          </cell>
          <cell r="G72" t="str">
            <v>Community investment</v>
          </cell>
          <cell r="H72">
            <v>0</v>
          </cell>
          <cell r="I72">
            <v>0</v>
          </cell>
          <cell r="J72">
            <v>0</v>
          </cell>
          <cell r="K72">
            <v>0</v>
          </cell>
          <cell r="L72">
            <v>0</v>
          </cell>
          <cell r="M72">
            <v>0</v>
          </cell>
          <cell r="N72">
            <v>0</v>
          </cell>
          <cell r="O72">
            <v>0</v>
          </cell>
          <cell r="P72">
            <v>0</v>
          </cell>
          <cell r="Q72">
            <v>0</v>
          </cell>
          <cell r="R72" t="str">
            <v>NFI</v>
          </cell>
          <cell r="S72">
            <v>0</v>
          </cell>
          <cell r="T72">
            <v>0</v>
          </cell>
          <cell r="U72">
            <v>0</v>
          </cell>
          <cell r="V72" t="str">
            <v>%</v>
          </cell>
          <cell r="W72">
            <v>0</v>
          </cell>
          <cell r="X72">
            <v>1</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1</v>
          </cell>
          <cell r="AS72">
            <v>2</v>
          </cell>
          <cell r="AT72">
            <v>3.5</v>
          </cell>
          <cell r="AU72">
            <v>5</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v>0</v>
          </cell>
          <cell r="DD72">
            <v>0</v>
          </cell>
          <cell r="DE72">
            <v>0</v>
          </cell>
        </row>
        <row r="73">
          <cell r="C73" t="str">
            <v>PR19ANH_44</v>
          </cell>
          <cell r="D73">
            <v>0</v>
          </cell>
          <cell r="E73">
            <v>0</v>
          </cell>
          <cell r="F73">
            <v>44</v>
          </cell>
          <cell r="G73" t="str">
            <v>Customer trust</v>
          </cell>
          <cell r="H73">
            <v>0</v>
          </cell>
          <cell r="I73">
            <v>0</v>
          </cell>
          <cell r="J73">
            <v>0</v>
          </cell>
          <cell r="K73">
            <v>0</v>
          </cell>
          <cell r="L73">
            <v>0</v>
          </cell>
          <cell r="M73">
            <v>0</v>
          </cell>
          <cell r="N73">
            <v>0</v>
          </cell>
          <cell r="O73">
            <v>0</v>
          </cell>
          <cell r="P73">
            <v>0</v>
          </cell>
          <cell r="Q73">
            <v>0</v>
          </cell>
          <cell r="R73" t="str">
            <v>NFI</v>
          </cell>
          <cell r="S73">
            <v>0</v>
          </cell>
          <cell r="T73">
            <v>0</v>
          </cell>
          <cell r="U73">
            <v>0</v>
          </cell>
          <cell r="V73" t="str">
            <v>score</v>
          </cell>
          <cell r="W73">
            <v>0</v>
          </cell>
          <cell r="X73">
            <v>2</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0.01</v>
          </cell>
          <cell r="AS73">
            <v>0.02</v>
          </cell>
          <cell r="AT73">
            <v>0.03</v>
          </cell>
          <cell r="AU73">
            <v>0.05</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v>0</v>
          </cell>
          <cell r="DD73">
            <v>0</v>
          </cell>
          <cell r="DE73">
            <v>0</v>
          </cell>
        </row>
        <row r="74">
          <cell r="C74" t="str">
            <v>PR19ANH_45</v>
          </cell>
          <cell r="D74">
            <v>0</v>
          </cell>
          <cell r="E74">
            <v>0</v>
          </cell>
          <cell r="F74">
            <v>45</v>
          </cell>
          <cell r="G74" t="str">
            <v>Natural capital impact</v>
          </cell>
          <cell r="H74">
            <v>0</v>
          </cell>
          <cell r="I74">
            <v>0</v>
          </cell>
          <cell r="J74">
            <v>0</v>
          </cell>
          <cell r="K74">
            <v>0</v>
          </cell>
          <cell r="L74">
            <v>0</v>
          </cell>
          <cell r="M74">
            <v>0</v>
          </cell>
          <cell r="N74">
            <v>0</v>
          </cell>
          <cell r="O74">
            <v>0</v>
          </cell>
          <cell r="P74">
            <v>0</v>
          </cell>
          <cell r="Q74">
            <v>0</v>
          </cell>
          <cell r="R74" t="str">
            <v>NFI</v>
          </cell>
          <cell r="S74">
            <v>0</v>
          </cell>
          <cell r="T74">
            <v>0</v>
          </cell>
          <cell r="U74">
            <v>0</v>
          </cell>
          <cell r="V74" t="str">
            <v>text</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t="str">
            <v>On track</v>
          </cell>
          <cell r="AR74" t="str">
            <v>On track</v>
          </cell>
          <cell r="AS74" t="str">
            <v>On track</v>
          </cell>
          <cell r="AT74" t="str">
            <v>On track</v>
          </cell>
          <cell r="AU74" t="str">
            <v>Met</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v>0</v>
          </cell>
          <cell r="DD74">
            <v>0</v>
          </cell>
          <cell r="DE74">
            <v>0</v>
          </cell>
        </row>
        <row r="75">
          <cell r="C75" t="str">
            <v>PR19ANH_46</v>
          </cell>
          <cell r="D75">
            <v>0</v>
          </cell>
          <cell r="E75">
            <v>0</v>
          </cell>
          <cell r="F75">
            <v>46</v>
          </cell>
          <cell r="G75" t="str">
            <v>Regional collaboration</v>
          </cell>
          <cell r="H75">
            <v>0</v>
          </cell>
          <cell r="I75">
            <v>0</v>
          </cell>
          <cell r="J75">
            <v>0</v>
          </cell>
          <cell r="K75">
            <v>0</v>
          </cell>
          <cell r="L75">
            <v>0</v>
          </cell>
          <cell r="M75">
            <v>0</v>
          </cell>
          <cell r="N75">
            <v>0</v>
          </cell>
          <cell r="O75">
            <v>0</v>
          </cell>
          <cell r="P75">
            <v>0</v>
          </cell>
          <cell r="Q75">
            <v>0</v>
          </cell>
          <cell r="R75" t="str">
            <v>NFI</v>
          </cell>
          <cell r="S75">
            <v>0</v>
          </cell>
          <cell r="T75">
            <v>0</v>
          </cell>
          <cell r="U75">
            <v>0</v>
          </cell>
          <cell r="V75" t="str">
            <v>text</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t="str">
            <v>On track</v>
          </cell>
          <cell r="AR75" t="str">
            <v>On track</v>
          </cell>
          <cell r="AS75" t="str">
            <v>On track</v>
          </cell>
          <cell r="AT75" t="str">
            <v>On track</v>
          </cell>
          <cell r="AU75" t="str">
            <v>Pass</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v>0</v>
          </cell>
          <cell r="DD75">
            <v>0</v>
          </cell>
          <cell r="DE75">
            <v>0</v>
          </cell>
        </row>
        <row r="76">
          <cell r="C76" t="str">
            <v>PR19ANH_47</v>
          </cell>
          <cell r="D76">
            <v>0</v>
          </cell>
          <cell r="E76">
            <v>0</v>
          </cell>
          <cell r="F76">
            <v>47</v>
          </cell>
          <cell r="G76" t="str">
            <v>Underperformance incentive for Elsham treatment works and transfer scheme</v>
          </cell>
          <cell r="H76">
            <v>0</v>
          </cell>
          <cell r="I76">
            <v>0</v>
          </cell>
          <cell r="J76">
            <v>1</v>
          </cell>
          <cell r="K76">
            <v>0</v>
          </cell>
          <cell r="L76">
            <v>0</v>
          </cell>
          <cell r="M76">
            <v>0</v>
          </cell>
          <cell r="N76">
            <v>0</v>
          </cell>
          <cell r="O76">
            <v>0</v>
          </cell>
          <cell r="P76">
            <v>0</v>
          </cell>
          <cell r="Q76">
            <v>1</v>
          </cell>
          <cell r="R76" t="str">
            <v>Under</v>
          </cell>
          <cell r="S76" t="str">
            <v>Revenue</v>
          </cell>
          <cell r="T76" t="str">
            <v>End of period</v>
          </cell>
          <cell r="U76">
            <v>0</v>
          </cell>
          <cell r="V76" t="str">
            <v>text</v>
          </cell>
          <cell r="W76" t="str">
            <v>Control points delivered</v>
          </cell>
          <cell r="X76">
            <v>0</v>
          </cell>
          <cell r="Y76" t="str">
            <v>TBC</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t="str">
            <v>TBA</v>
          </cell>
          <cell r="AR76" t="str">
            <v>TBA</v>
          </cell>
          <cell r="AS76" t="str">
            <v>TBA</v>
          </cell>
          <cell r="AT76" t="str">
            <v>TBA</v>
          </cell>
          <cell r="AU76" t="str">
            <v>TBA</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cell r="DC76">
            <v>0</v>
          </cell>
          <cell r="DD76">
            <v>0</v>
          </cell>
          <cell r="DE76">
            <v>0</v>
          </cell>
        </row>
        <row r="77">
          <cell r="C77" t="str">
            <v>PR19ANH_48</v>
          </cell>
          <cell r="D77">
            <v>0</v>
          </cell>
          <cell r="E77">
            <v>0</v>
          </cell>
          <cell r="F77">
            <v>48</v>
          </cell>
          <cell r="G77" t="str">
            <v>Outperformance payment for Elsham treatment works and transfer scheme</v>
          </cell>
          <cell r="H77">
            <v>0</v>
          </cell>
          <cell r="I77">
            <v>0</v>
          </cell>
          <cell r="J77">
            <v>1</v>
          </cell>
          <cell r="K77">
            <v>0</v>
          </cell>
          <cell r="L77">
            <v>0</v>
          </cell>
          <cell r="M77">
            <v>0</v>
          </cell>
          <cell r="N77">
            <v>0</v>
          </cell>
          <cell r="O77">
            <v>0</v>
          </cell>
          <cell r="P77">
            <v>0</v>
          </cell>
          <cell r="Q77">
            <v>1</v>
          </cell>
          <cell r="R77" t="str">
            <v xml:space="preserve">Out </v>
          </cell>
          <cell r="S77" t="str">
            <v>Revenue</v>
          </cell>
          <cell r="T77" t="str">
            <v>End of period</v>
          </cell>
          <cell r="U77">
            <v>0</v>
          </cell>
          <cell r="V77" t="str">
            <v>text</v>
          </cell>
          <cell r="W77" t="str">
            <v>Contract signed</v>
          </cell>
          <cell r="X77">
            <v>0</v>
          </cell>
          <cell r="Y77" t="str">
            <v>TBC</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t="str">
            <v>TBA</v>
          </cell>
          <cell r="AR77" t="str">
            <v>TBA</v>
          </cell>
          <cell r="AS77" t="str">
            <v>TBA</v>
          </cell>
          <cell r="AT77" t="str">
            <v>TBA</v>
          </cell>
          <cell r="AU77" t="str">
            <v>TBA</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cell r="DC77">
            <v>0</v>
          </cell>
          <cell r="DD77">
            <v>0</v>
          </cell>
          <cell r="DE77">
            <v>0</v>
          </cell>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I78">
            <v>0</v>
          </cell>
          <cell r="J78">
            <v>1</v>
          </cell>
          <cell r="K78">
            <v>0</v>
          </cell>
          <cell r="L78">
            <v>0</v>
          </cell>
          <cell r="M78">
            <v>0</v>
          </cell>
          <cell r="N78">
            <v>0</v>
          </cell>
          <cell r="O78">
            <v>0</v>
          </cell>
          <cell r="P78">
            <v>0</v>
          </cell>
          <cell r="Q78">
            <v>1</v>
          </cell>
          <cell r="R78" t="str">
            <v>Under</v>
          </cell>
          <cell r="S78" t="str">
            <v xml:space="preserve">Revenue </v>
          </cell>
          <cell r="T78" t="str">
            <v>In-period</v>
          </cell>
          <cell r="U78" t="str">
            <v>Water quality compliance</v>
          </cell>
          <cell r="V78" t="str">
            <v>score</v>
          </cell>
          <cell r="W78" t="str">
            <v>Compliance risk index</v>
          </cell>
          <cell r="X78">
            <v>2</v>
          </cell>
          <cell r="Y78" t="str">
            <v>Down</v>
          </cell>
          <cell r="Z78" t="str">
            <v>Water quality compliance (CRI)</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t="str">
            <v>Yes</v>
          </cell>
          <cell r="BM78" t="str">
            <v>Yes</v>
          </cell>
          <cell r="BN78" t="str">
            <v>Yes</v>
          </cell>
          <cell r="BO78" t="str">
            <v>Yes</v>
          </cell>
          <cell r="BP78" t="str">
            <v>Yes</v>
          </cell>
          <cell r="BQ78" t="str">
            <v/>
          </cell>
          <cell r="BR78" t="str">
            <v/>
          </cell>
          <cell r="BS78" t="str">
            <v/>
          </cell>
          <cell r="BT78" t="str">
            <v/>
          </cell>
          <cell r="BU78" t="str">
            <v/>
          </cell>
          <cell r="BV78">
            <v>9.5</v>
          </cell>
          <cell r="BW78">
            <v>9.5</v>
          </cell>
          <cell r="BX78">
            <v>9.5</v>
          </cell>
          <cell r="BY78">
            <v>9.5</v>
          </cell>
          <cell r="BZ78">
            <v>9.5</v>
          </cell>
          <cell r="CA78">
            <v>2</v>
          </cell>
          <cell r="CB78">
            <v>2</v>
          </cell>
          <cell r="CC78">
            <v>1.5</v>
          </cell>
          <cell r="CD78">
            <v>1.5</v>
          </cell>
          <cell r="CE78">
            <v>1.5</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v>-0.191</v>
          </cell>
          <cell r="CV78" t="str">
            <v/>
          </cell>
          <cell r="CW78" t="str">
            <v/>
          </cell>
          <cell r="CX78" t="str">
            <v/>
          </cell>
          <cell r="CY78">
            <v>0</v>
          </cell>
          <cell r="CZ78" t="str">
            <v/>
          </cell>
          <cell r="DA78" t="str">
            <v/>
          </cell>
          <cell r="DB78" t="str">
            <v/>
          </cell>
          <cell r="DC78">
            <v>0</v>
          </cell>
          <cell r="DD78">
            <v>1</v>
          </cell>
          <cell r="DE78">
            <v>0</v>
          </cell>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I79">
            <v>0</v>
          </cell>
          <cell r="J79">
            <v>1</v>
          </cell>
          <cell r="K79">
            <v>0</v>
          </cell>
          <cell r="L79">
            <v>0</v>
          </cell>
          <cell r="M79">
            <v>0</v>
          </cell>
          <cell r="N79">
            <v>0</v>
          </cell>
          <cell r="O79">
            <v>0</v>
          </cell>
          <cell r="P79">
            <v>0</v>
          </cell>
          <cell r="Q79">
            <v>1</v>
          </cell>
          <cell r="R79" t="str">
            <v>Out &amp; under</v>
          </cell>
          <cell r="S79" t="str">
            <v xml:space="preserve">Revenue </v>
          </cell>
          <cell r="T79" t="str">
            <v>In-period</v>
          </cell>
          <cell r="U79" t="str">
            <v>Supply interruptions</v>
          </cell>
          <cell r="V79" t="str">
            <v>minutes</v>
          </cell>
          <cell r="W79" t="str">
            <v>Minutes / property / year</v>
          </cell>
          <cell r="X79">
            <v>0</v>
          </cell>
          <cell r="Y79" t="str">
            <v>Down</v>
          </cell>
          <cell r="Z79" t="str">
            <v>Water supply interruptions</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6.5</v>
          </cell>
          <cell r="AR79">
            <v>6.1333333333333337</v>
          </cell>
          <cell r="AS79">
            <v>5.7500000000000009</v>
          </cell>
          <cell r="AT79">
            <v>5.3833333333333337</v>
          </cell>
          <cell r="AU79">
            <v>5</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t="str">
            <v>Yes</v>
          </cell>
          <cell r="BM79" t="str">
            <v>Yes</v>
          </cell>
          <cell r="BN79" t="str">
            <v>Yes</v>
          </cell>
          <cell r="BO79" t="str">
            <v>Yes</v>
          </cell>
          <cell r="BP79" t="str">
            <v>Yes</v>
          </cell>
          <cell r="BQ79">
            <v>0</v>
          </cell>
          <cell r="BR79">
            <v>0</v>
          </cell>
          <cell r="BS79">
            <v>0</v>
          </cell>
          <cell r="BT79">
            <v>0</v>
          </cell>
          <cell r="BU79">
            <v>0</v>
          </cell>
          <cell r="BV79">
            <v>22.75</v>
          </cell>
          <cell r="BW79">
            <v>22.75</v>
          </cell>
          <cell r="BX79">
            <v>22.75</v>
          </cell>
          <cell r="BY79">
            <v>22.75</v>
          </cell>
          <cell r="BZ79">
            <v>22.75</v>
          </cell>
          <cell r="CA79">
            <v>0</v>
          </cell>
          <cell r="CB79">
            <v>0</v>
          </cell>
          <cell r="CC79">
            <v>0</v>
          </cell>
          <cell r="CD79">
            <v>0</v>
          </cell>
          <cell r="CE79">
            <v>0</v>
          </cell>
          <cell r="CF79">
            <v>0</v>
          </cell>
          <cell r="CG79">
            <v>0</v>
          </cell>
          <cell r="CH79">
            <v>0</v>
          </cell>
          <cell r="CI79">
            <v>0</v>
          </cell>
          <cell r="CJ79">
            <v>0</v>
          </cell>
          <cell r="CK79">
            <v>1.8171296296296297E-3</v>
          </cell>
          <cell r="CL79">
            <v>1.6203703703703703E-3</v>
          </cell>
          <cell r="CM79">
            <v>1.0416666666666667E-3</v>
          </cell>
          <cell r="CN79">
            <v>1.0416666666666667E-3</v>
          </cell>
          <cell r="CO79">
            <v>1.0416666666666667E-3</v>
          </cell>
          <cell r="CP79">
            <v>0</v>
          </cell>
          <cell r="CQ79">
            <v>0</v>
          </cell>
          <cell r="CR79">
            <v>0</v>
          </cell>
          <cell r="CS79">
            <v>0</v>
          </cell>
          <cell r="CT79">
            <v>0</v>
          </cell>
          <cell r="CU79">
            <v>-9.5000000000000001E-2</v>
          </cell>
          <cell r="CV79" t="str">
            <v/>
          </cell>
          <cell r="CW79" t="str">
            <v/>
          </cell>
          <cell r="CX79" t="str">
            <v/>
          </cell>
          <cell r="CY79">
            <v>9.5000000000000001E-2</v>
          </cell>
          <cell r="CZ79" t="str">
            <v/>
          </cell>
          <cell r="DA79" t="str">
            <v/>
          </cell>
          <cell r="DB79" t="str">
            <v/>
          </cell>
          <cell r="DC79">
            <v>0</v>
          </cell>
          <cell r="DD79">
            <v>1</v>
          </cell>
          <cell r="DE79">
            <v>0</v>
          </cell>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I80">
            <v>0</v>
          </cell>
          <cell r="J80">
            <v>1</v>
          </cell>
          <cell r="K80">
            <v>0</v>
          </cell>
          <cell r="L80">
            <v>0</v>
          </cell>
          <cell r="M80">
            <v>0</v>
          </cell>
          <cell r="N80">
            <v>0</v>
          </cell>
          <cell r="O80">
            <v>0</v>
          </cell>
          <cell r="P80">
            <v>0</v>
          </cell>
          <cell r="Q80">
            <v>1</v>
          </cell>
          <cell r="R80" t="str">
            <v>Under</v>
          </cell>
          <cell r="S80" t="str">
            <v xml:space="preserve">Revenue </v>
          </cell>
          <cell r="T80" t="str">
            <v>In-period</v>
          </cell>
          <cell r="U80" t="str">
            <v>Water mains bursts</v>
          </cell>
          <cell r="V80" t="str">
            <v>nr</v>
          </cell>
          <cell r="W80" t="str">
            <v>Mains bursts per 1,000km</v>
          </cell>
          <cell r="X80">
            <v>0</v>
          </cell>
          <cell r="Y80" t="str">
            <v>Down</v>
          </cell>
          <cell r="Z80" t="str">
            <v>Mains repairs</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138</v>
          </cell>
          <cell r="AR80">
            <v>137</v>
          </cell>
          <cell r="AS80">
            <v>135</v>
          </cell>
          <cell r="AT80">
            <v>133</v>
          </cell>
          <cell r="AU80">
            <v>131</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t="str">
            <v>Yes</v>
          </cell>
          <cell r="BM80" t="str">
            <v>Yes</v>
          </cell>
          <cell r="BN80" t="str">
            <v>Yes</v>
          </cell>
          <cell r="BO80" t="str">
            <v>Yes</v>
          </cell>
          <cell r="BP80" t="str">
            <v>Yes</v>
          </cell>
          <cell r="BQ80" t="str">
            <v/>
          </cell>
          <cell r="BR80" t="str">
            <v/>
          </cell>
          <cell r="BS80" t="str">
            <v/>
          </cell>
          <cell r="BT80" t="str">
            <v/>
          </cell>
          <cell r="BU80" t="str">
            <v/>
          </cell>
          <cell r="BV80">
            <v>194</v>
          </cell>
          <cell r="BW80">
            <v>194</v>
          </cell>
          <cell r="BX80">
            <v>194</v>
          </cell>
          <cell r="BY80">
            <v>194</v>
          </cell>
          <cell r="BZ80">
            <v>194</v>
          </cell>
          <cell r="CA80">
            <v>148.4</v>
          </cell>
          <cell r="CB80">
            <v>146.5</v>
          </cell>
          <cell r="CC80">
            <v>144.6</v>
          </cell>
          <cell r="CD80">
            <v>142.69999999999999</v>
          </cell>
          <cell r="CE80">
            <v>140.69999999999999</v>
          </cell>
          <cell r="CF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v>-0.04</v>
          </cell>
          <cell r="CV80" t="str">
            <v/>
          </cell>
          <cell r="CW80" t="str">
            <v/>
          </cell>
          <cell r="CX80" t="str">
            <v/>
          </cell>
          <cell r="CY80" t="str">
            <v/>
          </cell>
          <cell r="CZ80" t="str">
            <v/>
          </cell>
          <cell r="DA80" t="str">
            <v/>
          </cell>
          <cell r="DB80" t="str">
            <v/>
          </cell>
          <cell r="DC80">
            <v>0</v>
          </cell>
          <cell r="DD80">
            <v>1</v>
          </cell>
          <cell r="DE80">
            <v>0</v>
          </cell>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I81">
            <v>0</v>
          </cell>
          <cell r="J81">
            <v>1</v>
          </cell>
          <cell r="K81">
            <v>0</v>
          </cell>
          <cell r="L81">
            <v>0</v>
          </cell>
          <cell r="M81">
            <v>0</v>
          </cell>
          <cell r="N81">
            <v>0</v>
          </cell>
          <cell r="O81">
            <v>0</v>
          </cell>
          <cell r="P81">
            <v>0</v>
          </cell>
          <cell r="Q81">
            <v>1</v>
          </cell>
          <cell r="R81" t="str">
            <v>Under</v>
          </cell>
          <cell r="S81" t="str">
            <v xml:space="preserve">Revenue </v>
          </cell>
          <cell r="T81" t="str">
            <v>In-period</v>
          </cell>
          <cell r="U81" t="str">
            <v>Water outage</v>
          </cell>
          <cell r="V81" t="str">
            <v>%</v>
          </cell>
          <cell r="W81" t="str">
            <v>Proportion of unplanned outage of the total company production capacity</v>
          </cell>
          <cell r="X81">
            <v>2</v>
          </cell>
          <cell r="Y81" t="str">
            <v>Down</v>
          </cell>
          <cell r="Z81" t="str">
            <v>Unplanned outage</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2.34</v>
          </cell>
          <cell r="AR81">
            <v>2.34</v>
          </cell>
          <cell r="AS81">
            <v>2.34</v>
          </cell>
          <cell r="AT81">
            <v>2.34</v>
          </cell>
          <cell r="AU81">
            <v>2.34</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t="str">
            <v>Yes</v>
          </cell>
          <cell r="BM81" t="str">
            <v>Yes</v>
          </cell>
          <cell r="BN81" t="str">
            <v>Yes</v>
          </cell>
          <cell r="BO81" t="str">
            <v>Yes</v>
          </cell>
          <cell r="BP81" t="str">
            <v>Yes</v>
          </cell>
          <cell r="BQ81" t="str">
            <v/>
          </cell>
          <cell r="BR81" t="str">
            <v/>
          </cell>
          <cell r="BS81" t="str">
            <v/>
          </cell>
          <cell r="BT81" t="str">
            <v/>
          </cell>
          <cell r="BU81" t="str">
            <v/>
          </cell>
          <cell r="BV81">
            <v>4.68</v>
          </cell>
          <cell r="BW81">
            <v>4.68</v>
          </cell>
          <cell r="BX81">
            <v>4.68</v>
          </cell>
          <cell r="BY81">
            <v>4.68</v>
          </cell>
          <cell r="BZ81">
            <v>4.68</v>
          </cell>
          <cell r="CA81">
            <v>2.81</v>
          </cell>
          <cell r="CB81">
            <v>2.81</v>
          </cell>
          <cell r="CC81">
            <v>2.81</v>
          </cell>
          <cell r="CD81">
            <v>2.81</v>
          </cell>
          <cell r="CE81">
            <v>2.81</v>
          </cell>
          <cell r="CF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v>-0.38100000000000001</v>
          </cell>
          <cell r="CV81" t="str">
            <v/>
          </cell>
          <cell r="CW81" t="str">
            <v/>
          </cell>
          <cell r="CX81" t="str">
            <v/>
          </cell>
          <cell r="CY81" t="str">
            <v/>
          </cell>
          <cell r="CZ81" t="str">
            <v/>
          </cell>
          <cell r="DA81" t="str">
            <v/>
          </cell>
          <cell r="DB81" t="str">
            <v/>
          </cell>
          <cell r="DC81">
            <v>0</v>
          </cell>
          <cell r="DD81">
            <v>1</v>
          </cell>
          <cell r="DE81">
            <v>0</v>
          </cell>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J82">
            <v>0</v>
          </cell>
          <cell r="K82">
            <v>0</v>
          </cell>
          <cell r="L82">
            <v>0</v>
          </cell>
          <cell r="M82">
            <v>0</v>
          </cell>
          <cell r="N82">
            <v>0</v>
          </cell>
          <cell r="O82">
            <v>0</v>
          </cell>
          <cell r="P82">
            <v>0</v>
          </cell>
          <cell r="Q82">
            <v>1</v>
          </cell>
          <cell r="R82" t="str">
            <v>NFI</v>
          </cell>
          <cell r="S82">
            <v>0</v>
          </cell>
          <cell r="T82">
            <v>0</v>
          </cell>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38</v>
          </cell>
          <cell r="AR82">
            <v>30</v>
          </cell>
          <cell r="AS82">
            <v>30</v>
          </cell>
          <cell r="AT82">
            <v>30</v>
          </cell>
          <cell r="AU82">
            <v>26</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v>0</v>
          </cell>
          <cell r="DD82">
            <v>1</v>
          </cell>
          <cell r="DE82">
            <v>0</v>
          </cell>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I83">
            <v>0</v>
          </cell>
          <cell r="J83">
            <v>1</v>
          </cell>
          <cell r="K83">
            <v>0</v>
          </cell>
          <cell r="L83">
            <v>0</v>
          </cell>
          <cell r="M83">
            <v>0</v>
          </cell>
          <cell r="N83">
            <v>0</v>
          </cell>
          <cell r="O83">
            <v>0</v>
          </cell>
          <cell r="P83">
            <v>0</v>
          </cell>
          <cell r="Q83">
            <v>1</v>
          </cell>
          <cell r="R83" t="str">
            <v>Out &amp; under</v>
          </cell>
          <cell r="S83" t="str">
            <v xml:space="preserve">Revenue </v>
          </cell>
          <cell r="T83" t="str">
            <v>In-period</v>
          </cell>
          <cell r="U83" t="str">
            <v>Customer contacts - water quality</v>
          </cell>
          <cell r="V83" t="str">
            <v>nr</v>
          </cell>
          <cell r="W83" t="str">
            <v>Contacts per 1,000 people</v>
          </cell>
          <cell r="X83">
            <v>2</v>
          </cell>
          <cell r="Y83" t="str">
            <v>Down</v>
          </cell>
          <cell r="Z83" t="str">
            <v>Customer contacts about water quality</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0.83</v>
          </cell>
          <cell r="AR83">
            <v>0.73</v>
          </cell>
          <cell r="AS83">
            <v>0.63</v>
          </cell>
          <cell r="AT83">
            <v>0.53</v>
          </cell>
          <cell r="AU83">
            <v>0.43</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C83">
            <v>0</v>
          </cell>
          <cell r="DD83">
            <v>1</v>
          </cell>
          <cell r="DE83">
            <v>0</v>
          </cell>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I84">
            <v>0</v>
          </cell>
          <cell r="J84">
            <v>1</v>
          </cell>
          <cell r="K84">
            <v>0</v>
          </cell>
          <cell r="L84">
            <v>0</v>
          </cell>
          <cell r="M84">
            <v>0</v>
          </cell>
          <cell r="N84">
            <v>0</v>
          </cell>
          <cell r="O84">
            <v>0</v>
          </cell>
          <cell r="P84">
            <v>0</v>
          </cell>
          <cell r="Q84">
            <v>1</v>
          </cell>
          <cell r="R84" t="str">
            <v>Out &amp; under</v>
          </cell>
          <cell r="S84" t="str">
            <v xml:space="preserve">Revenue </v>
          </cell>
          <cell r="T84" t="str">
            <v>In-period</v>
          </cell>
          <cell r="U84" t="str">
            <v>Customer contacts - water quality</v>
          </cell>
          <cell r="V84" t="str">
            <v>nr</v>
          </cell>
          <cell r="W84" t="str">
            <v>Contacts per 1,000 people</v>
          </cell>
          <cell r="X84">
            <v>2</v>
          </cell>
          <cell r="Y84" t="str">
            <v>Down</v>
          </cell>
          <cell r="Z84" t="str">
            <v>Customer contacts about water quality</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0.4</v>
          </cell>
          <cell r="AR84">
            <v>0.36</v>
          </cell>
          <cell r="AS84">
            <v>0.32</v>
          </cell>
          <cell r="AT84">
            <v>0.28000000000000003</v>
          </cell>
          <cell r="AU84">
            <v>0.25</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C84">
            <v>0</v>
          </cell>
          <cell r="DD84">
            <v>1</v>
          </cell>
          <cell r="DE84">
            <v>0</v>
          </cell>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I85">
            <v>0</v>
          </cell>
          <cell r="J85">
            <v>1</v>
          </cell>
          <cell r="K85">
            <v>0</v>
          </cell>
          <cell r="L85">
            <v>0</v>
          </cell>
          <cell r="M85">
            <v>0</v>
          </cell>
          <cell r="N85">
            <v>0</v>
          </cell>
          <cell r="O85">
            <v>0</v>
          </cell>
          <cell r="P85">
            <v>0</v>
          </cell>
          <cell r="Q85">
            <v>1</v>
          </cell>
          <cell r="R85" t="str">
            <v>Out &amp; under</v>
          </cell>
          <cell r="S85" t="str">
            <v xml:space="preserve">Revenue </v>
          </cell>
          <cell r="T85" t="str">
            <v>In-period</v>
          </cell>
          <cell r="U85" t="str">
            <v>Water pressure</v>
          </cell>
          <cell r="V85" t="str">
            <v>nr</v>
          </cell>
          <cell r="W85" t="str">
            <v>No. of properties</v>
          </cell>
          <cell r="X85">
            <v>0</v>
          </cell>
          <cell r="Y85" t="str">
            <v>Down</v>
          </cell>
          <cell r="Z85" t="str">
            <v>Low pressure</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65</v>
          </cell>
          <cell r="AR85">
            <v>61</v>
          </cell>
          <cell r="AS85">
            <v>57</v>
          </cell>
          <cell r="AT85">
            <v>53</v>
          </cell>
          <cell r="AU85">
            <v>49</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C85">
            <v>0</v>
          </cell>
          <cell r="DD85">
            <v>1</v>
          </cell>
          <cell r="DE85">
            <v>0</v>
          </cell>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I86">
            <v>0</v>
          </cell>
          <cell r="J86">
            <v>1</v>
          </cell>
          <cell r="K86">
            <v>0</v>
          </cell>
          <cell r="L86">
            <v>0</v>
          </cell>
          <cell r="M86">
            <v>0</v>
          </cell>
          <cell r="N86">
            <v>0</v>
          </cell>
          <cell r="O86">
            <v>0</v>
          </cell>
          <cell r="P86">
            <v>0</v>
          </cell>
          <cell r="Q86">
            <v>1</v>
          </cell>
          <cell r="R86" t="str">
            <v>Under</v>
          </cell>
          <cell r="S86" t="str">
            <v xml:space="preserve">Revenue </v>
          </cell>
          <cell r="T86" t="str">
            <v>In-period</v>
          </cell>
          <cell r="U86" t="str">
            <v>WTW turbidity</v>
          </cell>
          <cell r="V86" t="str">
            <v>nr</v>
          </cell>
          <cell r="W86" t="str">
            <v>No. of failures</v>
          </cell>
          <cell r="X86">
            <v>0</v>
          </cell>
          <cell r="Y86" t="str">
            <v>Down</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C86">
            <v>0</v>
          </cell>
          <cell r="DD86">
            <v>1</v>
          </cell>
          <cell r="DE86">
            <v>0</v>
          </cell>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I87">
            <v>0</v>
          </cell>
          <cell r="J87">
            <v>1</v>
          </cell>
          <cell r="K87">
            <v>0</v>
          </cell>
          <cell r="L87">
            <v>0</v>
          </cell>
          <cell r="M87">
            <v>0</v>
          </cell>
          <cell r="N87">
            <v>0</v>
          </cell>
          <cell r="O87">
            <v>0</v>
          </cell>
          <cell r="P87">
            <v>0</v>
          </cell>
          <cell r="Q87">
            <v>1</v>
          </cell>
          <cell r="R87" t="str">
            <v>Under</v>
          </cell>
          <cell r="S87" t="str">
            <v xml:space="preserve">Revenue </v>
          </cell>
          <cell r="T87" t="str">
            <v>In-period</v>
          </cell>
          <cell r="U87" t="str">
            <v>Repair and maintenance</v>
          </cell>
          <cell r="V87" t="str">
            <v>nr</v>
          </cell>
          <cell r="W87" t="str">
            <v>No. of jobs</v>
          </cell>
          <cell r="X87">
            <v>0</v>
          </cell>
          <cell r="Y87" t="str">
            <v>Down</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3272</v>
          </cell>
          <cell r="AR87">
            <v>3272</v>
          </cell>
          <cell r="AS87">
            <v>3272</v>
          </cell>
          <cell r="AT87">
            <v>3272</v>
          </cell>
          <cell r="AU87">
            <v>3272</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C87">
            <v>0</v>
          </cell>
          <cell r="DD87">
            <v>1</v>
          </cell>
          <cell r="DE87">
            <v>0</v>
          </cell>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I88">
            <v>0</v>
          </cell>
          <cell r="J88">
            <v>0</v>
          </cell>
          <cell r="K88">
            <v>0</v>
          </cell>
          <cell r="L88">
            <v>0</v>
          </cell>
          <cell r="M88">
            <v>1</v>
          </cell>
          <cell r="N88">
            <v>0</v>
          </cell>
          <cell r="O88">
            <v>0</v>
          </cell>
          <cell r="P88">
            <v>0</v>
          </cell>
          <cell r="Q88">
            <v>1</v>
          </cell>
          <cell r="R88" t="str">
            <v>Out &amp; under</v>
          </cell>
          <cell r="S88" t="str">
            <v xml:space="preserve">Revenue </v>
          </cell>
          <cell r="T88" t="str">
            <v>In-period</v>
          </cell>
          <cell r="U88" t="str">
            <v>Customer measure of experience (C-MeX)</v>
          </cell>
          <cell r="V88" t="str">
            <v>score</v>
          </cell>
          <cell r="W88" t="str">
            <v>C-MeX score</v>
          </cell>
          <cell r="X88">
            <v>2</v>
          </cell>
          <cell r="Y88" t="str">
            <v>Up</v>
          </cell>
          <cell r="Z88" t="str">
            <v>C-MeX: Customer measure of experience</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t="str">
            <v/>
          </cell>
          <cell r="AR88" t="str">
            <v/>
          </cell>
          <cell r="AS88" t="str">
            <v/>
          </cell>
          <cell r="AT88" t="str">
            <v/>
          </cell>
          <cell r="AU88" t="str">
            <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t="str">
            <v>Yes</v>
          </cell>
          <cell r="BM88" t="str">
            <v>Yes</v>
          </cell>
          <cell r="BN88" t="str">
            <v>Yes</v>
          </cell>
          <cell r="BO88" t="str">
            <v>Yes</v>
          </cell>
          <cell r="BP88" t="str">
            <v>Yes</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v>0</v>
          </cell>
          <cell r="DD88">
            <v>1</v>
          </cell>
          <cell r="DE88">
            <v>0</v>
          </cell>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I89">
            <v>0</v>
          </cell>
          <cell r="J89">
            <v>1</v>
          </cell>
          <cell r="K89">
            <v>0</v>
          </cell>
          <cell r="L89">
            <v>0</v>
          </cell>
          <cell r="M89">
            <v>0</v>
          </cell>
          <cell r="N89">
            <v>0</v>
          </cell>
          <cell r="O89">
            <v>0</v>
          </cell>
          <cell r="P89">
            <v>0</v>
          </cell>
          <cell r="Q89">
            <v>1</v>
          </cell>
          <cell r="R89" t="str">
            <v>Out &amp; under</v>
          </cell>
          <cell r="S89" t="str">
            <v xml:space="preserve">Revenue </v>
          </cell>
          <cell r="T89" t="str">
            <v>In-period</v>
          </cell>
          <cell r="U89" t="str">
            <v>Developer services measure of experience (D-MeX)</v>
          </cell>
          <cell r="V89" t="str">
            <v>score</v>
          </cell>
          <cell r="W89" t="str">
            <v>D-MeX score</v>
          </cell>
          <cell r="X89">
            <v>2</v>
          </cell>
          <cell r="Y89" t="str">
            <v>Up</v>
          </cell>
          <cell r="Z89" t="str">
            <v>D-MeX: Developer services measure of experience</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t="str">
            <v/>
          </cell>
          <cell r="AR89" t="str">
            <v/>
          </cell>
          <cell r="AS89" t="str">
            <v/>
          </cell>
          <cell r="AT89" t="str">
            <v/>
          </cell>
          <cell r="AU89" t="str">
            <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t="str">
            <v>Yes</v>
          </cell>
          <cell r="BM89" t="str">
            <v>Yes</v>
          </cell>
          <cell r="BN89" t="str">
            <v>Yes</v>
          </cell>
          <cell r="BO89" t="str">
            <v>Yes</v>
          </cell>
          <cell r="BP89" t="str">
            <v>Yes</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v>0</v>
          </cell>
          <cell r="DD89">
            <v>1</v>
          </cell>
          <cell r="DE89">
            <v>0</v>
          </cell>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I90">
            <v>0</v>
          </cell>
          <cell r="J90">
            <v>0</v>
          </cell>
          <cell r="K90">
            <v>0</v>
          </cell>
          <cell r="L90">
            <v>0</v>
          </cell>
          <cell r="M90">
            <v>1</v>
          </cell>
          <cell r="N90">
            <v>0</v>
          </cell>
          <cell r="O90">
            <v>0</v>
          </cell>
          <cell r="P90">
            <v>0</v>
          </cell>
          <cell r="Q90">
            <v>1</v>
          </cell>
          <cell r="R90" t="str">
            <v>NFI</v>
          </cell>
          <cell r="S90">
            <v>0</v>
          </cell>
          <cell r="T90">
            <v>0</v>
          </cell>
          <cell r="U90" t="str">
            <v>Billing, debt, vfm, affordability, vulnerability</v>
          </cell>
          <cell r="V90" t="str">
            <v>%</v>
          </cell>
          <cell r="W90" t="str">
            <v>% households in water poverty</v>
          </cell>
          <cell r="X90">
            <v>0</v>
          </cell>
          <cell r="Y90" t="str">
            <v>Down</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v>0</v>
          </cell>
          <cell r="DD90">
            <v>1</v>
          </cell>
          <cell r="DE90">
            <v>0</v>
          </cell>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I91">
            <v>0</v>
          </cell>
          <cell r="J91">
            <v>0</v>
          </cell>
          <cell r="K91">
            <v>0</v>
          </cell>
          <cell r="L91">
            <v>0</v>
          </cell>
          <cell r="M91">
            <v>1</v>
          </cell>
          <cell r="N91">
            <v>0</v>
          </cell>
          <cell r="O91">
            <v>0</v>
          </cell>
          <cell r="P91">
            <v>0</v>
          </cell>
          <cell r="Q91">
            <v>1</v>
          </cell>
          <cell r="R91" t="str">
            <v>NFI</v>
          </cell>
          <cell r="S91">
            <v>0</v>
          </cell>
          <cell r="T91">
            <v>0</v>
          </cell>
          <cell r="U91" t="str">
            <v>Billing, debt, vfm, affordability, vulnerability</v>
          </cell>
          <cell r="V91" t="str">
            <v>%</v>
          </cell>
          <cell r="W91" t="str">
            <v>% respondents to survey</v>
          </cell>
          <cell r="X91">
            <v>0</v>
          </cell>
          <cell r="Y91" t="str">
            <v>Up</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80</v>
          </cell>
          <cell r="AR91">
            <v>81</v>
          </cell>
          <cell r="AS91">
            <v>82</v>
          </cell>
          <cell r="AT91">
            <v>83</v>
          </cell>
          <cell r="AU91">
            <v>83</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v>0</v>
          </cell>
          <cell r="DD91">
            <v>1</v>
          </cell>
          <cell r="DE91">
            <v>0</v>
          </cell>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I92">
            <v>0</v>
          </cell>
          <cell r="J92">
            <v>0</v>
          </cell>
          <cell r="K92">
            <v>0</v>
          </cell>
          <cell r="L92">
            <v>0</v>
          </cell>
          <cell r="M92">
            <v>1</v>
          </cell>
          <cell r="N92">
            <v>0</v>
          </cell>
          <cell r="O92">
            <v>0</v>
          </cell>
          <cell r="P92">
            <v>0</v>
          </cell>
          <cell r="Q92">
            <v>1</v>
          </cell>
          <cell r="R92" t="str">
            <v>NFI</v>
          </cell>
          <cell r="S92">
            <v>0</v>
          </cell>
          <cell r="T92">
            <v>0</v>
          </cell>
          <cell r="U92" t="str">
            <v>Billing, debt, vfm, affordability, vulnerability</v>
          </cell>
          <cell r="V92" t="str">
            <v>%</v>
          </cell>
          <cell r="W92" t="str">
            <v>% customer satisfaction</v>
          </cell>
          <cell r="X92">
            <v>0</v>
          </cell>
          <cell r="Y92" t="str">
            <v>Up</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85</v>
          </cell>
          <cell r="AR92">
            <v>85</v>
          </cell>
          <cell r="AS92">
            <v>85</v>
          </cell>
          <cell r="AT92">
            <v>85</v>
          </cell>
          <cell r="AU92">
            <v>85</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v>0</v>
          </cell>
          <cell r="DD92">
            <v>1</v>
          </cell>
          <cell r="DE92">
            <v>0</v>
          </cell>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I93">
            <v>0</v>
          </cell>
          <cell r="J93">
            <v>0</v>
          </cell>
          <cell r="K93">
            <v>0</v>
          </cell>
          <cell r="L93">
            <v>0</v>
          </cell>
          <cell r="M93">
            <v>1</v>
          </cell>
          <cell r="N93">
            <v>0</v>
          </cell>
          <cell r="O93">
            <v>0</v>
          </cell>
          <cell r="P93">
            <v>0</v>
          </cell>
          <cell r="Q93">
            <v>1</v>
          </cell>
          <cell r="R93" t="str">
            <v>Out &amp; under</v>
          </cell>
          <cell r="S93" t="str">
            <v xml:space="preserve">Revenue </v>
          </cell>
          <cell r="T93" t="str">
            <v>In-period</v>
          </cell>
          <cell r="U93" t="str">
            <v>Billing, debt, vfm, affordability, vulnerability</v>
          </cell>
          <cell r="V93" t="str">
            <v>%</v>
          </cell>
          <cell r="W93" t="str">
            <v>% connected properties</v>
          </cell>
          <cell r="X93">
            <v>2</v>
          </cell>
          <cell r="Y93" t="str">
            <v>Down</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1.9</v>
          </cell>
          <cell r="AR93">
            <v>1.9</v>
          </cell>
          <cell r="AS93">
            <v>1.8</v>
          </cell>
          <cell r="AT93">
            <v>1.8</v>
          </cell>
          <cell r="AU93">
            <v>1.8</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C93">
            <v>0</v>
          </cell>
          <cell r="DD93">
            <v>1</v>
          </cell>
          <cell r="DE93">
            <v>0</v>
          </cell>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I94">
            <v>0</v>
          </cell>
          <cell r="J94">
            <v>1</v>
          </cell>
          <cell r="K94">
            <v>0</v>
          </cell>
          <cell r="L94">
            <v>0</v>
          </cell>
          <cell r="M94">
            <v>0</v>
          </cell>
          <cell r="N94">
            <v>0</v>
          </cell>
          <cell r="O94">
            <v>0</v>
          </cell>
          <cell r="P94">
            <v>0</v>
          </cell>
          <cell r="Q94">
            <v>1</v>
          </cell>
          <cell r="R94" t="str">
            <v>Out &amp; under</v>
          </cell>
          <cell r="S94" t="str">
            <v xml:space="preserve">Revenue </v>
          </cell>
          <cell r="T94" t="str">
            <v>In-period</v>
          </cell>
          <cell r="U94" t="str">
            <v>Leakage</v>
          </cell>
          <cell r="V94" t="str">
            <v>nr</v>
          </cell>
          <cell r="W94" t="str">
            <v>Megalitres per day (Ml/d)</v>
          </cell>
          <cell r="X94">
            <v>1</v>
          </cell>
          <cell r="Y94" t="str">
            <v>Down</v>
          </cell>
          <cell r="Z94" t="str">
            <v>Leakage</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38.6</v>
          </cell>
          <cell r="AR94">
            <v>36.4</v>
          </cell>
          <cell r="AS94">
            <v>34.6</v>
          </cell>
          <cell r="AT94">
            <v>33.299999999999997</v>
          </cell>
          <cell r="AU94">
            <v>32.4</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t="str">
            <v>Yes</v>
          </cell>
          <cell r="BM94" t="str">
            <v>Yes</v>
          </cell>
          <cell r="BN94" t="str">
            <v>Yes</v>
          </cell>
          <cell r="BO94" t="str">
            <v>Yes</v>
          </cell>
          <cell r="BP94" t="str">
            <v>Yes</v>
          </cell>
          <cell r="BQ94" t="str">
            <v/>
          </cell>
          <cell r="BR94" t="str">
            <v/>
          </cell>
          <cell r="BS94" t="str">
            <v/>
          </cell>
          <cell r="BT94" t="str">
            <v/>
          </cell>
          <cell r="BU94" t="str">
            <v/>
          </cell>
          <cell r="BV94">
            <v>43.2</v>
          </cell>
          <cell r="BW94">
            <v>43.2</v>
          </cell>
          <cell r="BX94">
            <v>43.2</v>
          </cell>
          <cell r="BY94">
            <v>43.2</v>
          </cell>
          <cell r="BZ94">
            <v>43.2</v>
          </cell>
          <cell r="CA94" t="str">
            <v/>
          </cell>
          <cell r="CB94" t="str">
            <v/>
          </cell>
          <cell r="CC94" t="str">
            <v/>
          </cell>
          <cell r="CD94" t="str">
            <v/>
          </cell>
          <cell r="CE94" t="str">
            <v/>
          </cell>
          <cell r="CF94" t="str">
            <v/>
          </cell>
          <cell r="CG94" t="str">
            <v/>
          </cell>
          <cell r="CH94" t="str">
            <v/>
          </cell>
          <cell r="CI94" t="str">
            <v/>
          </cell>
          <cell r="CJ94" t="str">
            <v/>
          </cell>
          <cell r="CK94">
            <v>35</v>
          </cell>
          <cell r="CL94">
            <v>33.5</v>
          </cell>
          <cell r="CM94">
            <v>32</v>
          </cell>
          <cell r="CN94">
            <v>30.5</v>
          </cell>
          <cell r="CO94">
            <v>29</v>
          </cell>
          <cell r="CP94" t="str">
            <v/>
          </cell>
          <cell r="CQ94" t="str">
            <v/>
          </cell>
          <cell r="CR94" t="str">
            <v/>
          </cell>
          <cell r="CS94" t="str">
            <v/>
          </cell>
          <cell r="CT94" t="str">
            <v/>
          </cell>
          <cell r="CU94">
            <v>-0.191</v>
          </cell>
          <cell r="CV94">
            <v>-0.26200000000000001</v>
          </cell>
          <cell r="CW94" t="str">
            <v/>
          </cell>
          <cell r="CX94" t="str">
            <v/>
          </cell>
          <cell r="CY94">
            <v>0.16400000000000001</v>
          </cell>
          <cell r="CZ94" t="str">
            <v/>
          </cell>
          <cell r="DA94" t="str">
            <v/>
          </cell>
          <cell r="DB94" t="str">
            <v/>
          </cell>
          <cell r="DC94">
            <v>0</v>
          </cell>
          <cell r="DD94">
            <v>1</v>
          </cell>
          <cell r="DE94">
            <v>0</v>
          </cell>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I95">
            <v>0</v>
          </cell>
          <cell r="J95">
            <v>0.5</v>
          </cell>
          <cell r="K95">
            <v>0</v>
          </cell>
          <cell r="L95">
            <v>0</v>
          </cell>
          <cell r="M95">
            <v>0.5</v>
          </cell>
          <cell r="N95">
            <v>0</v>
          </cell>
          <cell r="O95">
            <v>0</v>
          </cell>
          <cell r="P95">
            <v>0</v>
          </cell>
          <cell r="Q95">
            <v>1</v>
          </cell>
          <cell r="R95" t="str">
            <v>Out &amp; under</v>
          </cell>
          <cell r="S95" t="str">
            <v xml:space="preserve">Revenue </v>
          </cell>
          <cell r="T95" t="str">
            <v>End of period</v>
          </cell>
          <cell r="U95" t="str">
            <v>Water consumption</v>
          </cell>
          <cell r="V95" t="str">
            <v>nr</v>
          </cell>
          <cell r="W95" t="str">
            <v>Litres per head per day (l/h/d)</v>
          </cell>
          <cell r="X95">
            <v>1</v>
          </cell>
          <cell r="Y95" t="str">
            <v>Down</v>
          </cell>
          <cell r="Z95" t="str">
            <v>Per capita consumption</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147.80000000000001</v>
          </cell>
          <cell r="AR95">
            <v>145.80000000000001</v>
          </cell>
          <cell r="AS95">
            <v>143.9</v>
          </cell>
          <cell r="AT95">
            <v>142.1</v>
          </cell>
          <cell r="AU95">
            <v>140.30000000000001</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t="str">
            <v>Yes</v>
          </cell>
          <cell r="BM95" t="str">
            <v>Yes</v>
          </cell>
          <cell r="BN95" t="str">
            <v>Yes</v>
          </cell>
          <cell r="BO95" t="str">
            <v>Yes</v>
          </cell>
          <cell r="BP95" t="str">
            <v>Yes</v>
          </cell>
          <cell r="BQ95" t="str">
            <v/>
          </cell>
          <cell r="BR95" t="str">
            <v/>
          </cell>
          <cell r="BS95" t="str">
            <v/>
          </cell>
          <cell r="BT95" t="str">
            <v/>
          </cell>
          <cell r="BU95" t="str">
            <v/>
          </cell>
          <cell r="BV95">
            <v>162.5</v>
          </cell>
          <cell r="BW95">
            <v>162.5</v>
          </cell>
          <cell r="BX95">
            <v>162.5</v>
          </cell>
          <cell r="BY95">
            <v>162.5</v>
          </cell>
          <cell r="BZ95">
            <v>162.5</v>
          </cell>
          <cell r="CA95" t="str">
            <v/>
          </cell>
          <cell r="CB95" t="str">
            <v/>
          </cell>
          <cell r="CC95" t="str">
            <v/>
          </cell>
          <cell r="CD95" t="str">
            <v/>
          </cell>
          <cell r="CE95" t="str">
            <v/>
          </cell>
          <cell r="CF95" t="str">
            <v/>
          </cell>
          <cell r="CG95" t="str">
            <v/>
          </cell>
          <cell r="CH95" t="str">
            <v/>
          </cell>
          <cell r="CI95" t="str">
            <v/>
          </cell>
          <cell r="CJ95" t="str">
            <v/>
          </cell>
          <cell r="CK95">
            <v>135.19999999999999</v>
          </cell>
          <cell r="CL95">
            <v>134.6</v>
          </cell>
          <cell r="CM95">
            <v>134.1</v>
          </cell>
          <cell r="CN95">
            <v>133.69999999999999</v>
          </cell>
          <cell r="CO95">
            <v>133.30000000000001</v>
          </cell>
          <cell r="CP95" t="str">
            <v/>
          </cell>
          <cell r="CQ95" t="str">
            <v/>
          </cell>
          <cell r="CR95" t="str">
            <v/>
          </cell>
          <cell r="CS95" t="str">
            <v/>
          </cell>
          <cell r="CT95" t="str">
            <v/>
          </cell>
          <cell r="CU95">
            <v>-0.03</v>
          </cell>
          <cell r="CV95" t="str">
            <v/>
          </cell>
          <cell r="CW95" t="str">
            <v/>
          </cell>
          <cell r="CX95" t="str">
            <v/>
          </cell>
          <cell r="CY95">
            <v>2.5000000000000001E-2</v>
          </cell>
          <cell r="CZ95" t="str">
            <v/>
          </cell>
          <cell r="DA95" t="str">
            <v/>
          </cell>
          <cell r="DB95" t="str">
            <v/>
          </cell>
          <cell r="DC95">
            <v>0</v>
          </cell>
          <cell r="DD95">
            <v>1</v>
          </cell>
          <cell r="DE95">
            <v>0</v>
          </cell>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I96">
            <v>0</v>
          </cell>
          <cell r="J96">
            <v>1</v>
          </cell>
          <cell r="K96">
            <v>0</v>
          </cell>
          <cell r="L96">
            <v>0</v>
          </cell>
          <cell r="M96">
            <v>0</v>
          </cell>
          <cell r="N96">
            <v>0</v>
          </cell>
          <cell r="O96">
            <v>0</v>
          </cell>
          <cell r="P96">
            <v>0</v>
          </cell>
          <cell r="Q96">
            <v>1</v>
          </cell>
          <cell r="R96" t="str">
            <v>Out &amp; under</v>
          </cell>
          <cell r="S96" t="str">
            <v xml:space="preserve">Revenue </v>
          </cell>
          <cell r="T96" t="str">
            <v>End of period</v>
          </cell>
          <cell r="U96" t="str">
            <v>Metering</v>
          </cell>
          <cell r="V96" t="str">
            <v>%</v>
          </cell>
          <cell r="W96" t="str">
            <v xml:space="preserve">% metered supplies </v>
          </cell>
          <cell r="X96">
            <v>2</v>
          </cell>
          <cell r="Y96" t="str">
            <v>Up</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67.7</v>
          </cell>
          <cell r="AR96">
            <v>69.5</v>
          </cell>
          <cell r="AS96">
            <v>71.3</v>
          </cell>
          <cell r="AT96">
            <v>73.099999999999994</v>
          </cell>
          <cell r="AU96">
            <v>75</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v>90</v>
          </cell>
          <cell r="CL96">
            <v>90</v>
          </cell>
          <cell r="CM96">
            <v>90</v>
          </cell>
          <cell r="CN96">
            <v>90</v>
          </cell>
          <cell r="CO96">
            <v>90</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C96">
            <v>0</v>
          </cell>
          <cell r="DD96">
            <v>1</v>
          </cell>
          <cell r="DE96">
            <v>0</v>
          </cell>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J97">
            <v>0</v>
          </cell>
          <cell r="K97">
            <v>0</v>
          </cell>
          <cell r="L97">
            <v>0</v>
          </cell>
          <cell r="M97">
            <v>0</v>
          </cell>
          <cell r="N97">
            <v>0</v>
          </cell>
          <cell r="O97">
            <v>0</v>
          </cell>
          <cell r="P97">
            <v>0</v>
          </cell>
          <cell r="Q97">
            <v>1</v>
          </cell>
          <cell r="R97" t="str">
            <v>Out &amp; under</v>
          </cell>
          <cell r="S97" t="str">
            <v xml:space="preserve">Revenue </v>
          </cell>
          <cell r="T97" t="str">
            <v>In-period</v>
          </cell>
          <cell r="U97" t="str">
            <v>Catchment management</v>
          </cell>
          <cell r="V97" t="str">
            <v>nr</v>
          </cell>
          <cell r="W97" t="str">
            <v>Kg of P loss reduction achieved by Bristol Water scheme</v>
          </cell>
          <cell r="X97">
            <v>0</v>
          </cell>
          <cell r="Y97" t="str">
            <v>Up</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109</v>
          </cell>
          <cell r="AR97">
            <v>216</v>
          </cell>
          <cell r="AS97">
            <v>322</v>
          </cell>
          <cell r="AT97">
            <v>427</v>
          </cell>
          <cell r="AU97">
            <v>531</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C97">
            <v>0</v>
          </cell>
          <cell r="DD97">
            <v>1</v>
          </cell>
          <cell r="DE97">
            <v>0</v>
          </cell>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K98">
            <v>0</v>
          </cell>
          <cell r="L98">
            <v>0</v>
          </cell>
          <cell r="M98">
            <v>0</v>
          </cell>
          <cell r="N98">
            <v>0</v>
          </cell>
          <cell r="O98">
            <v>0</v>
          </cell>
          <cell r="P98">
            <v>0</v>
          </cell>
          <cell r="Q98">
            <v>1</v>
          </cell>
          <cell r="R98" t="str">
            <v>Out &amp; under</v>
          </cell>
          <cell r="S98" t="str">
            <v xml:space="preserve">Revenue </v>
          </cell>
          <cell r="T98" t="str">
            <v>In-period</v>
          </cell>
          <cell r="U98" t="str">
            <v>Biodiversity/SSSIs</v>
          </cell>
          <cell r="V98" t="str">
            <v>score</v>
          </cell>
          <cell r="W98" t="str">
            <v>Biodiversity index</v>
          </cell>
          <cell r="X98">
            <v>0</v>
          </cell>
          <cell r="Y98" t="str">
            <v>Up</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17668</v>
          </cell>
          <cell r="AR98">
            <v>17678</v>
          </cell>
          <cell r="AS98">
            <v>17689</v>
          </cell>
          <cell r="AT98">
            <v>17700</v>
          </cell>
          <cell r="AU98">
            <v>17711</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C98">
            <v>0</v>
          </cell>
          <cell r="DD98">
            <v>1</v>
          </cell>
          <cell r="DE98">
            <v>0</v>
          </cell>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I99">
            <v>0</v>
          </cell>
          <cell r="J99">
            <v>1</v>
          </cell>
          <cell r="K99">
            <v>0</v>
          </cell>
          <cell r="L99">
            <v>0</v>
          </cell>
          <cell r="M99">
            <v>0</v>
          </cell>
          <cell r="N99">
            <v>0</v>
          </cell>
          <cell r="O99">
            <v>0</v>
          </cell>
          <cell r="P99">
            <v>0</v>
          </cell>
          <cell r="Q99">
            <v>1</v>
          </cell>
          <cell r="R99" t="str">
            <v>Under</v>
          </cell>
          <cell r="S99" t="str">
            <v xml:space="preserve">Revenue </v>
          </cell>
          <cell r="T99" t="str">
            <v>In-period</v>
          </cell>
          <cell r="U99" t="str">
            <v>Waste disposal</v>
          </cell>
          <cell r="V99" t="str">
            <v>%</v>
          </cell>
          <cell r="W99" t="str">
            <v>% waste disposal compliance</v>
          </cell>
          <cell r="X99">
            <v>0</v>
          </cell>
          <cell r="Y99" t="str">
            <v>Up</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100</v>
          </cell>
          <cell r="AR99">
            <v>100</v>
          </cell>
          <cell r="AS99">
            <v>100</v>
          </cell>
          <cell r="AT99">
            <v>100</v>
          </cell>
          <cell r="AU99">
            <v>100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C99">
            <v>0</v>
          </cell>
          <cell r="DD99">
            <v>1</v>
          </cell>
          <cell r="DE99">
            <v>0</v>
          </cell>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J100">
            <v>0</v>
          </cell>
          <cell r="K100">
            <v>0</v>
          </cell>
          <cell r="L100">
            <v>0</v>
          </cell>
          <cell r="M100">
            <v>0</v>
          </cell>
          <cell r="N100">
            <v>0</v>
          </cell>
          <cell r="O100">
            <v>0</v>
          </cell>
          <cell r="P100">
            <v>0</v>
          </cell>
          <cell r="Q100">
            <v>1</v>
          </cell>
          <cell r="R100" t="str">
            <v>Under</v>
          </cell>
          <cell r="S100" t="str">
            <v xml:space="preserve">Revenue </v>
          </cell>
          <cell r="T100" t="str">
            <v>In-period</v>
          </cell>
          <cell r="U100" t="str">
            <v>Water resources/ abstraction</v>
          </cell>
          <cell r="V100" t="str">
            <v>%</v>
          </cell>
          <cell r="W100" t="str">
            <v>% compliance with WINEP</v>
          </cell>
          <cell r="X100">
            <v>0</v>
          </cell>
          <cell r="Y100" t="str">
            <v>Up</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100</v>
          </cell>
          <cell r="AR100">
            <v>100</v>
          </cell>
          <cell r="AS100">
            <v>100</v>
          </cell>
          <cell r="AT100">
            <v>100</v>
          </cell>
          <cell r="AU100">
            <v>100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C100">
            <v>0</v>
          </cell>
          <cell r="DD100">
            <v>1</v>
          </cell>
          <cell r="DE100">
            <v>0</v>
          </cell>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K101">
            <v>0</v>
          </cell>
          <cell r="L101">
            <v>0</v>
          </cell>
          <cell r="M101">
            <v>0</v>
          </cell>
          <cell r="N101">
            <v>0</v>
          </cell>
          <cell r="O101">
            <v>0</v>
          </cell>
          <cell r="P101">
            <v>0</v>
          </cell>
          <cell r="Q101">
            <v>1</v>
          </cell>
          <cell r="R101" t="str">
            <v>Out &amp; under</v>
          </cell>
          <cell r="S101" t="str">
            <v xml:space="preserve">Revenue </v>
          </cell>
          <cell r="T101" t="str">
            <v>In-period</v>
          </cell>
          <cell r="U101" t="str">
            <v>Community/partnerships</v>
          </cell>
          <cell r="V101" t="str">
            <v>%</v>
          </cell>
          <cell r="W101" t="str">
            <v>% stakeholder satisfaction</v>
          </cell>
          <cell r="X101">
            <v>1</v>
          </cell>
          <cell r="Y101" t="str">
            <v>Up</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85</v>
          </cell>
          <cell r="AR101">
            <v>85</v>
          </cell>
          <cell r="AS101">
            <v>85</v>
          </cell>
          <cell r="AT101">
            <v>85</v>
          </cell>
          <cell r="AU101">
            <v>85</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C101">
            <v>0</v>
          </cell>
          <cell r="DD101">
            <v>1</v>
          </cell>
          <cell r="DE101">
            <v>0</v>
          </cell>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J102">
            <v>0</v>
          </cell>
          <cell r="K102">
            <v>0</v>
          </cell>
          <cell r="L102">
            <v>0</v>
          </cell>
          <cell r="M102">
            <v>0</v>
          </cell>
          <cell r="N102">
            <v>0</v>
          </cell>
          <cell r="O102">
            <v>0</v>
          </cell>
          <cell r="P102">
            <v>0</v>
          </cell>
          <cell r="Q102">
            <v>1</v>
          </cell>
          <cell r="R102" t="str">
            <v>Out &amp; under</v>
          </cell>
          <cell r="S102" t="str">
            <v xml:space="preserve">Revenue </v>
          </cell>
          <cell r="T102" t="str">
            <v>In-period</v>
          </cell>
          <cell r="U102" t="str">
            <v>Water resources/ abstraction</v>
          </cell>
          <cell r="V102" t="str">
            <v>nr</v>
          </cell>
          <cell r="W102" t="str">
            <v>Megalitres (Ml)</v>
          </cell>
          <cell r="X102">
            <v>1</v>
          </cell>
          <cell r="Y102" t="str">
            <v>Down</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-186.1</v>
          </cell>
          <cell r="AR102">
            <v>-186.1</v>
          </cell>
          <cell r="AS102">
            <v>-186.1</v>
          </cell>
          <cell r="AT102">
            <v>-186.1</v>
          </cell>
          <cell r="AU102">
            <v>-186.1</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I103">
            <v>0</v>
          </cell>
          <cell r="J103">
            <v>0</v>
          </cell>
          <cell r="K103">
            <v>0</v>
          </cell>
          <cell r="L103">
            <v>0</v>
          </cell>
          <cell r="M103">
            <v>1</v>
          </cell>
          <cell r="N103">
            <v>0</v>
          </cell>
          <cell r="O103">
            <v>0</v>
          </cell>
          <cell r="P103">
            <v>0</v>
          </cell>
          <cell r="Q103">
            <v>1</v>
          </cell>
          <cell r="R103" t="str">
            <v>NFI</v>
          </cell>
          <cell r="S103">
            <v>0</v>
          </cell>
          <cell r="T103">
            <v>0</v>
          </cell>
          <cell r="U103" t="str">
            <v>Billing, debt, vfm, affordability, vulnerability</v>
          </cell>
          <cell r="V103" t="str">
            <v>%</v>
          </cell>
          <cell r="W103" t="str">
            <v>% connected properties</v>
          </cell>
          <cell r="X103">
            <v>1</v>
          </cell>
          <cell r="Y103" t="str">
            <v>Up</v>
          </cell>
          <cell r="Z103" t="str">
            <v>Priority services for customers in vulnerable circumstances</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t="str">
            <v>3.1 / 17.5 / 45</v>
          </cell>
          <cell r="AR103" t="str">
            <v>4.1 / 35 / 90</v>
          </cell>
          <cell r="AS103" t="str">
            <v>5.1 / 35 / 90</v>
          </cell>
          <cell r="AT103" t="str">
            <v>6.1 / 35 / 90</v>
          </cell>
          <cell r="AU103" t="str">
            <v>7 / 35 / 90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v>0</v>
          </cell>
          <cell r="DD103">
            <v>1</v>
          </cell>
          <cell r="DE103">
            <v>0</v>
          </cell>
        </row>
        <row r="104">
          <cell r="C104" t="str">
            <v>PR19BRL_PC28</v>
          </cell>
          <cell r="D104">
            <v>0</v>
          </cell>
          <cell r="E104">
            <v>0</v>
          </cell>
          <cell r="F104" t="str">
            <v>PC28</v>
          </cell>
          <cell r="G104" t="str">
            <v>Glastonbury Street Network Resilience</v>
          </cell>
          <cell r="H104">
            <v>0</v>
          </cell>
          <cell r="I104">
            <v>0</v>
          </cell>
          <cell r="J104">
            <v>1</v>
          </cell>
          <cell r="K104">
            <v>0</v>
          </cell>
          <cell r="L104">
            <v>0</v>
          </cell>
          <cell r="M104">
            <v>0</v>
          </cell>
          <cell r="N104">
            <v>0</v>
          </cell>
          <cell r="O104">
            <v>0</v>
          </cell>
          <cell r="P104">
            <v>0</v>
          </cell>
          <cell r="Q104">
            <v>1</v>
          </cell>
          <cell r="R104" t="str">
            <v>Under</v>
          </cell>
          <cell r="S104" t="str">
            <v xml:space="preserve">Revenue </v>
          </cell>
          <cell r="T104" t="str">
            <v>End of period</v>
          </cell>
          <cell r="U104">
            <v>0</v>
          </cell>
          <cell r="V104" t="str">
            <v>nr</v>
          </cell>
          <cell r="W104" t="str">
            <v>Expected months of delays</v>
          </cell>
          <cell r="X104">
            <v>0</v>
          </cell>
          <cell r="Y104" t="str">
            <v>Down</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cell r="DC104">
            <v>0</v>
          </cell>
          <cell r="DD104">
            <v>0</v>
          </cell>
          <cell r="DE104">
            <v>0</v>
          </cell>
        </row>
        <row r="105">
          <cell r="C105" t="str">
            <v>PR19BRL_NEP01</v>
          </cell>
          <cell r="D105">
            <v>0</v>
          </cell>
          <cell r="E105">
            <v>0</v>
          </cell>
          <cell r="F105" t="str">
            <v>NEP01</v>
          </cell>
          <cell r="G105" t="str">
            <v>WINEP Delivery</v>
          </cell>
          <cell r="H105">
            <v>0</v>
          </cell>
          <cell r="I105">
            <v>0</v>
          </cell>
          <cell r="J105">
            <v>0</v>
          </cell>
          <cell r="K105">
            <v>0</v>
          </cell>
          <cell r="L105">
            <v>0</v>
          </cell>
          <cell r="M105">
            <v>0</v>
          </cell>
          <cell r="N105">
            <v>0</v>
          </cell>
          <cell r="O105">
            <v>0</v>
          </cell>
          <cell r="P105">
            <v>0</v>
          </cell>
          <cell r="Q105">
            <v>0</v>
          </cell>
          <cell r="R105" t="str">
            <v>NFI</v>
          </cell>
          <cell r="S105">
            <v>0</v>
          </cell>
          <cell r="T105">
            <v>0</v>
          </cell>
          <cell r="U105">
            <v>0</v>
          </cell>
          <cell r="V105" t="str">
            <v>text</v>
          </cell>
          <cell r="W105" t="str">
            <v>WINEP requirements met or not met in each year</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t="str">
            <v>Met</v>
          </cell>
          <cell r="AR105" t="str">
            <v>Met</v>
          </cell>
          <cell r="AS105" t="str">
            <v>Met</v>
          </cell>
          <cell r="AT105" t="str">
            <v>Met</v>
          </cell>
          <cell r="AU105" t="str">
            <v>Met</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v>0</v>
          </cell>
          <cell r="DD105">
            <v>0</v>
          </cell>
          <cell r="DE105">
            <v>0</v>
          </cell>
        </row>
        <row r="106">
          <cell r="C106" t="str">
            <v>PR19BRL_PC29</v>
          </cell>
          <cell r="D106">
            <v>0</v>
          </cell>
          <cell r="E106">
            <v>0</v>
          </cell>
          <cell r="F106" t="str">
            <v>PC29</v>
          </cell>
          <cell r="G106" t="str">
            <v>Total customer complaints</v>
          </cell>
          <cell r="H106" t="str">
            <v>The total complaints by household customers received by the company per 10,000 connections.</v>
          </cell>
          <cell r="I106">
            <v>0</v>
          </cell>
          <cell r="J106">
            <v>0</v>
          </cell>
          <cell r="K106">
            <v>0</v>
          </cell>
          <cell r="L106">
            <v>0</v>
          </cell>
          <cell r="M106">
            <v>0</v>
          </cell>
          <cell r="N106">
            <v>0</v>
          </cell>
          <cell r="O106">
            <v>0</v>
          </cell>
          <cell r="P106">
            <v>0</v>
          </cell>
          <cell r="Q106">
            <v>0</v>
          </cell>
          <cell r="R106" t="str">
            <v>NFI</v>
          </cell>
          <cell r="S106">
            <v>0</v>
          </cell>
          <cell r="T106">
            <v>0</v>
          </cell>
          <cell r="U106">
            <v>0</v>
          </cell>
          <cell r="V106" t="str">
            <v>nr</v>
          </cell>
          <cell r="W106">
            <v>0</v>
          </cell>
          <cell r="X106">
            <v>1</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t="str">
            <v>2019-20 Upper Quartile</v>
          </cell>
          <cell r="AR106" t="str">
            <v>2020-21 Upper Quartile</v>
          </cell>
          <cell r="AS106" t="str">
            <v>2021-22 Upper Quartile</v>
          </cell>
          <cell r="AT106" t="str">
            <v>2022-23 Upper Quartile</v>
          </cell>
          <cell r="AU106" t="str">
            <v>2023-24 Upper Quartile</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v>0</v>
          </cell>
          <cell r="DD106">
            <v>0</v>
          </cell>
          <cell r="DE106">
            <v>0</v>
          </cell>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K107">
            <v>0</v>
          </cell>
          <cell r="L107">
            <v>0</v>
          </cell>
          <cell r="M107">
            <v>0</v>
          </cell>
          <cell r="N107">
            <v>0</v>
          </cell>
          <cell r="O107">
            <v>0</v>
          </cell>
          <cell r="P107">
            <v>0</v>
          </cell>
          <cell r="Q107">
            <v>1</v>
          </cell>
          <cell r="R107" t="str">
            <v>Under</v>
          </cell>
          <cell r="S107" t="str">
            <v xml:space="preserve">Revenue </v>
          </cell>
          <cell r="T107" t="str">
            <v>In-period</v>
          </cell>
          <cell r="U107" t="str">
            <v>Water quality compliance</v>
          </cell>
          <cell r="V107" t="str">
            <v>score</v>
          </cell>
          <cell r="W107" t="str">
            <v>Index</v>
          </cell>
          <cell r="X107">
            <v>2</v>
          </cell>
          <cell r="Y107" t="str">
            <v>Down</v>
          </cell>
          <cell r="Z107" t="str">
            <v>Water quality compliance (CRI)</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t="str">
            <v>Yes</v>
          </cell>
          <cell r="BM107" t="str">
            <v>Yes</v>
          </cell>
          <cell r="BN107" t="str">
            <v>Yes</v>
          </cell>
          <cell r="BO107" t="str">
            <v>Yes</v>
          </cell>
          <cell r="BP107" t="str">
            <v>Yes</v>
          </cell>
          <cell r="BQ107" t="str">
            <v/>
          </cell>
          <cell r="BR107" t="str">
            <v/>
          </cell>
          <cell r="BS107" t="str">
            <v/>
          </cell>
          <cell r="BT107" t="str">
            <v/>
          </cell>
          <cell r="BU107" t="str">
            <v/>
          </cell>
          <cell r="BV107">
            <v>9.5</v>
          </cell>
          <cell r="BW107">
            <v>9.5</v>
          </cell>
          <cell r="BX107">
            <v>9.5</v>
          </cell>
          <cell r="BY107">
            <v>9.5</v>
          </cell>
          <cell r="BZ107">
            <v>9.5</v>
          </cell>
          <cell r="CA107">
            <v>2</v>
          </cell>
          <cell r="CB107">
            <v>2</v>
          </cell>
          <cell r="CC107">
            <v>2</v>
          </cell>
          <cell r="CD107">
            <v>2</v>
          </cell>
          <cell r="CE107">
            <v>2</v>
          </cell>
          <cell r="CF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v>-3.3000000000000002E-2</v>
          </cell>
          <cell r="CV107" t="str">
            <v/>
          </cell>
          <cell r="CW107" t="str">
            <v/>
          </cell>
          <cell r="CX107" t="str">
            <v/>
          </cell>
          <cell r="CY107">
            <v>0</v>
          </cell>
          <cell r="CZ107" t="str">
            <v/>
          </cell>
          <cell r="DA107" t="str">
            <v/>
          </cell>
          <cell r="DB107" t="str">
            <v/>
          </cell>
          <cell r="DC107">
            <v>0</v>
          </cell>
          <cell r="DD107">
            <v>1</v>
          </cell>
          <cell r="DE107">
            <v>0</v>
          </cell>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K108">
            <v>0</v>
          </cell>
          <cell r="L108">
            <v>0</v>
          </cell>
          <cell r="M108">
            <v>0</v>
          </cell>
          <cell r="N108">
            <v>0</v>
          </cell>
          <cell r="O108">
            <v>0</v>
          </cell>
          <cell r="P108">
            <v>0</v>
          </cell>
          <cell r="Q108">
            <v>1</v>
          </cell>
          <cell r="R108" t="str">
            <v>Out &amp; under</v>
          </cell>
          <cell r="S108" t="str">
            <v xml:space="preserve">Revenue </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432</v>
          </cell>
          <cell r="AR108">
            <v>375</v>
          </cell>
          <cell r="AS108">
            <v>317</v>
          </cell>
          <cell r="AT108">
            <v>317</v>
          </cell>
          <cell r="AU108">
            <v>317</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C108">
            <v>0</v>
          </cell>
          <cell r="DD108">
            <v>1</v>
          </cell>
          <cell r="DE108">
            <v>0</v>
          </cell>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I109">
            <v>0</v>
          </cell>
          <cell r="J109">
            <v>1</v>
          </cell>
          <cell r="K109">
            <v>0</v>
          </cell>
          <cell r="L109">
            <v>0</v>
          </cell>
          <cell r="M109">
            <v>0</v>
          </cell>
          <cell r="N109">
            <v>0</v>
          </cell>
          <cell r="O109">
            <v>0</v>
          </cell>
          <cell r="P109">
            <v>0</v>
          </cell>
          <cell r="Q109">
            <v>1</v>
          </cell>
          <cell r="R109" t="str">
            <v>Out &amp; under</v>
          </cell>
          <cell r="S109" t="str">
            <v xml:space="preserve">Revenue </v>
          </cell>
          <cell r="T109" t="str">
            <v>In-period</v>
          </cell>
          <cell r="U109" t="str">
            <v>*** new primary category required ***</v>
          </cell>
          <cell r="V109" t="str">
            <v>nr</v>
          </cell>
          <cell r="W109" t="str">
            <v>Number of lead pipes</v>
          </cell>
          <cell r="X109">
            <v>0</v>
          </cell>
          <cell r="Y109" t="str">
            <v>Up</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50</v>
          </cell>
          <cell r="AR109">
            <v>75</v>
          </cell>
          <cell r="AS109">
            <v>35</v>
          </cell>
          <cell r="AT109">
            <v>35</v>
          </cell>
          <cell r="AU109">
            <v>35</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C109">
            <v>0</v>
          </cell>
          <cell r="DD109">
            <v>1</v>
          </cell>
          <cell r="DE109">
            <v>0</v>
          </cell>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K110">
            <v>0</v>
          </cell>
          <cell r="L110">
            <v>0</v>
          </cell>
          <cell r="M110">
            <v>0</v>
          </cell>
          <cell r="N110">
            <v>0</v>
          </cell>
          <cell r="O110">
            <v>0</v>
          </cell>
          <cell r="P110">
            <v>0</v>
          </cell>
          <cell r="Q110">
            <v>1</v>
          </cell>
          <cell r="R110" t="str">
            <v>Under</v>
          </cell>
          <cell r="S110" t="str">
            <v xml:space="preserve">Revenue </v>
          </cell>
          <cell r="T110" t="str">
            <v>In-period</v>
          </cell>
          <cell r="U110" t="str">
            <v>Supply interruptions</v>
          </cell>
          <cell r="V110" t="str">
            <v>time</v>
          </cell>
          <cell r="W110" t="str">
            <v>Minutes</v>
          </cell>
          <cell r="X110">
            <v>0</v>
          </cell>
          <cell r="Y110" t="str">
            <v>Down</v>
          </cell>
          <cell r="Z110" t="str">
            <v>Water supply interruptions</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4.5138888888888893E-3</v>
          </cell>
          <cell r="AR110">
            <v>4.2592592592592595E-3</v>
          </cell>
          <cell r="AS110">
            <v>3.9930555555555561E-3</v>
          </cell>
          <cell r="AT110">
            <v>3.7384259259259263E-3</v>
          </cell>
          <cell r="AU110">
            <v>3.472222222222222E-3</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t="str">
            <v>Yes</v>
          </cell>
          <cell r="BM110" t="str">
            <v>Yes</v>
          </cell>
          <cell r="BN110" t="str">
            <v>Yes</v>
          </cell>
          <cell r="BO110" t="str">
            <v>Yes</v>
          </cell>
          <cell r="BP110" t="str">
            <v>Yes</v>
          </cell>
          <cell r="BQ110">
            <v>0</v>
          </cell>
          <cell r="BR110">
            <v>0</v>
          </cell>
          <cell r="BS110">
            <v>0</v>
          </cell>
          <cell r="BT110">
            <v>0</v>
          </cell>
          <cell r="BU110">
            <v>0</v>
          </cell>
          <cell r="BV110">
            <v>1.5798611111111114E-2</v>
          </cell>
          <cell r="BW110">
            <v>1.5798611111111114E-2</v>
          </cell>
          <cell r="BX110">
            <v>1.5798611111111114E-2</v>
          </cell>
          <cell r="BY110">
            <v>1.5798611111111114E-2</v>
          </cell>
          <cell r="BZ110">
            <v>1.5798611111111114E-2</v>
          </cell>
          <cell r="CA110">
            <v>0</v>
          </cell>
          <cell r="CB110">
            <v>0</v>
          </cell>
          <cell r="CC110">
            <v>0</v>
          </cell>
          <cell r="CD110">
            <v>0</v>
          </cell>
          <cell r="CE110">
            <v>0</v>
          </cell>
          <cell r="CF110">
            <v>0</v>
          </cell>
          <cell r="CG110">
            <v>0</v>
          </cell>
          <cell r="CH110">
            <v>0</v>
          </cell>
          <cell r="CI110">
            <v>0</v>
          </cell>
          <cell r="CJ110">
            <v>0</v>
          </cell>
          <cell r="CK110" t="str">
            <v/>
          </cell>
          <cell r="CL110" t="str">
            <v/>
          </cell>
          <cell r="CM110" t="str">
            <v/>
          </cell>
          <cell r="CN110" t="str">
            <v/>
          </cell>
          <cell r="CO110" t="str">
            <v/>
          </cell>
          <cell r="CP110">
            <v>0</v>
          </cell>
          <cell r="CQ110">
            <v>0</v>
          </cell>
          <cell r="CR110">
            <v>0</v>
          </cell>
          <cell r="CS110">
            <v>0</v>
          </cell>
          <cell r="CT110">
            <v>0</v>
          </cell>
          <cell r="CU110">
            <v>-3.7999999999999999E-2</v>
          </cell>
          <cell r="CV110" t="str">
            <v/>
          </cell>
          <cell r="CW110" t="str">
            <v/>
          </cell>
          <cell r="CX110" t="str">
            <v/>
          </cell>
          <cell r="CY110" t="str">
            <v/>
          </cell>
          <cell r="CZ110" t="str">
            <v/>
          </cell>
          <cell r="DA110" t="str">
            <v/>
          </cell>
          <cell r="DB110" t="str">
            <v/>
          </cell>
          <cell r="DC110">
            <v>0</v>
          </cell>
          <cell r="DD110">
            <v>1</v>
          </cell>
          <cell r="DE110">
            <v>0</v>
          </cell>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I111">
            <v>0</v>
          </cell>
          <cell r="J111">
            <v>1</v>
          </cell>
          <cell r="K111">
            <v>0</v>
          </cell>
          <cell r="L111">
            <v>0</v>
          </cell>
          <cell r="M111">
            <v>0</v>
          </cell>
          <cell r="N111">
            <v>0</v>
          </cell>
          <cell r="O111">
            <v>0</v>
          </cell>
          <cell r="P111">
            <v>0</v>
          </cell>
          <cell r="Q111">
            <v>1</v>
          </cell>
          <cell r="R111" t="str">
            <v>Under</v>
          </cell>
          <cell r="S111" t="str">
            <v xml:space="preserve">Revenue </v>
          </cell>
          <cell r="T111" t="str">
            <v>In-period</v>
          </cell>
          <cell r="U111" t="str">
            <v>Leakage</v>
          </cell>
          <cell r="V111" t="str">
            <v>nr</v>
          </cell>
          <cell r="W111" t="str">
            <v>Megalitres per day (Ml/d)</v>
          </cell>
          <cell r="X111">
            <v>1</v>
          </cell>
          <cell r="Y111" t="str">
            <v>Down</v>
          </cell>
          <cell r="Z111" t="str">
            <v>Leakage</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14.9</v>
          </cell>
          <cell r="AR111">
            <v>14.6</v>
          </cell>
          <cell r="AS111">
            <v>14.2</v>
          </cell>
          <cell r="AT111">
            <v>13.7</v>
          </cell>
          <cell r="AU111">
            <v>13.2</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t="str">
            <v>Yes</v>
          </cell>
          <cell r="BM111" t="str">
            <v>Yes</v>
          </cell>
          <cell r="BN111" t="str">
            <v>Yes</v>
          </cell>
          <cell r="BO111" t="str">
            <v>Yes</v>
          </cell>
          <cell r="BP111" t="str">
            <v>Yes</v>
          </cell>
          <cell r="BQ111" t="str">
            <v/>
          </cell>
          <cell r="BR111" t="str">
            <v/>
          </cell>
          <cell r="BS111" t="str">
            <v/>
          </cell>
          <cell r="BT111" t="str">
            <v/>
          </cell>
          <cell r="BU111" t="str">
            <v/>
          </cell>
          <cell r="BV111">
            <v>15.9</v>
          </cell>
          <cell r="BW111">
            <v>15.9</v>
          </cell>
          <cell r="BX111">
            <v>15.9</v>
          </cell>
          <cell r="BY111">
            <v>15.9</v>
          </cell>
          <cell r="BZ111">
            <v>15.9</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v>-0.10199999999999999</v>
          </cell>
          <cell r="CV111" t="str">
            <v/>
          </cell>
          <cell r="CW111" t="str">
            <v/>
          </cell>
          <cell r="CX111" t="str">
            <v/>
          </cell>
          <cell r="CY111" t="str">
            <v/>
          </cell>
          <cell r="CZ111" t="str">
            <v/>
          </cell>
          <cell r="DA111" t="str">
            <v/>
          </cell>
          <cell r="DB111" t="str">
            <v/>
          </cell>
          <cell r="DC111">
            <v>0</v>
          </cell>
          <cell r="DD111">
            <v>1</v>
          </cell>
          <cell r="DE111">
            <v>0</v>
          </cell>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K112">
            <v>0</v>
          </cell>
          <cell r="L112">
            <v>0</v>
          </cell>
          <cell r="M112">
            <v>0</v>
          </cell>
          <cell r="N112">
            <v>0</v>
          </cell>
          <cell r="O112">
            <v>0</v>
          </cell>
          <cell r="P112">
            <v>0</v>
          </cell>
          <cell r="Q112">
            <v>1</v>
          </cell>
          <cell r="R112" t="str">
            <v>Under</v>
          </cell>
          <cell r="S112" t="str">
            <v xml:space="preserve">Revenue </v>
          </cell>
          <cell r="T112" t="str">
            <v>End of period</v>
          </cell>
          <cell r="U112" t="str">
            <v>Water consumption</v>
          </cell>
          <cell r="V112" t="str">
            <v>nr</v>
          </cell>
          <cell r="W112" t="str">
            <v>Litres per head per day</v>
          </cell>
          <cell r="X112">
            <v>1</v>
          </cell>
          <cell r="Y112" t="str">
            <v>Down</v>
          </cell>
          <cell r="Z112" t="str">
            <v>Per capita consumption</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140</v>
          </cell>
          <cell r="AR112">
            <v>138.80000000000001</v>
          </cell>
          <cell r="AS112">
            <v>137.5</v>
          </cell>
          <cell r="AT112">
            <v>136.4</v>
          </cell>
          <cell r="AU112">
            <v>135.4</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t="str">
            <v>Yes</v>
          </cell>
          <cell r="BM112" t="str">
            <v>Yes</v>
          </cell>
          <cell r="BN112" t="str">
            <v>Yes</v>
          </cell>
          <cell r="BO112" t="str">
            <v>Yes</v>
          </cell>
          <cell r="BP112" t="str">
            <v>Yes</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v>-1.4E-2</v>
          </cell>
          <cell r="CV112" t="str">
            <v/>
          </cell>
          <cell r="CW112" t="str">
            <v/>
          </cell>
          <cell r="CX112" t="str">
            <v/>
          </cell>
          <cell r="CY112" t="str">
            <v/>
          </cell>
          <cell r="CZ112" t="str">
            <v/>
          </cell>
          <cell r="DA112" t="str">
            <v/>
          </cell>
          <cell r="DB112" t="str">
            <v/>
          </cell>
          <cell r="DC112">
            <v>0</v>
          </cell>
          <cell r="DD112">
            <v>1</v>
          </cell>
          <cell r="DE112">
            <v>0</v>
          </cell>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J113">
            <v>0</v>
          </cell>
          <cell r="K113">
            <v>0</v>
          </cell>
          <cell r="L113">
            <v>0</v>
          </cell>
          <cell r="M113">
            <v>0</v>
          </cell>
          <cell r="N113">
            <v>0</v>
          </cell>
          <cell r="O113">
            <v>0</v>
          </cell>
          <cell r="P113">
            <v>0</v>
          </cell>
          <cell r="Q113">
            <v>1</v>
          </cell>
          <cell r="R113" t="str">
            <v>NFI</v>
          </cell>
          <cell r="S113">
            <v>0</v>
          </cell>
          <cell r="T113">
            <v>0</v>
          </cell>
          <cell r="U113" t="str">
            <v>Resilience</v>
          </cell>
          <cell r="V113" t="str">
            <v>%</v>
          </cell>
          <cell r="W113" t="str">
            <v>Percentage at risk of level 4 drought</v>
          </cell>
          <cell r="X113">
            <v>1</v>
          </cell>
          <cell r="Y113" t="str">
            <v>Down</v>
          </cell>
          <cell r="Z113" t="str">
            <v>Risk of severe restrictions in a drought</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v>0</v>
          </cell>
          <cell r="DD113">
            <v>1</v>
          </cell>
          <cell r="DE113">
            <v>0</v>
          </cell>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I114">
            <v>0</v>
          </cell>
          <cell r="J114">
            <v>1</v>
          </cell>
          <cell r="K114">
            <v>0</v>
          </cell>
          <cell r="L114">
            <v>0</v>
          </cell>
          <cell r="M114">
            <v>0</v>
          </cell>
          <cell r="N114">
            <v>0</v>
          </cell>
          <cell r="O114">
            <v>0</v>
          </cell>
          <cell r="P114">
            <v>0</v>
          </cell>
          <cell r="Q114">
            <v>1</v>
          </cell>
          <cell r="R114" t="str">
            <v>Under</v>
          </cell>
          <cell r="S114" t="str">
            <v xml:space="preserve">Revenue </v>
          </cell>
          <cell r="T114" t="str">
            <v>In-period</v>
          </cell>
          <cell r="U114" t="str">
            <v>Water mains bursts</v>
          </cell>
          <cell r="V114" t="str">
            <v>nr</v>
          </cell>
          <cell r="W114" t="str">
            <v>Number of mains bursts (normalised to number per 1,000km of mains)</v>
          </cell>
          <cell r="X114">
            <v>1</v>
          </cell>
          <cell r="Y114" t="str">
            <v>Down</v>
          </cell>
          <cell r="Z114" t="str">
            <v>Mains repairs</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121</v>
          </cell>
          <cell r="AR114">
            <v>118.9</v>
          </cell>
          <cell r="AS114">
            <v>116.7</v>
          </cell>
          <cell r="AT114">
            <v>114.6</v>
          </cell>
          <cell r="AU114">
            <v>112.5</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Yes</v>
          </cell>
          <cell r="BM114" t="str">
            <v>Yes</v>
          </cell>
          <cell r="BN114" t="str">
            <v>Yes</v>
          </cell>
          <cell r="BO114" t="str">
            <v>Yes</v>
          </cell>
          <cell r="BP114" t="str">
            <v>Yes</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v>-7.0000000000000001E-3</v>
          </cell>
          <cell r="CV114" t="str">
            <v/>
          </cell>
          <cell r="CW114" t="str">
            <v/>
          </cell>
          <cell r="CX114" t="str">
            <v/>
          </cell>
          <cell r="CY114" t="str">
            <v/>
          </cell>
          <cell r="CZ114" t="str">
            <v/>
          </cell>
          <cell r="DA114" t="str">
            <v/>
          </cell>
          <cell r="DB114" t="str">
            <v/>
          </cell>
          <cell r="DC114">
            <v>0</v>
          </cell>
          <cell r="DD114">
            <v>1</v>
          </cell>
          <cell r="DE114">
            <v>0</v>
          </cell>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K115">
            <v>0</v>
          </cell>
          <cell r="L115">
            <v>0</v>
          </cell>
          <cell r="M115">
            <v>0</v>
          </cell>
          <cell r="N115">
            <v>0</v>
          </cell>
          <cell r="O115">
            <v>0</v>
          </cell>
          <cell r="P115">
            <v>0</v>
          </cell>
          <cell r="Q115">
            <v>1</v>
          </cell>
          <cell r="R115" t="str">
            <v>Under</v>
          </cell>
          <cell r="S115" t="str">
            <v xml:space="preserve">Revenue </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2.34</v>
          </cell>
          <cell r="AR115">
            <v>2.34</v>
          </cell>
          <cell r="AS115">
            <v>2.34</v>
          </cell>
          <cell r="AT115">
            <v>2.34</v>
          </cell>
          <cell r="AU115">
            <v>2.34</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t="str">
            <v>Yes</v>
          </cell>
          <cell r="BM115" t="str">
            <v>Yes</v>
          </cell>
          <cell r="BN115" t="str">
            <v>Yes</v>
          </cell>
          <cell r="BO115" t="str">
            <v>Yes</v>
          </cell>
          <cell r="BP115" t="str">
            <v>Yes</v>
          </cell>
          <cell r="BQ115" t="str">
            <v/>
          </cell>
          <cell r="BR115" t="str">
            <v/>
          </cell>
          <cell r="BS115" t="str">
            <v/>
          </cell>
          <cell r="BT115" t="str">
            <v/>
          </cell>
          <cell r="BU115" t="str">
            <v/>
          </cell>
          <cell r="BV115">
            <v>4.68</v>
          </cell>
          <cell r="BW115">
            <v>4.68</v>
          </cell>
          <cell r="BX115">
            <v>4.68</v>
          </cell>
          <cell r="BY115">
            <v>4.68</v>
          </cell>
          <cell r="BZ115">
            <v>4.68</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v>-5.8999999999999997E-2</v>
          </cell>
          <cell r="CV115" t="str">
            <v/>
          </cell>
          <cell r="CW115" t="str">
            <v/>
          </cell>
          <cell r="CX115" t="str">
            <v/>
          </cell>
          <cell r="CY115" t="str">
            <v/>
          </cell>
          <cell r="CZ115" t="str">
            <v/>
          </cell>
          <cell r="DA115" t="str">
            <v/>
          </cell>
          <cell r="DB115" t="str">
            <v/>
          </cell>
          <cell r="DC115">
            <v>0</v>
          </cell>
          <cell r="DD115">
            <v>1</v>
          </cell>
          <cell r="DE115">
            <v>0</v>
          </cell>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I116">
            <v>0</v>
          </cell>
          <cell r="J116">
            <v>1</v>
          </cell>
          <cell r="K116">
            <v>0</v>
          </cell>
          <cell r="L116">
            <v>0</v>
          </cell>
          <cell r="M116">
            <v>0</v>
          </cell>
          <cell r="N116">
            <v>0</v>
          </cell>
          <cell r="O116">
            <v>0</v>
          </cell>
          <cell r="P116">
            <v>0</v>
          </cell>
          <cell r="Q116">
            <v>1</v>
          </cell>
          <cell r="R116" t="str">
            <v>Under</v>
          </cell>
          <cell r="S116" t="str">
            <v xml:space="preserve">Revenue </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7</v>
          </cell>
          <cell r="AR116">
            <v>28</v>
          </cell>
          <cell r="AS116">
            <v>28</v>
          </cell>
          <cell r="AT116">
            <v>28</v>
          </cell>
          <cell r="AU116">
            <v>28</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C116">
            <v>0</v>
          </cell>
          <cell r="DD116">
            <v>1</v>
          </cell>
          <cell r="DE116">
            <v>0</v>
          </cell>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I117">
            <v>0</v>
          </cell>
          <cell r="J117">
            <v>0</v>
          </cell>
          <cell r="K117">
            <v>1</v>
          </cell>
          <cell r="L117">
            <v>0</v>
          </cell>
          <cell r="M117">
            <v>0</v>
          </cell>
          <cell r="N117">
            <v>0</v>
          </cell>
          <cell r="O117">
            <v>0</v>
          </cell>
          <cell r="P117">
            <v>0</v>
          </cell>
          <cell r="Q117">
            <v>1</v>
          </cell>
          <cell r="R117" t="str">
            <v>Out &amp; under</v>
          </cell>
          <cell r="S117" t="str">
            <v xml:space="preserve">Revenue </v>
          </cell>
          <cell r="T117" t="str">
            <v>End of period</v>
          </cell>
          <cell r="U117" t="str">
            <v>Environmental</v>
          </cell>
          <cell r="V117" t="str">
            <v>nr</v>
          </cell>
          <cell r="W117" t="str">
            <v>Length in km</v>
          </cell>
          <cell r="X117">
            <v>1</v>
          </cell>
          <cell r="Y117" t="str">
            <v>Up</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46</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C117">
            <v>0</v>
          </cell>
          <cell r="DD117">
            <v>1</v>
          </cell>
          <cell r="DE117">
            <v>0</v>
          </cell>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J118">
            <v>0</v>
          </cell>
          <cell r="K118">
            <v>0.5</v>
          </cell>
          <cell r="L118">
            <v>0</v>
          </cell>
          <cell r="M118">
            <v>0</v>
          </cell>
          <cell r="N118">
            <v>0</v>
          </cell>
          <cell r="O118">
            <v>0</v>
          </cell>
          <cell r="P118">
            <v>0</v>
          </cell>
          <cell r="Q118">
            <v>1</v>
          </cell>
          <cell r="R118" t="str">
            <v>Out &amp; under</v>
          </cell>
          <cell r="S118" t="str">
            <v xml:space="preserve">Revenue </v>
          </cell>
          <cell r="T118" t="str">
            <v>In-period</v>
          </cell>
          <cell r="U118" t="str">
            <v>Biodiversity/SSSIs</v>
          </cell>
          <cell r="V118" t="str">
            <v>nr</v>
          </cell>
          <cell r="W118" t="str">
            <v>Area in hectares</v>
          </cell>
          <cell r="X118">
            <v>2</v>
          </cell>
          <cell r="Y118" t="str">
            <v>Up</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100</v>
          </cell>
          <cell r="AR118">
            <v>150</v>
          </cell>
          <cell r="AS118">
            <v>150</v>
          </cell>
          <cell r="AT118">
            <v>30</v>
          </cell>
          <cell r="AU118">
            <v>20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C118">
            <v>0</v>
          </cell>
          <cell r="DD118">
            <v>1</v>
          </cell>
          <cell r="DE118">
            <v>0</v>
          </cell>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I119">
            <v>0</v>
          </cell>
          <cell r="J119">
            <v>0</v>
          </cell>
          <cell r="K119">
            <v>0</v>
          </cell>
          <cell r="L119">
            <v>1</v>
          </cell>
          <cell r="M119">
            <v>0</v>
          </cell>
          <cell r="N119">
            <v>0</v>
          </cell>
          <cell r="O119">
            <v>0</v>
          </cell>
          <cell r="P119">
            <v>0</v>
          </cell>
          <cell r="Q119">
            <v>1</v>
          </cell>
          <cell r="R119" t="str">
            <v>Under</v>
          </cell>
          <cell r="S119" t="str">
            <v xml:space="preserve">Revenue </v>
          </cell>
          <cell r="T119" t="str">
            <v>In-period</v>
          </cell>
          <cell r="U119" t="str">
            <v>Bioresources (sludge)</v>
          </cell>
          <cell r="V119" t="str">
            <v>%</v>
          </cell>
          <cell r="W119" t="str">
            <v>Percentage of total sludge</v>
          </cell>
          <cell r="X119">
            <v>2</v>
          </cell>
          <cell r="Y119" t="str">
            <v>Up</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100</v>
          </cell>
          <cell r="AR119">
            <v>100</v>
          </cell>
          <cell r="AS119">
            <v>100</v>
          </cell>
          <cell r="AT119">
            <v>100</v>
          </cell>
          <cell r="AU119">
            <v>100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C119">
            <v>0</v>
          </cell>
          <cell r="DD119">
            <v>1</v>
          </cell>
          <cell r="DE119">
            <v>0</v>
          </cell>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I120">
            <v>0</v>
          </cell>
          <cell r="J120">
            <v>0.5</v>
          </cell>
          <cell r="K120">
            <v>0.5</v>
          </cell>
          <cell r="L120">
            <v>0</v>
          </cell>
          <cell r="M120">
            <v>0</v>
          </cell>
          <cell r="N120">
            <v>0</v>
          </cell>
          <cell r="O120">
            <v>0</v>
          </cell>
          <cell r="P120">
            <v>0</v>
          </cell>
          <cell r="Q120">
            <v>1</v>
          </cell>
          <cell r="R120" t="str">
            <v>Under</v>
          </cell>
          <cell r="S120" t="str">
            <v xml:space="preserve">Revenue </v>
          </cell>
          <cell r="T120" t="str">
            <v>In-period</v>
          </cell>
          <cell r="U120" t="str">
            <v>Treatment works</v>
          </cell>
          <cell r="V120" t="str">
            <v>%</v>
          </cell>
          <cell r="W120" t="str">
            <v>Percentage of compliance</v>
          </cell>
          <cell r="X120">
            <v>2</v>
          </cell>
          <cell r="Y120" t="str">
            <v>Up</v>
          </cell>
          <cell r="Z120" t="str">
            <v>Treatment works compliance</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100</v>
          </cell>
          <cell r="AR120">
            <v>100</v>
          </cell>
          <cell r="AS120">
            <v>100</v>
          </cell>
          <cell r="AT120">
            <v>100</v>
          </cell>
          <cell r="AU120">
            <v>100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t="str">
            <v>Yes</v>
          </cell>
          <cell r="BM120" t="str">
            <v>Yes</v>
          </cell>
          <cell r="BN120" t="str">
            <v>Yes</v>
          </cell>
          <cell r="BO120" t="str">
            <v>Yes</v>
          </cell>
          <cell r="BP120" t="str">
            <v>Yes</v>
          </cell>
          <cell r="BQ120" t="str">
            <v/>
          </cell>
          <cell r="BR120" t="str">
            <v/>
          </cell>
          <cell r="BS120" t="str">
            <v/>
          </cell>
          <cell r="BT120" t="str">
            <v/>
          </cell>
          <cell r="BU120" t="str">
            <v/>
          </cell>
          <cell r="BV120" t="str">
            <v/>
          </cell>
          <cell r="BW120" t="str">
            <v/>
          </cell>
          <cell r="BX120" t="str">
            <v/>
          </cell>
          <cell r="BY120" t="str">
            <v/>
          </cell>
          <cell r="BZ120" t="str">
            <v/>
          </cell>
          <cell r="CA120">
            <v>97.9</v>
          </cell>
          <cell r="CB120">
            <v>97.9</v>
          </cell>
          <cell r="CC120">
            <v>97.9</v>
          </cell>
          <cell r="CD120">
            <v>97.9</v>
          </cell>
          <cell r="CE120">
            <v>97.9</v>
          </cell>
          <cell r="CF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v>-7.7000000000000002E-3</v>
          </cell>
          <cell r="CV120" t="str">
            <v/>
          </cell>
          <cell r="CW120" t="str">
            <v/>
          </cell>
          <cell r="CX120" t="str">
            <v/>
          </cell>
          <cell r="CY120" t="str">
            <v/>
          </cell>
          <cell r="CZ120" t="str">
            <v/>
          </cell>
          <cell r="DA120" t="str">
            <v/>
          </cell>
          <cell r="DB120" t="str">
            <v/>
          </cell>
          <cell r="DC120">
            <v>0</v>
          </cell>
          <cell r="DD120">
            <v>1</v>
          </cell>
          <cell r="DE120">
            <v>0</v>
          </cell>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L121">
            <v>0</v>
          </cell>
          <cell r="M121">
            <v>0</v>
          </cell>
          <cell r="N121">
            <v>0</v>
          </cell>
          <cell r="O121">
            <v>0</v>
          </cell>
          <cell r="P121">
            <v>0</v>
          </cell>
          <cell r="Q121">
            <v>1</v>
          </cell>
          <cell r="R121" t="str">
            <v>NFI</v>
          </cell>
          <cell r="S121">
            <v>0</v>
          </cell>
          <cell r="T121">
            <v>0</v>
          </cell>
          <cell r="U121" t="str">
            <v>Customer education/awareness</v>
          </cell>
          <cell r="V121" t="str">
            <v>nr</v>
          </cell>
          <cell r="W121" t="str">
            <v>Number of people</v>
          </cell>
          <cell r="X121">
            <v>0</v>
          </cell>
          <cell r="Y121" t="str">
            <v>Up</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797</v>
          </cell>
          <cell r="AR121">
            <v>797</v>
          </cell>
          <cell r="AS121">
            <v>797</v>
          </cell>
          <cell r="AT121">
            <v>797</v>
          </cell>
          <cell r="AU121">
            <v>797</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v>0</v>
          </cell>
          <cell r="DD121">
            <v>1</v>
          </cell>
          <cell r="DE121">
            <v>0</v>
          </cell>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I122">
            <v>0</v>
          </cell>
          <cell r="J122">
            <v>0</v>
          </cell>
          <cell r="K122">
            <v>1</v>
          </cell>
          <cell r="L122">
            <v>0</v>
          </cell>
          <cell r="M122">
            <v>0</v>
          </cell>
          <cell r="N122">
            <v>0</v>
          </cell>
          <cell r="O122">
            <v>0</v>
          </cell>
          <cell r="P122">
            <v>0</v>
          </cell>
          <cell r="Q122">
            <v>1</v>
          </cell>
          <cell r="R122" t="str">
            <v>Out &amp; under</v>
          </cell>
          <cell r="S122" t="str">
            <v xml:space="preserve">Revenue </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1.68</v>
          </cell>
          <cell r="AR122">
            <v>1.63</v>
          </cell>
          <cell r="AS122">
            <v>1.58</v>
          </cell>
          <cell r="AT122">
            <v>1.44</v>
          </cell>
          <cell r="AU122">
            <v>1.34</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t="str">
            <v>Yes</v>
          </cell>
          <cell r="BM122" t="str">
            <v>Yes</v>
          </cell>
          <cell r="BN122" t="str">
            <v>Yes</v>
          </cell>
          <cell r="BO122" t="str">
            <v>Yes</v>
          </cell>
          <cell r="BP122" t="str">
            <v>Yes</v>
          </cell>
          <cell r="BQ122" t="str">
            <v/>
          </cell>
          <cell r="BR122" t="str">
            <v/>
          </cell>
          <cell r="BS122" t="str">
            <v/>
          </cell>
          <cell r="BT122" t="str">
            <v/>
          </cell>
          <cell r="BU122" t="str">
            <v/>
          </cell>
          <cell r="BV122">
            <v>3.35</v>
          </cell>
          <cell r="BW122">
            <v>3.35</v>
          </cell>
          <cell r="BX122">
            <v>3.35</v>
          </cell>
          <cell r="BY122">
            <v>3.35</v>
          </cell>
          <cell r="BZ122">
            <v>3.35</v>
          </cell>
          <cell r="CA122" t="str">
            <v/>
          </cell>
          <cell r="CB122" t="str">
            <v/>
          </cell>
          <cell r="CC122" t="str">
            <v/>
          </cell>
          <cell r="CD122" t="str">
            <v/>
          </cell>
          <cell r="CE122" t="str">
            <v/>
          </cell>
          <cell r="CF122" t="str">
            <v/>
          </cell>
          <cell r="CG122" t="str">
            <v/>
          </cell>
          <cell r="CH122" t="str">
            <v/>
          </cell>
          <cell r="CI122" t="str">
            <v/>
          </cell>
          <cell r="CJ122" t="str">
            <v/>
          </cell>
          <cell r="CK122">
            <v>1.1499999999999999</v>
          </cell>
          <cell r="CL122">
            <v>1.1100000000000001</v>
          </cell>
          <cell r="CM122">
            <v>1.06</v>
          </cell>
          <cell r="CN122">
            <v>1.06</v>
          </cell>
          <cell r="CO122">
            <v>1.05</v>
          </cell>
          <cell r="CP122" t="str">
            <v/>
          </cell>
          <cell r="CQ122" t="str">
            <v/>
          </cell>
          <cell r="CR122" t="str">
            <v/>
          </cell>
          <cell r="CS122" t="str">
            <v/>
          </cell>
          <cell r="CT122" t="str">
            <v/>
          </cell>
          <cell r="CU122">
            <v>-3.5000000000000003E-2</v>
          </cell>
          <cell r="CV122" t="str">
            <v/>
          </cell>
          <cell r="CW122" t="str">
            <v/>
          </cell>
          <cell r="CX122" t="str">
            <v/>
          </cell>
          <cell r="CY122">
            <v>3.5000000000000003E-2</v>
          </cell>
          <cell r="CZ122" t="str">
            <v/>
          </cell>
          <cell r="DA122" t="str">
            <v/>
          </cell>
          <cell r="DB122" t="str">
            <v/>
          </cell>
          <cell r="DC122">
            <v>0</v>
          </cell>
          <cell r="DD122">
            <v>1</v>
          </cell>
          <cell r="DE122">
            <v>0</v>
          </cell>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I123">
            <v>0</v>
          </cell>
          <cell r="J123">
            <v>0</v>
          </cell>
          <cell r="K123">
            <v>1</v>
          </cell>
          <cell r="L123">
            <v>0</v>
          </cell>
          <cell r="M123">
            <v>0</v>
          </cell>
          <cell r="N123">
            <v>0</v>
          </cell>
          <cell r="O123">
            <v>0</v>
          </cell>
          <cell r="P123">
            <v>0</v>
          </cell>
          <cell r="Q123">
            <v>1</v>
          </cell>
          <cell r="R123" t="str">
            <v>Under</v>
          </cell>
          <cell r="S123" t="str">
            <v xml:space="preserve">Revenue </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138</v>
          </cell>
          <cell r="AR123">
            <v>137</v>
          </cell>
          <cell r="AS123">
            <v>117</v>
          </cell>
          <cell r="AT123">
            <v>117</v>
          </cell>
          <cell r="AU123">
            <v>97</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t="str">
            <v>Yes</v>
          </cell>
          <cell r="BM123" t="str">
            <v>Yes</v>
          </cell>
          <cell r="BN123" t="str">
            <v>Yes</v>
          </cell>
          <cell r="BO123" t="str">
            <v>Yes</v>
          </cell>
          <cell r="BP123" t="str">
            <v>Yes</v>
          </cell>
          <cell r="BQ123" t="str">
            <v/>
          </cell>
          <cell r="BR123" t="str">
            <v/>
          </cell>
          <cell r="BS123" t="str">
            <v/>
          </cell>
          <cell r="BT123" t="str">
            <v/>
          </cell>
          <cell r="BU123" t="str">
            <v/>
          </cell>
          <cell r="BV123">
            <v>207</v>
          </cell>
          <cell r="BW123">
            <v>207</v>
          </cell>
          <cell r="BX123">
            <v>207</v>
          </cell>
          <cell r="BY123">
            <v>207</v>
          </cell>
          <cell r="BZ123">
            <v>207</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v>-2E-3</v>
          </cell>
          <cell r="CV123" t="str">
            <v/>
          </cell>
          <cell r="CW123" t="str">
            <v/>
          </cell>
          <cell r="CX123" t="str">
            <v/>
          </cell>
          <cell r="CY123" t="str">
            <v/>
          </cell>
          <cell r="CZ123" t="str">
            <v/>
          </cell>
          <cell r="DA123" t="str">
            <v/>
          </cell>
          <cell r="DB123" t="str">
            <v/>
          </cell>
          <cell r="DC123">
            <v>0</v>
          </cell>
          <cell r="DD123">
            <v>1</v>
          </cell>
          <cell r="DE123">
            <v>0</v>
          </cell>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I124">
            <v>0</v>
          </cell>
          <cell r="J124">
            <v>0</v>
          </cell>
          <cell r="K124">
            <v>1</v>
          </cell>
          <cell r="L124">
            <v>0</v>
          </cell>
          <cell r="M124">
            <v>0</v>
          </cell>
          <cell r="N124">
            <v>0</v>
          </cell>
          <cell r="O124">
            <v>0</v>
          </cell>
          <cell r="P124">
            <v>0</v>
          </cell>
          <cell r="Q124">
            <v>1</v>
          </cell>
          <cell r="R124" t="str">
            <v>Out &amp; under</v>
          </cell>
          <cell r="S124" t="str">
            <v xml:space="preserve">Revenue </v>
          </cell>
          <cell r="T124" t="str">
            <v>In-period</v>
          </cell>
          <cell r="U124" t="str">
            <v>Sewer blockages/collapses</v>
          </cell>
          <cell r="V124" t="str">
            <v>nr</v>
          </cell>
          <cell r="W124" t="str">
            <v>Number of blockages</v>
          </cell>
          <cell r="X124">
            <v>0</v>
          </cell>
          <cell r="Y124" t="str">
            <v>Down</v>
          </cell>
          <cell r="Z124" t="str">
            <v>Sewer blockages</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290</v>
          </cell>
          <cell r="AR124">
            <v>287</v>
          </cell>
          <cell r="AS124">
            <v>283</v>
          </cell>
          <cell r="AT124">
            <v>279</v>
          </cell>
          <cell r="AU124">
            <v>276</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C124">
            <v>0</v>
          </cell>
          <cell r="DD124">
            <v>1</v>
          </cell>
          <cell r="DE124">
            <v>0</v>
          </cell>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I125">
            <v>0</v>
          </cell>
          <cell r="J125">
            <v>0</v>
          </cell>
          <cell r="K125">
            <v>1</v>
          </cell>
          <cell r="L125">
            <v>0</v>
          </cell>
          <cell r="M125">
            <v>0</v>
          </cell>
          <cell r="N125">
            <v>0</v>
          </cell>
          <cell r="O125">
            <v>0</v>
          </cell>
          <cell r="P125">
            <v>0</v>
          </cell>
          <cell r="Q125">
            <v>1</v>
          </cell>
          <cell r="R125" t="str">
            <v>NFI</v>
          </cell>
          <cell r="S125">
            <v>0</v>
          </cell>
          <cell r="T125">
            <v>0</v>
          </cell>
          <cell r="U125" t="str">
            <v>Resilience</v>
          </cell>
          <cell r="V125" t="str">
            <v>%</v>
          </cell>
          <cell r="W125" t="str">
            <v>% of total population served</v>
          </cell>
          <cell r="X125">
            <v>2</v>
          </cell>
          <cell r="Y125" t="str">
            <v>Up</v>
          </cell>
          <cell r="Z125" t="str">
            <v>Risk of sewer flooding in a storm</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6.64</v>
          </cell>
          <cell r="AR125">
            <v>6.64</v>
          </cell>
          <cell r="AS125">
            <v>6.64</v>
          </cell>
          <cell r="AT125">
            <v>6.64</v>
          </cell>
          <cell r="AU125">
            <v>6.64</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v>0</v>
          </cell>
          <cell r="DD125">
            <v>1</v>
          </cell>
          <cell r="DE125">
            <v>0</v>
          </cell>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I126">
            <v>0</v>
          </cell>
          <cell r="J126">
            <v>0</v>
          </cell>
          <cell r="K126">
            <v>1</v>
          </cell>
          <cell r="L126">
            <v>0</v>
          </cell>
          <cell r="M126">
            <v>0</v>
          </cell>
          <cell r="N126">
            <v>0</v>
          </cell>
          <cell r="O126">
            <v>0</v>
          </cell>
          <cell r="P126">
            <v>0</v>
          </cell>
          <cell r="Q126">
            <v>1</v>
          </cell>
          <cell r="R126" t="str">
            <v>Under</v>
          </cell>
          <cell r="S126" t="str">
            <v xml:space="preserve">Revenue </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5.37</v>
          </cell>
          <cell r="AR126">
            <v>5.37</v>
          </cell>
          <cell r="AS126">
            <v>5.37</v>
          </cell>
          <cell r="AT126">
            <v>5.37</v>
          </cell>
          <cell r="AU126">
            <v>5.37</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t="str">
            <v>Yes</v>
          </cell>
          <cell r="BM126" t="str">
            <v>Yes</v>
          </cell>
          <cell r="BN126" t="str">
            <v>Yes</v>
          </cell>
          <cell r="BO126" t="str">
            <v>Yes</v>
          </cell>
          <cell r="BP126" t="str">
            <v>Yes</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v>-1.534E-3</v>
          </cell>
          <cell r="CV126" t="str">
            <v/>
          </cell>
          <cell r="CW126" t="str">
            <v/>
          </cell>
          <cell r="CX126" t="str">
            <v/>
          </cell>
          <cell r="CY126" t="str">
            <v/>
          </cell>
          <cell r="CZ126" t="str">
            <v/>
          </cell>
          <cell r="DA126" t="str">
            <v/>
          </cell>
          <cell r="DB126" t="str">
            <v/>
          </cell>
          <cell r="DC126">
            <v>0</v>
          </cell>
          <cell r="DD126">
            <v>1</v>
          </cell>
          <cell r="DE126">
            <v>0</v>
          </cell>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I127">
            <v>0</v>
          </cell>
          <cell r="J127">
            <v>0</v>
          </cell>
          <cell r="K127">
            <v>0</v>
          </cell>
          <cell r="L127">
            <v>0</v>
          </cell>
          <cell r="M127">
            <v>1</v>
          </cell>
          <cell r="N127">
            <v>0</v>
          </cell>
          <cell r="O127">
            <v>0</v>
          </cell>
          <cell r="P127">
            <v>0</v>
          </cell>
          <cell r="Q127">
            <v>1</v>
          </cell>
          <cell r="R127" t="str">
            <v>Out &amp; under</v>
          </cell>
          <cell r="S127" t="str">
            <v xml:space="preserve">Revenue </v>
          </cell>
          <cell r="T127" t="str">
            <v>In-period</v>
          </cell>
          <cell r="U127" t="str">
            <v>Billing, debt, vfm, affordability, vulnerability</v>
          </cell>
          <cell r="V127" t="str">
            <v xml:space="preserve">% </v>
          </cell>
          <cell r="W127" t="str">
            <v>% of properties classified as void</v>
          </cell>
          <cell r="X127">
            <v>2</v>
          </cell>
          <cell r="Y127" t="str">
            <v>Down</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5.94</v>
          </cell>
          <cell r="AR127">
            <v>5.58</v>
          </cell>
          <cell r="AS127">
            <v>5.22</v>
          </cell>
          <cell r="AT127">
            <v>4.8600000000000003</v>
          </cell>
          <cell r="AU127">
            <v>4.5</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cell r="DE127">
            <v>0</v>
          </cell>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128">
            <v>0</v>
          </cell>
          <cell r="J128">
            <v>0</v>
          </cell>
          <cell r="K128">
            <v>0</v>
          </cell>
          <cell r="L128">
            <v>0</v>
          </cell>
          <cell r="M128">
            <v>1</v>
          </cell>
          <cell r="N128">
            <v>0</v>
          </cell>
          <cell r="O128">
            <v>0</v>
          </cell>
          <cell r="P128">
            <v>0</v>
          </cell>
          <cell r="Q128">
            <v>1</v>
          </cell>
          <cell r="R128" t="str">
            <v>Out &amp; under</v>
          </cell>
          <cell r="S128" t="str">
            <v xml:space="preserve">Revenue </v>
          </cell>
          <cell r="T128" t="str">
            <v>In-period</v>
          </cell>
          <cell r="U128" t="str">
            <v>Customer measure of experience (C-MeX)</v>
          </cell>
          <cell r="V128" t="str">
            <v>score</v>
          </cell>
          <cell r="W128" t="str">
            <v>CMeX score</v>
          </cell>
          <cell r="X128">
            <v>2</v>
          </cell>
          <cell r="Y128" t="str">
            <v>Up</v>
          </cell>
          <cell r="Z128" t="str">
            <v>C-MeX: Customer measure of experience</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t="str">
            <v>UQ</v>
          </cell>
          <cell r="AR128" t="str">
            <v>UQ</v>
          </cell>
          <cell r="AS128" t="str">
            <v>UQ</v>
          </cell>
          <cell r="AT128" t="str">
            <v>UQ</v>
          </cell>
          <cell r="AU128" t="str">
            <v>UQ</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t="str">
            <v>Yes</v>
          </cell>
          <cell r="BM128" t="str">
            <v>Yes</v>
          </cell>
          <cell r="BN128" t="str">
            <v>Yes</v>
          </cell>
          <cell r="BO128" t="str">
            <v>Yes</v>
          </cell>
          <cell r="BP128" t="str">
            <v>Yes</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v>0</v>
          </cell>
          <cell r="DD128">
            <v>1</v>
          </cell>
          <cell r="DE128">
            <v>0</v>
          </cell>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129">
            <v>0</v>
          </cell>
          <cell r="J129">
            <v>0.5</v>
          </cell>
          <cell r="K129">
            <v>0.5</v>
          </cell>
          <cell r="L129">
            <v>0</v>
          </cell>
          <cell r="M129">
            <v>0</v>
          </cell>
          <cell r="N129">
            <v>0</v>
          </cell>
          <cell r="O129">
            <v>0</v>
          </cell>
          <cell r="P129">
            <v>0</v>
          </cell>
          <cell r="Q129">
            <v>1</v>
          </cell>
          <cell r="R129" t="str">
            <v>Out &amp; under</v>
          </cell>
          <cell r="S129" t="str">
            <v xml:space="preserve">Revenue </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t="str">
            <v>UQ</v>
          </cell>
          <cell r="AR129" t="str">
            <v>UQ</v>
          </cell>
          <cell r="AS129" t="str">
            <v>UQ</v>
          </cell>
          <cell r="AT129" t="str">
            <v>UQ</v>
          </cell>
          <cell r="AU129" t="str">
            <v>UQ</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Yes</v>
          </cell>
          <cell r="BM129" t="str">
            <v>Yes</v>
          </cell>
          <cell r="BN129" t="str">
            <v>Yes</v>
          </cell>
          <cell r="BO129" t="str">
            <v>Yes</v>
          </cell>
          <cell r="BP129" t="str">
            <v>Yes</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v>0</v>
          </cell>
          <cell r="DD129">
            <v>1</v>
          </cell>
          <cell r="DE129">
            <v>0</v>
          </cell>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I130">
            <v>0</v>
          </cell>
          <cell r="J130">
            <v>0</v>
          </cell>
          <cell r="K130">
            <v>0</v>
          </cell>
          <cell r="L130">
            <v>0</v>
          </cell>
          <cell r="M130">
            <v>0</v>
          </cell>
          <cell r="N130">
            <v>1</v>
          </cell>
          <cell r="O130">
            <v>0</v>
          </cell>
          <cell r="P130">
            <v>0</v>
          </cell>
          <cell r="Q130">
            <v>1</v>
          </cell>
          <cell r="R130" t="str">
            <v>Out &amp; under</v>
          </cell>
          <cell r="S130" t="str">
            <v xml:space="preserve">Revenue </v>
          </cell>
          <cell r="T130" t="str">
            <v>In-period</v>
          </cell>
          <cell r="U130" t="str">
            <v>Customer service/satisfaction (exc. billing etc.)</v>
          </cell>
          <cell r="V130" t="str">
            <v>score</v>
          </cell>
          <cell r="W130" t="str">
            <v>Satisfaction score</v>
          </cell>
          <cell r="X130">
            <v>1</v>
          </cell>
          <cell r="Y130" t="str">
            <v>Up</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4.5</v>
          </cell>
          <cell r="AR130">
            <v>4.5</v>
          </cell>
          <cell r="AS130">
            <v>4.5</v>
          </cell>
          <cell r="AT130">
            <v>4.5</v>
          </cell>
          <cell r="AU130">
            <v>4.5</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C130">
            <v>0</v>
          </cell>
          <cell r="DD130">
            <v>1</v>
          </cell>
          <cell r="DE130">
            <v>0</v>
          </cell>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I131">
            <v>0</v>
          </cell>
          <cell r="J131">
            <v>0</v>
          </cell>
          <cell r="K131">
            <v>0</v>
          </cell>
          <cell r="L131">
            <v>0</v>
          </cell>
          <cell r="M131">
            <v>0.9</v>
          </cell>
          <cell r="N131">
            <v>0.1</v>
          </cell>
          <cell r="O131">
            <v>0</v>
          </cell>
          <cell r="P131">
            <v>0</v>
          </cell>
          <cell r="Q131">
            <v>1</v>
          </cell>
          <cell r="R131" t="str">
            <v>NFI</v>
          </cell>
          <cell r="S131">
            <v>0</v>
          </cell>
          <cell r="T131">
            <v>0</v>
          </cell>
          <cell r="U131" t="str">
            <v>Customer service/satisfaction (exc. billing etc.)</v>
          </cell>
          <cell r="V131" t="str">
            <v>%</v>
          </cell>
          <cell r="W131" t="str">
            <v>Percentage compliance</v>
          </cell>
          <cell r="X131">
            <v>1</v>
          </cell>
          <cell r="Y131" t="str">
            <v>Up</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100</v>
          </cell>
          <cell r="AR131">
            <v>100</v>
          </cell>
          <cell r="AS131">
            <v>100</v>
          </cell>
          <cell r="AT131">
            <v>100</v>
          </cell>
          <cell r="AU131">
            <v>100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v>0</v>
          </cell>
          <cell r="DD131">
            <v>1</v>
          </cell>
          <cell r="DE131">
            <v>0</v>
          </cell>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I132">
            <v>0</v>
          </cell>
          <cell r="J132">
            <v>0</v>
          </cell>
          <cell r="K132">
            <v>0</v>
          </cell>
          <cell r="L132">
            <v>0</v>
          </cell>
          <cell r="M132">
            <v>1</v>
          </cell>
          <cell r="N132">
            <v>0</v>
          </cell>
          <cell r="O132">
            <v>0</v>
          </cell>
          <cell r="P132">
            <v>0</v>
          </cell>
          <cell r="Q132">
            <v>1</v>
          </cell>
          <cell r="R132" t="str">
            <v>NFI</v>
          </cell>
          <cell r="S132">
            <v>0</v>
          </cell>
          <cell r="T132">
            <v>0</v>
          </cell>
          <cell r="U132" t="str">
            <v>Affordability/vulnerability</v>
          </cell>
          <cell r="V132" t="str">
            <v>%</v>
          </cell>
          <cell r="W132" t="str">
            <v>Percentage of household customers</v>
          </cell>
          <cell r="X132">
            <v>1</v>
          </cell>
          <cell r="Y132" t="str">
            <v>Up</v>
          </cell>
          <cell r="Z132" t="str">
            <v>Priority services for customers in vulnerable circumstances</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t="str">
            <v>1 / 17.5 / 45</v>
          </cell>
          <cell r="AR132" t="str">
            <v>2.5 / 35 / 90</v>
          </cell>
          <cell r="AS132" t="str">
            <v>4 / 35 / 90</v>
          </cell>
          <cell r="AT132" t="str">
            <v>5.5 / 35 / 90</v>
          </cell>
          <cell r="AU132" t="str">
            <v>7 / 35 / 90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v>0</v>
          </cell>
          <cell r="DD132">
            <v>1</v>
          </cell>
          <cell r="DE132">
            <v>0</v>
          </cell>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I133">
            <v>0</v>
          </cell>
          <cell r="J133">
            <v>0</v>
          </cell>
          <cell r="K133">
            <v>0</v>
          </cell>
          <cell r="L133">
            <v>0</v>
          </cell>
          <cell r="M133">
            <v>1</v>
          </cell>
          <cell r="N133">
            <v>0</v>
          </cell>
          <cell r="O133">
            <v>0</v>
          </cell>
          <cell r="P133">
            <v>0</v>
          </cell>
          <cell r="Q133">
            <v>1</v>
          </cell>
          <cell r="R133" t="str">
            <v>NFI</v>
          </cell>
          <cell r="S133">
            <v>0</v>
          </cell>
          <cell r="T133">
            <v>0</v>
          </cell>
          <cell r="U133" t="str">
            <v>Affordability/vulnerability</v>
          </cell>
          <cell r="V133" t="str">
            <v>%</v>
          </cell>
          <cell r="W133" t="str">
            <v>Percentage of customers</v>
          </cell>
          <cell r="X133">
            <v>0</v>
          </cell>
          <cell r="Y133" t="str">
            <v>Up</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70</v>
          </cell>
          <cell r="AR133">
            <v>71</v>
          </cell>
          <cell r="AS133">
            <v>72</v>
          </cell>
          <cell r="AT133">
            <v>72</v>
          </cell>
          <cell r="AU133">
            <v>73</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v>0</v>
          </cell>
          <cell r="DD133">
            <v>1</v>
          </cell>
          <cell r="DE133">
            <v>0</v>
          </cell>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I134">
            <v>0</v>
          </cell>
          <cell r="J134">
            <v>0</v>
          </cell>
          <cell r="K134">
            <v>0</v>
          </cell>
          <cell r="L134">
            <v>0</v>
          </cell>
          <cell r="M134">
            <v>1</v>
          </cell>
          <cell r="N134">
            <v>0</v>
          </cell>
          <cell r="O134">
            <v>0</v>
          </cell>
          <cell r="P134">
            <v>0</v>
          </cell>
          <cell r="Q134">
            <v>1</v>
          </cell>
          <cell r="R134" t="str">
            <v>NFI</v>
          </cell>
          <cell r="S134">
            <v>0</v>
          </cell>
          <cell r="T134">
            <v>0</v>
          </cell>
          <cell r="U134" t="str">
            <v>Affordability/vulnerability</v>
          </cell>
          <cell r="V134" t="str">
            <v>%</v>
          </cell>
          <cell r="W134" t="str">
            <v>Percentage improvement</v>
          </cell>
          <cell r="X134">
            <v>1</v>
          </cell>
          <cell r="Y134" t="str">
            <v>Up</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t="str">
            <v/>
          </cell>
          <cell r="AR134" t="str">
            <v/>
          </cell>
          <cell r="AS134" t="str">
            <v/>
          </cell>
          <cell r="AT134" t="str">
            <v/>
          </cell>
          <cell r="AU134">
            <v>10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v>0</v>
          </cell>
          <cell r="DD134">
            <v>1</v>
          </cell>
          <cell r="DE134">
            <v>0</v>
          </cell>
        </row>
        <row r="135">
          <cell r="C135" t="str">
            <v>PR19HDD_H4</v>
          </cell>
          <cell r="D135">
            <v>0</v>
          </cell>
          <cell r="E135">
            <v>0</v>
          </cell>
          <cell r="F135" t="str">
            <v>H4</v>
          </cell>
          <cell r="G135" t="str">
            <v>Priority services during an incident</v>
          </cell>
          <cell r="H135">
            <v>0</v>
          </cell>
          <cell r="I135">
            <v>0</v>
          </cell>
          <cell r="J135">
            <v>0</v>
          </cell>
          <cell r="K135">
            <v>0</v>
          </cell>
          <cell r="L135">
            <v>0</v>
          </cell>
          <cell r="M135">
            <v>0</v>
          </cell>
          <cell r="N135">
            <v>0</v>
          </cell>
          <cell r="O135">
            <v>0</v>
          </cell>
          <cell r="P135">
            <v>0</v>
          </cell>
          <cell r="Q135">
            <v>0</v>
          </cell>
          <cell r="R135" t="str">
            <v>NFI</v>
          </cell>
          <cell r="S135">
            <v>0</v>
          </cell>
          <cell r="T135">
            <v>0</v>
          </cell>
          <cell r="U135">
            <v>0</v>
          </cell>
          <cell r="V135" t="str">
            <v>%</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100</v>
          </cell>
          <cell r="AR135">
            <v>100</v>
          </cell>
          <cell r="AS135">
            <v>100</v>
          </cell>
          <cell r="AT135">
            <v>100</v>
          </cell>
          <cell r="AU135">
            <v>100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v>0</v>
          </cell>
          <cell r="DD135">
            <v>0</v>
          </cell>
          <cell r="DE135">
            <v>0</v>
          </cell>
        </row>
        <row r="136">
          <cell r="C136" t="str">
            <v>PR19HDD_NEP01</v>
          </cell>
          <cell r="D136">
            <v>0</v>
          </cell>
          <cell r="E136">
            <v>0</v>
          </cell>
          <cell r="F136" t="str">
            <v>NEP01</v>
          </cell>
          <cell r="G136" t="str">
            <v>WINEP Delivery</v>
          </cell>
          <cell r="H136">
            <v>0</v>
          </cell>
          <cell r="I136">
            <v>0</v>
          </cell>
          <cell r="J136">
            <v>0</v>
          </cell>
          <cell r="K136">
            <v>0</v>
          </cell>
          <cell r="L136">
            <v>0</v>
          </cell>
          <cell r="M136">
            <v>0</v>
          </cell>
          <cell r="N136">
            <v>0</v>
          </cell>
          <cell r="O136">
            <v>0</v>
          </cell>
          <cell r="P136">
            <v>0</v>
          </cell>
          <cell r="Q136">
            <v>0</v>
          </cell>
          <cell r="R136" t="str">
            <v>NFI</v>
          </cell>
          <cell r="S136">
            <v>0</v>
          </cell>
          <cell r="T136">
            <v>0</v>
          </cell>
          <cell r="U136">
            <v>0</v>
          </cell>
          <cell r="V136" t="str">
            <v>text</v>
          </cell>
          <cell r="W136" t="str">
            <v>WINEP requirements met or not met in each year</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t="str">
            <v>Met</v>
          </cell>
          <cell r="AR136" t="str">
            <v>Met</v>
          </cell>
          <cell r="AS136" t="str">
            <v>Met</v>
          </cell>
          <cell r="AT136" t="str">
            <v>Met</v>
          </cell>
          <cell r="AU136" t="str">
            <v>Met</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v>0</v>
          </cell>
          <cell r="DD136">
            <v>0</v>
          </cell>
          <cell r="DE136">
            <v>0</v>
          </cell>
        </row>
        <row r="137">
          <cell r="C137" t="str">
            <v>PR19HDD_B8</v>
          </cell>
          <cell r="D137">
            <v>0</v>
          </cell>
          <cell r="E137">
            <v>0</v>
          </cell>
          <cell r="F137" t="str">
            <v>B8</v>
          </cell>
          <cell r="G137" t="str">
            <v>Improving reservoir resilience</v>
          </cell>
          <cell r="H137">
            <v>0</v>
          </cell>
          <cell r="I137">
            <v>1</v>
          </cell>
          <cell r="J137">
            <v>0</v>
          </cell>
          <cell r="K137">
            <v>0</v>
          </cell>
          <cell r="L137">
            <v>0</v>
          </cell>
          <cell r="M137">
            <v>0</v>
          </cell>
          <cell r="N137">
            <v>0</v>
          </cell>
          <cell r="O137">
            <v>0</v>
          </cell>
          <cell r="P137">
            <v>0</v>
          </cell>
          <cell r="Q137">
            <v>1</v>
          </cell>
          <cell r="R137" t="str">
            <v>Under</v>
          </cell>
          <cell r="S137" t="str">
            <v>Revenue</v>
          </cell>
          <cell r="T137" t="str">
            <v>In-Period</v>
          </cell>
          <cell r="U137">
            <v>0</v>
          </cell>
          <cell r="V137" t="str">
            <v>%</v>
          </cell>
          <cell r="W137" t="str">
            <v>Cumulative percentage completed</v>
          </cell>
          <cell r="X137">
            <v>1</v>
          </cell>
          <cell r="Y137" t="str">
            <v>Up</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9.1</v>
          </cell>
          <cell r="AS137">
            <v>36.4</v>
          </cell>
          <cell r="AT137">
            <v>36.4</v>
          </cell>
          <cell r="AU137">
            <v>81.8</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cell r="DC137">
            <v>0</v>
          </cell>
          <cell r="DD137">
            <v>0</v>
          </cell>
          <cell r="DE137">
            <v>0</v>
          </cell>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I138">
            <v>0</v>
          </cell>
          <cell r="J138">
            <v>0</v>
          </cell>
          <cell r="K138">
            <v>0</v>
          </cell>
          <cell r="L138">
            <v>0</v>
          </cell>
          <cell r="M138">
            <v>1</v>
          </cell>
          <cell r="N138">
            <v>0</v>
          </cell>
          <cell r="O138">
            <v>0</v>
          </cell>
          <cell r="P138">
            <v>0</v>
          </cell>
          <cell r="Q138">
            <v>1</v>
          </cell>
          <cell r="R138" t="str">
            <v>Out &amp; under</v>
          </cell>
          <cell r="S138" t="str">
            <v xml:space="preserve">Revenue </v>
          </cell>
          <cell r="T138" t="str">
            <v>In-period</v>
          </cell>
          <cell r="U138" t="str">
            <v>Customer measure of experience (C-MeX)</v>
          </cell>
          <cell r="V138" t="str">
            <v>score</v>
          </cell>
          <cell r="W138" t="str">
            <v>C-MeX score</v>
          </cell>
          <cell r="X138">
            <v>2</v>
          </cell>
          <cell r="Y138" t="str">
            <v>Up</v>
          </cell>
          <cell r="Z138" t="str">
            <v>C-MeX: Customer measure of experience</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t="str">
            <v/>
          </cell>
          <cell r="AR138" t="str">
            <v/>
          </cell>
          <cell r="AS138" t="str">
            <v/>
          </cell>
          <cell r="AT138" t="str">
            <v/>
          </cell>
          <cell r="AU138" t="str">
            <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t="str">
            <v>Yes</v>
          </cell>
          <cell r="BM138" t="str">
            <v>Yes</v>
          </cell>
          <cell r="BN138" t="str">
            <v>Yes</v>
          </cell>
          <cell r="BO138" t="str">
            <v>Yes</v>
          </cell>
          <cell r="BP138" t="str">
            <v>Yes</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v>0</v>
          </cell>
          <cell r="DD138">
            <v>1</v>
          </cell>
          <cell r="DE138">
            <v>0</v>
          </cell>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I139">
            <v>0</v>
          </cell>
          <cell r="J139">
            <v>0.63500000000000001</v>
          </cell>
          <cell r="K139">
            <v>0.36499999999999999</v>
          </cell>
          <cell r="L139">
            <v>0</v>
          </cell>
          <cell r="M139">
            <v>0</v>
          </cell>
          <cell r="N139">
            <v>0</v>
          </cell>
          <cell r="O139">
            <v>0</v>
          </cell>
          <cell r="P139">
            <v>0</v>
          </cell>
          <cell r="Q139">
            <v>1</v>
          </cell>
          <cell r="R139" t="str">
            <v>Out &amp; under</v>
          </cell>
          <cell r="S139" t="str">
            <v xml:space="preserve">Revenue </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t="str">
            <v/>
          </cell>
          <cell r="AR139" t="str">
            <v/>
          </cell>
          <cell r="AS139" t="str">
            <v/>
          </cell>
          <cell r="AT139" t="str">
            <v/>
          </cell>
          <cell r="AU139" t="str">
            <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t="str">
            <v>Yes</v>
          </cell>
          <cell r="BM139" t="str">
            <v>Yes</v>
          </cell>
          <cell r="BN139" t="str">
            <v>Yes</v>
          </cell>
          <cell r="BO139" t="str">
            <v>Yes</v>
          </cell>
          <cell r="BP139" t="str">
            <v>Yes</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v>0</v>
          </cell>
          <cell r="DD139">
            <v>1</v>
          </cell>
          <cell r="DE139">
            <v>0</v>
          </cell>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I140">
            <v>0</v>
          </cell>
          <cell r="J140">
            <v>1</v>
          </cell>
          <cell r="K140">
            <v>0</v>
          </cell>
          <cell r="L140">
            <v>0</v>
          </cell>
          <cell r="M140">
            <v>0</v>
          </cell>
          <cell r="N140">
            <v>0</v>
          </cell>
          <cell r="O140">
            <v>0</v>
          </cell>
          <cell r="P140">
            <v>0</v>
          </cell>
          <cell r="Q140">
            <v>1</v>
          </cell>
          <cell r="R140" t="str">
            <v>Under</v>
          </cell>
          <cell r="S140" t="str">
            <v xml:space="preserve">Revenue </v>
          </cell>
          <cell r="T140" t="str">
            <v>In-period</v>
          </cell>
          <cell r="U140" t="str">
            <v>Water quality compliance</v>
          </cell>
          <cell r="V140" t="str">
            <v>nr</v>
          </cell>
          <cell r="W140" t="str">
            <v>CRI Index Score</v>
          </cell>
          <cell r="X140">
            <v>2</v>
          </cell>
          <cell r="Y140" t="str">
            <v>Down</v>
          </cell>
          <cell r="Z140" t="str">
            <v>Water quality compliance (CRI)</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t="str">
            <v>Yes</v>
          </cell>
          <cell r="BM140" t="str">
            <v>Yes</v>
          </cell>
          <cell r="BN140" t="str">
            <v>Yes</v>
          </cell>
          <cell r="BO140" t="str">
            <v>Yes</v>
          </cell>
          <cell r="BP140" t="str">
            <v>Yes</v>
          </cell>
          <cell r="BQ140" t="str">
            <v/>
          </cell>
          <cell r="BR140" t="str">
            <v/>
          </cell>
          <cell r="BS140" t="str">
            <v/>
          </cell>
          <cell r="BT140">
            <v>0</v>
          </cell>
          <cell r="BU140" t="str">
            <v/>
          </cell>
          <cell r="BV140">
            <v>9.5</v>
          </cell>
          <cell r="BW140">
            <v>9.5</v>
          </cell>
          <cell r="BX140">
            <v>9.5</v>
          </cell>
          <cell r="BY140">
            <v>9.5</v>
          </cell>
          <cell r="BZ140">
            <v>9.5</v>
          </cell>
          <cell r="CA140">
            <v>2</v>
          </cell>
          <cell r="CB140">
            <v>2</v>
          </cell>
          <cell r="CC140">
            <v>1.5</v>
          </cell>
          <cell r="CD140">
            <v>1.5</v>
          </cell>
          <cell r="CE140">
            <v>1.5</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v>-1.3939999999999999</v>
          </cell>
          <cell r="CV140" t="str">
            <v/>
          </cell>
          <cell r="CW140" t="str">
            <v/>
          </cell>
          <cell r="CX140" t="str">
            <v/>
          </cell>
          <cell r="CY140">
            <v>0</v>
          </cell>
          <cell r="CZ140" t="str">
            <v/>
          </cell>
          <cell r="DA140" t="str">
            <v/>
          </cell>
          <cell r="DB140" t="str">
            <v/>
          </cell>
          <cell r="DC140">
            <v>0</v>
          </cell>
          <cell r="DD140">
            <v>1</v>
          </cell>
          <cell r="DE140">
            <v>0</v>
          </cell>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I141">
            <v>0</v>
          </cell>
          <cell r="J141">
            <v>1</v>
          </cell>
          <cell r="K141">
            <v>0</v>
          </cell>
          <cell r="L141">
            <v>0</v>
          </cell>
          <cell r="M141">
            <v>0</v>
          </cell>
          <cell r="N141">
            <v>0</v>
          </cell>
          <cell r="O141">
            <v>0</v>
          </cell>
          <cell r="P141">
            <v>0</v>
          </cell>
          <cell r="Q141">
            <v>1</v>
          </cell>
          <cell r="R141" t="str">
            <v>Out &amp; under</v>
          </cell>
          <cell r="S141" t="str">
            <v xml:space="preserve">Revenue </v>
          </cell>
          <cell r="T141" t="str">
            <v>In-period</v>
          </cell>
          <cell r="U141" t="str">
            <v>Supply interruptions</v>
          </cell>
          <cell r="V141" t="str">
            <v>time</v>
          </cell>
          <cell r="W141" t="str">
            <v>Minutes per property</v>
          </cell>
          <cell r="X141">
            <v>0</v>
          </cell>
          <cell r="Y141" t="str">
            <v>Down</v>
          </cell>
          <cell r="Z141" t="str">
            <v>Water supply interruptions</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4.5138888888888893E-3</v>
          </cell>
          <cell r="AR141">
            <v>4.2592592592592595E-3</v>
          </cell>
          <cell r="AS141">
            <v>3.9930555555555561E-3</v>
          </cell>
          <cell r="AT141">
            <v>3.7384259259259263E-3</v>
          </cell>
          <cell r="AU141">
            <v>3.472222222222222E-3</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t="str">
            <v>Yes</v>
          </cell>
          <cell r="BM141" t="str">
            <v>Yes</v>
          </cell>
          <cell r="BN141" t="str">
            <v>Yes</v>
          </cell>
          <cell r="BO141" t="str">
            <v>Yes</v>
          </cell>
          <cell r="BP141" t="str">
            <v>Yes</v>
          </cell>
          <cell r="BQ141">
            <v>1.3396620370370369E-2</v>
          </cell>
          <cell r="BR141">
            <v>1.3396620370370369E-2</v>
          </cell>
          <cell r="BS141">
            <v>1.3396620370370369E-2</v>
          </cell>
          <cell r="BT141">
            <v>1.3396620370370369E-2</v>
          </cell>
          <cell r="BU141">
            <v>1.3396620370370369E-2</v>
          </cell>
          <cell r="BV141">
            <v>1.1792443283723333E-2</v>
          </cell>
          <cell r="BW141">
            <v>1.1792443283723333E-2</v>
          </cell>
          <cell r="BX141">
            <v>1.1792443283723333E-2</v>
          </cell>
          <cell r="BY141">
            <v>1.1792443283723333E-2</v>
          </cell>
          <cell r="BZ141">
            <v>1.1792443283723333E-2</v>
          </cell>
          <cell r="CA141">
            <v>0</v>
          </cell>
          <cell r="CB141">
            <v>0</v>
          </cell>
          <cell r="CC141">
            <v>0</v>
          </cell>
          <cell r="CD141">
            <v>0</v>
          </cell>
          <cell r="CE141">
            <v>0</v>
          </cell>
          <cell r="CF141">
            <v>0</v>
          </cell>
          <cell r="CG141">
            <v>0</v>
          </cell>
          <cell r="CH141">
            <v>0</v>
          </cell>
          <cell r="CI141">
            <v>0</v>
          </cell>
          <cell r="CJ141">
            <v>0</v>
          </cell>
          <cell r="CK141">
            <v>1.826322838096346E-3</v>
          </cell>
          <cell r="CL141">
            <v>1.6913028617390282E-3</v>
          </cell>
          <cell r="CM141">
            <v>1.5633891999268328E-3</v>
          </cell>
          <cell r="CN141">
            <v>1.4354755381146376E-3</v>
          </cell>
          <cell r="CO141">
            <v>1.25E-3</v>
          </cell>
          <cell r="CP141" t="str">
            <v>*</v>
          </cell>
          <cell r="CQ141" t="str">
            <v>*</v>
          </cell>
          <cell r="CR141" t="str">
            <v>*</v>
          </cell>
          <cell r="CS141" t="str">
            <v>*</v>
          </cell>
          <cell r="CT141" t="str">
            <v>*</v>
          </cell>
          <cell r="CU141">
            <v>-1.028</v>
          </cell>
          <cell r="CV141" t="str">
            <v/>
          </cell>
          <cell r="CW141" t="str">
            <v/>
          </cell>
          <cell r="CX141">
            <v>-2.9660000000000002</v>
          </cell>
          <cell r="CY141">
            <v>1.028</v>
          </cell>
          <cell r="CZ141" t="str">
            <v/>
          </cell>
          <cell r="DA141" t="str">
            <v/>
          </cell>
          <cell r="DB141">
            <v>2.9660000000000002</v>
          </cell>
          <cell r="DC141">
            <v>0</v>
          </cell>
          <cell r="DD141">
            <v>1</v>
          </cell>
          <cell r="DE141">
            <v>0</v>
          </cell>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I142">
            <v>0</v>
          </cell>
          <cell r="J142">
            <v>1</v>
          </cell>
          <cell r="K142">
            <v>0</v>
          </cell>
          <cell r="L142">
            <v>0</v>
          </cell>
          <cell r="M142">
            <v>0</v>
          </cell>
          <cell r="N142">
            <v>0</v>
          </cell>
          <cell r="O142">
            <v>0</v>
          </cell>
          <cell r="P142">
            <v>0</v>
          </cell>
          <cell r="Q142">
            <v>1</v>
          </cell>
          <cell r="R142" t="str">
            <v>Out &amp; under</v>
          </cell>
          <cell r="S142" t="str">
            <v xml:space="preserve">Revenue </v>
          </cell>
          <cell r="T142" t="str">
            <v>In-period</v>
          </cell>
          <cell r="U142" t="str">
            <v>Leakage</v>
          </cell>
          <cell r="V142" t="str">
            <v>nr</v>
          </cell>
          <cell r="W142" t="str">
            <v>Megalitres per day (Ml/d), three year average</v>
          </cell>
          <cell r="X142">
            <v>1</v>
          </cell>
          <cell r="Y142" t="str">
            <v>Down</v>
          </cell>
          <cell r="Z142" t="str">
            <v>Leakage</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133.5</v>
          </cell>
          <cell r="AR142">
            <v>130.80000000000001</v>
          </cell>
          <cell r="AS142">
            <v>126.7</v>
          </cell>
          <cell r="AT142">
            <v>122.7</v>
          </cell>
          <cell r="AU142">
            <v>118.6</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t="str">
            <v>Yes</v>
          </cell>
          <cell r="BM142" t="str">
            <v>Yes</v>
          </cell>
          <cell r="BN142" t="str">
            <v>Yes</v>
          </cell>
          <cell r="BO142" t="str">
            <v>Yes</v>
          </cell>
          <cell r="BP142" t="str">
            <v>Yes</v>
          </cell>
          <cell r="BQ142" t="str">
            <v/>
          </cell>
          <cell r="BR142" t="str">
            <v/>
          </cell>
          <cell r="BS142" t="str">
            <v/>
          </cell>
          <cell r="BT142" t="str">
            <v/>
          </cell>
          <cell r="BU142" t="str">
            <v/>
          </cell>
          <cell r="BV142">
            <v>186</v>
          </cell>
          <cell r="BW142">
            <v>186</v>
          </cell>
          <cell r="BX142">
            <v>186</v>
          </cell>
          <cell r="BY142">
            <v>186</v>
          </cell>
          <cell r="BZ142">
            <v>186</v>
          </cell>
          <cell r="CA142" t="str">
            <v/>
          </cell>
          <cell r="CB142" t="str">
            <v/>
          </cell>
          <cell r="CC142" t="str">
            <v/>
          </cell>
          <cell r="CD142" t="str">
            <v/>
          </cell>
          <cell r="CE142" t="str">
            <v/>
          </cell>
          <cell r="CF142" t="str">
            <v/>
          </cell>
          <cell r="CG142" t="str">
            <v/>
          </cell>
          <cell r="CH142" t="str">
            <v/>
          </cell>
          <cell r="CI142" t="str">
            <v/>
          </cell>
          <cell r="CJ142" t="str">
            <v/>
          </cell>
          <cell r="CK142" t="str">
            <v>*</v>
          </cell>
          <cell r="CL142" t="str">
            <v>*</v>
          </cell>
          <cell r="CM142" t="str">
            <v>*</v>
          </cell>
          <cell r="CN142" t="str">
            <v>*</v>
          </cell>
          <cell r="CO142" t="str">
            <v>*</v>
          </cell>
          <cell r="CP142" t="str">
            <v/>
          </cell>
          <cell r="CQ142" t="str">
            <v/>
          </cell>
          <cell r="CR142" t="str">
            <v/>
          </cell>
          <cell r="CS142" t="str">
            <v/>
          </cell>
          <cell r="CT142" t="str">
            <v/>
          </cell>
          <cell r="CU142">
            <v>-0.17499999999999999</v>
          </cell>
          <cell r="CV142">
            <v>-0.17499999999999999</v>
          </cell>
          <cell r="CW142" t="str">
            <v/>
          </cell>
          <cell r="CX142" t="str">
            <v/>
          </cell>
          <cell r="CY142">
            <v>0.15</v>
          </cell>
          <cell r="CZ142" t="str">
            <v/>
          </cell>
          <cell r="DA142" t="str">
            <v/>
          </cell>
          <cell r="DB142" t="str">
            <v/>
          </cell>
          <cell r="DC142">
            <v>0</v>
          </cell>
          <cell r="DD142">
            <v>1</v>
          </cell>
          <cell r="DE142">
            <v>0</v>
          </cell>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I143">
            <v>0</v>
          </cell>
          <cell r="J143">
            <v>1</v>
          </cell>
          <cell r="K143">
            <v>0</v>
          </cell>
          <cell r="L143">
            <v>0</v>
          </cell>
          <cell r="M143">
            <v>0</v>
          </cell>
          <cell r="N143">
            <v>0</v>
          </cell>
          <cell r="O143">
            <v>0</v>
          </cell>
          <cell r="P143">
            <v>0</v>
          </cell>
          <cell r="Q143">
            <v>1</v>
          </cell>
          <cell r="R143" t="str">
            <v>Out &amp; under</v>
          </cell>
          <cell r="S143" t="str">
            <v xml:space="preserve">Revenue </v>
          </cell>
          <cell r="T143" t="str">
            <v>In-period</v>
          </cell>
          <cell r="U143" t="str">
            <v>Leakage</v>
          </cell>
          <cell r="V143" t="str">
            <v>nr</v>
          </cell>
          <cell r="W143" t="str">
            <v>Megalitres per day (Ml/d), three year average</v>
          </cell>
          <cell r="X143">
            <v>1</v>
          </cell>
          <cell r="Y143" t="str">
            <v>Down</v>
          </cell>
          <cell r="Z143" t="str">
            <v>Leakage</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64.400000000000006</v>
          </cell>
          <cell r="AR143">
            <v>62.8</v>
          </cell>
          <cell r="AS143">
            <v>60.5</v>
          </cell>
          <cell r="AT143">
            <v>58.4</v>
          </cell>
          <cell r="AU143">
            <v>56</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Yes</v>
          </cell>
          <cell r="BM143" t="str">
            <v>Yes</v>
          </cell>
          <cell r="BN143" t="str">
            <v>Yes</v>
          </cell>
          <cell r="BO143" t="str">
            <v>Yes</v>
          </cell>
          <cell r="BP143" t="str">
            <v>Yes</v>
          </cell>
          <cell r="BQ143" t="str">
            <v/>
          </cell>
          <cell r="BR143" t="str">
            <v/>
          </cell>
          <cell r="BS143" t="str">
            <v/>
          </cell>
          <cell r="BT143" t="str">
            <v/>
          </cell>
          <cell r="BU143" t="str">
            <v/>
          </cell>
          <cell r="BV143">
            <v>115.6</v>
          </cell>
          <cell r="BW143">
            <v>115.6</v>
          </cell>
          <cell r="BX143">
            <v>115.6</v>
          </cell>
          <cell r="BY143">
            <v>115.6</v>
          </cell>
          <cell r="BZ143">
            <v>115.6</v>
          </cell>
          <cell r="CA143" t="str">
            <v/>
          </cell>
          <cell r="CB143" t="str">
            <v/>
          </cell>
          <cell r="CC143" t="str">
            <v/>
          </cell>
          <cell r="CD143" t="str">
            <v/>
          </cell>
          <cell r="CE143" t="str">
            <v/>
          </cell>
          <cell r="CF143" t="str">
            <v/>
          </cell>
          <cell r="CG143" t="str">
            <v/>
          </cell>
          <cell r="CH143" t="str">
            <v/>
          </cell>
          <cell r="CI143" t="str">
            <v/>
          </cell>
          <cell r="CJ143" t="str">
            <v/>
          </cell>
          <cell r="CK143">
            <v>53.3</v>
          </cell>
          <cell r="CL143">
            <v>52.6</v>
          </cell>
          <cell r="CM143">
            <v>51.6</v>
          </cell>
          <cell r="CN143">
            <v>50.4</v>
          </cell>
          <cell r="CO143">
            <v>49</v>
          </cell>
          <cell r="CP143" t="str">
            <v/>
          </cell>
          <cell r="CQ143" t="str">
            <v/>
          </cell>
          <cell r="CR143" t="str">
            <v/>
          </cell>
          <cell r="CS143" t="str">
            <v/>
          </cell>
          <cell r="CT143" t="str">
            <v/>
          </cell>
          <cell r="CU143">
            <v>-0.18</v>
          </cell>
          <cell r="CV143">
            <v>-0.18</v>
          </cell>
          <cell r="CW143" t="str">
            <v/>
          </cell>
          <cell r="CX143" t="str">
            <v/>
          </cell>
          <cell r="CY143">
            <v>0.154</v>
          </cell>
          <cell r="CZ143" t="str">
            <v/>
          </cell>
          <cell r="DA143" t="str">
            <v/>
          </cell>
          <cell r="DB143" t="str">
            <v/>
          </cell>
          <cell r="DC143">
            <v>0</v>
          </cell>
          <cell r="DD143">
            <v>1</v>
          </cell>
          <cell r="DE143">
            <v>0</v>
          </cell>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I144">
            <v>0</v>
          </cell>
          <cell r="J144">
            <v>1</v>
          </cell>
          <cell r="K144">
            <v>0</v>
          </cell>
          <cell r="L144">
            <v>0</v>
          </cell>
          <cell r="M144">
            <v>0</v>
          </cell>
          <cell r="N144">
            <v>0</v>
          </cell>
          <cell r="O144">
            <v>0</v>
          </cell>
          <cell r="P144">
            <v>0</v>
          </cell>
          <cell r="Q144">
            <v>1</v>
          </cell>
          <cell r="R144" t="str">
            <v>Out &amp; under</v>
          </cell>
          <cell r="S144" t="str">
            <v xml:space="preserve">Revenue </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149.4</v>
          </cell>
          <cell r="AR144">
            <v>147.9</v>
          </cell>
          <cell r="AS144">
            <v>146.19999999999999</v>
          </cell>
          <cell r="AT144">
            <v>144.4</v>
          </cell>
          <cell r="AU144">
            <v>142.6</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t="str">
            <v>Yes</v>
          </cell>
          <cell r="BM144" t="str">
            <v>Yes</v>
          </cell>
          <cell r="BN144" t="str">
            <v>Yes</v>
          </cell>
          <cell r="BO144" t="str">
            <v>Yes</v>
          </cell>
          <cell r="BP144" t="str">
            <v>Yes</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v>-0.19800000000000001</v>
          </cell>
          <cell r="CV144" t="str">
            <v/>
          </cell>
          <cell r="CW144" t="str">
            <v/>
          </cell>
          <cell r="CX144" t="str">
            <v/>
          </cell>
          <cell r="CY144">
            <v>0.17499999999999999</v>
          </cell>
          <cell r="CZ144" t="str">
            <v/>
          </cell>
          <cell r="DA144" t="str">
            <v/>
          </cell>
          <cell r="DB144" t="str">
            <v/>
          </cell>
          <cell r="DC144">
            <v>0</v>
          </cell>
          <cell r="DD144">
            <v>1</v>
          </cell>
          <cell r="DE144">
            <v>0</v>
          </cell>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I145">
            <v>0</v>
          </cell>
          <cell r="J145">
            <v>0</v>
          </cell>
          <cell r="K145">
            <v>1</v>
          </cell>
          <cell r="L145">
            <v>0</v>
          </cell>
          <cell r="M145">
            <v>0</v>
          </cell>
          <cell r="N145">
            <v>0</v>
          </cell>
          <cell r="O145">
            <v>0</v>
          </cell>
          <cell r="P145">
            <v>0</v>
          </cell>
          <cell r="Q145">
            <v>1</v>
          </cell>
          <cell r="R145" t="str">
            <v>Out &amp; under</v>
          </cell>
          <cell r="S145" t="str">
            <v xml:space="preserve">Revenue </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1.68</v>
          </cell>
          <cell r="AR145">
            <v>1.63</v>
          </cell>
          <cell r="AS145">
            <v>1.58</v>
          </cell>
          <cell r="AT145">
            <v>1.44</v>
          </cell>
          <cell r="AU145">
            <v>1.34</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Yes</v>
          </cell>
          <cell r="BM145" t="str">
            <v>Yes</v>
          </cell>
          <cell r="BN145" t="str">
            <v>Yes</v>
          </cell>
          <cell r="BO145" t="str">
            <v>Yes</v>
          </cell>
          <cell r="BP145" t="str">
            <v>Yes</v>
          </cell>
          <cell r="BQ145" t="str">
            <v/>
          </cell>
          <cell r="BR145" t="str">
            <v/>
          </cell>
          <cell r="BS145" t="str">
            <v/>
          </cell>
          <cell r="BT145" t="str">
            <v/>
          </cell>
          <cell r="BU145" t="str">
            <v/>
          </cell>
          <cell r="BV145">
            <v>2.75</v>
          </cell>
          <cell r="BW145">
            <v>3</v>
          </cell>
          <cell r="BX145">
            <v>3.4</v>
          </cell>
          <cell r="BY145">
            <v>3.6</v>
          </cell>
          <cell r="BZ145">
            <v>4</v>
          </cell>
          <cell r="CA145" t="str">
            <v/>
          </cell>
          <cell r="CB145" t="str">
            <v/>
          </cell>
          <cell r="CC145" t="str">
            <v/>
          </cell>
          <cell r="CD145" t="str">
            <v/>
          </cell>
          <cell r="CE145" t="str">
            <v/>
          </cell>
          <cell r="CF145" t="str">
            <v/>
          </cell>
          <cell r="CG145" t="str">
            <v/>
          </cell>
          <cell r="CH145" t="str">
            <v/>
          </cell>
          <cell r="CI145" t="str">
            <v/>
          </cell>
          <cell r="CJ145" t="str">
            <v/>
          </cell>
          <cell r="CK145">
            <v>1.3</v>
          </cell>
          <cell r="CL145">
            <v>1.25</v>
          </cell>
          <cell r="CM145">
            <v>1.2</v>
          </cell>
          <cell r="CN145">
            <v>1.17</v>
          </cell>
          <cell r="CO145">
            <v>1.1499999999999999</v>
          </cell>
          <cell r="CP145" t="str">
            <v/>
          </cell>
          <cell r="CQ145" t="str">
            <v/>
          </cell>
          <cell r="CR145" t="str">
            <v/>
          </cell>
          <cell r="CS145" t="str">
            <v/>
          </cell>
          <cell r="CT145" t="str">
            <v/>
          </cell>
          <cell r="CU145">
            <v>-2.5230000000000001</v>
          </cell>
          <cell r="CV145" t="str">
            <v/>
          </cell>
          <cell r="CW145" t="str">
            <v/>
          </cell>
          <cell r="CX145" t="str">
            <v/>
          </cell>
          <cell r="CY145">
            <v>2.5230000000000001</v>
          </cell>
          <cell r="CZ145" t="str">
            <v/>
          </cell>
          <cell r="DA145" t="str">
            <v/>
          </cell>
          <cell r="DB145" t="str">
            <v/>
          </cell>
          <cell r="DC145">
            <v>0</v>
          </cell>
          <cell r="DD145">
            <v>1</v>
          </cell>
          <cell r="DE145">
            <v>0</v>
          </cell>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I146">
            <v>0</v>
          </cell>
          <cell r="J146">
            <v>0</v>
          </cell>
          <cell r="K146">
            <v>1</v>
          </cell>
          <cell r="L146">
            <v>0</v>
          </cell>
          <cell r="M146">
            <v>0</v>
          </cell>
          <cell r="N146">
            <v>0</v>
          </cell>
          <cell r="O146">
            <v>0</v>
          </cell>
          <cell r="P146">
            <v>0</v>
          </cell>
          <cell r="Q146">
            <v>1</v>
          </cell>
          <cell r="R146" t="str">
            <v>Out &amp; under</v>
          </cell>
          <cell r="S146" t="str">
            <v xml:space="preserve">Revenue </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24.51</v>
          </cell>
          <cell r="AR146">
            <v>23.74</v>
          </cell>
          <cell r="AS146">
            <v>23</v>
          </cell>
          <cell r="AT146">
            <v>22.4</v>
          </cell>
          <cell r="AU146">
            <v>19.5</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t="str">
            <v>Yes</v>
          </cell>
          <cell r="BM146" t="str">
            <v>Yes</v>
          </cell>
          <cell r="BN146" t="str">
            <v>Yes</v>
          </cell>
          <cell r="BO146" t="str">
            <v>Yes</v>
          </cell>
          <cell r="BP146" t="str">
            <v>Yes</v>
          </cell>
          <cell r="BQ146">
            <v>98</v>
          </cell>
          <cell r="BR146">
            <v>98</v>
          </cell>
          <cell r="BS146">
            <v>98</v>
          </cell>
          <cell r="BT146">
            <v>98</v>
          </cell>
          <cell r="BU146">
            <v>98</v>
          </cell>
          <cell r="BV146">
            <v>41.6</v>
          </cell>
          <cell r="BW146">
            <v>41.6</v>
          </cell>
          <cell r="BX146">
            <v>41.6</v>
          </cell>
          <cell r="BY146">
            <v>41.6</v>
          </cell>
          <cell r="BZ146">
            <v>41.6</v>
          </cell>
          <cell r="CA146" t="str">
            <v/>
          </cell>
          <cell r="CB146" t="str">
            <v/>
          </cell>
          <cell r="CC146" t="str">
            <v/>
          </cell>
          <cell r="CD146" t="str">
            <v/>
          </cell>
          <cell r="CE146" t="str">
            <v/>
          </cell>
          <cell r="CF146" t="str">
            <v/>
          </cell>
          <cell r="CG146" t="str">
            <v/>
          </cell>
          <cell r="CH146" t="str">
            <v/>
          </cell>
          <cell r="CI146" t="str">
            <v/>
          </cell>
          <cell r="CJ146" t="str">
            <v/>
          </cell>
          <cell r="CK146">
            <v>11.83</v>
          </cell>
          <cell r="CL146">
            <v>11.46</v>
          </cell>
          <cell r="CM146">
            <v>11.11</v>
          </cell>
          <cell r="CN146">
            <v>10.82</v>
          </cell>
          <cell r="CO146">
            <v>9.42</v>
          </cell>
          <cell r="CP146" t="str">
            <v>*</v>
          </cell>
          <cell r="CQ146" t="str">
            <v>*</v>
          </cell>
          <cell r="CR146" t="str">
            <v>*</v>
          </cell>
          <cell r="CS146" t="str">
            <v>*</v>
          </cell>
          <cell r="CT146" t="str">
            <v>*</v>
          </cell>
          <cell r="CU146">
            <v>-0.36499999999999999</v>
          </cell>
          <cell r="CV146" t="str">
            <v/>
          </cell>
          <cell r="CW146" t="str">
            <v/>
          </cell>
          <cell r="CX146">
            <v>-0.877</v>
          </cell>
          <cell r="CY146">
            <v>0.29899999999999999</v>
          </cell>
          <cell r="CZ146" t="str">
            <v/>
          </cell>
          <cell r="DA146" t="str">
            <v/>
          </cell>
          <cell r="DB146">
            <v>0.874</v>
          </cell>
          <cell r="DC146">
            <v>0</v>
          </cell>
          <cell r="DD146">
            <v>1</v>
          </cell>
          <cell r="DE146">
            <v>0</v>
          </cell>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J147">
            <v>0</v>
          </cell>
          <cell r="K147">
            <v>0</v>
          </cell>
          <cell r="L147">
            <v>0</v>
          </cell>
          <cell r="M147">
            <v>0</v>
          </cell>
          <cell r="N147">
            <v>0</v>
          </cell>
          <cell r="O147">
            <v>0</v>
          </cell>
          <cell r="P147">
            <v>0</v>
          </cell>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v>0</v>
          </cell>
          <cell r="DD147">
            <v>1</v>
          </cell>
          <cell r="DE147">
            <v>0</v>
          </cell>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I148">
            <v>0</v>
          </cell>
          <cell r="J148">
            <v>0</v>
          </cell>
          <cell r="K148">
            <v>1</v>
          </cell>
          <cell r="L148">
            <v>0</v>
          </cell>
          <cell r="M148">
            <v>0</v>
          </cell>
          <cell r="N148">
            <v>0</v>
          </cell>
          <cell r="O148">
            <v>0</v>
          </cell>
          <cell r="P148">
            <v>0</v>
          </cell>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32.299999999999997</v>
          </cell>
          <cell r="AR148">
            <v>29.8</v>
          </cell>
          <cell r="AS148">
            <v>27.3</v>
          </cell>
          <cell r="AT148">
            <v>24.8</v>
          </cell>
          <cell r="AU148">
            <v>22</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v>0</v>
          </cell>
          <cell r="DD148">
            <v>1</v>
          </cell>
          <cell r="DE148">
            <v>0</v>
          </cell>
        </row>
        <row r="149">
          <cell r="C149" t="str">
            <v>PR19NES_COM12</v>
          </cell>
          <cell r="D149" t="str">
            <v>We always provide a reliable supply of water.</v>
          </cell>
          <cell r="E149" t="str">
            <v>PR14 revision</v>
          </cell>
          <cell r="F149" t="str">
            <v>COM12</v>
          </cell>
          <cell r="G149" t="str">
            <v>Mains repairs</v>
          </cell>
          <cell r="H149" t="str">
            <v>Mains repairs per 1,000km</v>
          </cell>
          <cell r="I149">
            <v>0</v>
          </cell>
          <cell r="J149">
            <v>1</v>
          </cell>
          <cell r="K149">
            <v>0</v>
          </cell>
          <cell r="L149">
            <v>0</v>
          </cell>
          <cell r="M149">
            <v>0</v>
          </cell>
          <cell r="N149">
            <v>0</v>
          </cell>
          <cell r="O149">
            <v>0</v>
          </cell>
          <cell r="P149">
            <v>0</v>
          </cell>
          <cell r="Q149">
            <v>1</v>
          </cell>
          <cell r="R149" t="str">
            <v>Out &amp; under</v>
          </cell>
          <cell r="S149" t="str">
            <v xml:space="preserve">Revenue </v>
          </cell>
          <cell r="T149" t="str">
            <v>In-period</v>
          </cell>
          <cell r="U149" t="str">
            <v>Asset/equipment failure</v>
          </cell>
          <cell r="V149" t="str">
            <v>nr</v>
          </cell>
          <cell r="W149" t="str">
            <v>Number of bursts per 1,000km of pipe network</v>
          </cell>
          <cell r="X149">
            <v>1</v>
          </cell>
          <cell r="Y149" t="str">
            <v>Down</v>
          </cell>
          <cell r="Z149" t="str">
            <v>Mains repairs</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141.9</v>
          </cell>
          <cell r="AR149">
            <v>137.1</v>
          </cell>
          <cell r="AS149">
            <v>132.4</v>
          </cell>
          <cell r="AT149">
            <v>127.9</v>
          </cell>
          <cell r="AU149">
            <v>123.4</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t="str">
            <v>Yes</v>
          </cell>
          <cell r="BM149" t="str">
            <v>Yes</v>
          </cell>
          <cell r="BN149" t="str">
            <v>Yes</v>
          </cell>
          <cell r="BO149" t="str">
            <v>Yes</v>
          </cell>
          <cell r="BP149" t="str">
            <v>Yes</v>
          </cell>
          <cell r="BQ149" t="str">
            <v/>
          </cell>
          <cell r="BR149" t="str">
            <v/>
          </cell>
          <cell r="BS149" t="str">
            <v/>
          </cell>
          <cell r="BT149" t="str">
            <v/>
          </cell>
          <cell r="BU149" t="str">
            <v/>
          </cell>
          <cell r="BV149">
            <v>198.6</v>
          </cell>
          <cell r="BW149">
            <v>198.6</v>
          </cell>
          <cell r="BX149">
            <v>198.6</v>
          </cell>
          <cell r="BY149">
            <v>198.6</v>
          </cell>
          <cell r="BZ149">
            <v>198.6</v>
          </cell>
          <cell r="CA149">
            <v>151.9</v>
          </cell>
          <cell r="CB149">
            <v>147.1</v>
          </cell>
          <cell r="CC149">
            <v>142.4</v>
          </cell>
          <cell r="CD149">
            <v>137.9</v>
          </cell>
          <cell r="CE149">
            <v>133.4</v>
          </cell>
          <cell r="CF149" t="str">
            <v/>
          </cell>
          <cell r="CG149" t="str">
            <v/>
          </cell>
          <cell r="CH149" t="str">
            <v/>
          </cell>
          <cell r="CI149" t="str">
            <v/>
          </cell>
          <cell r="CJ149" t="str">
            <v/>
          </cell>
          <cell r="CK149">
            <v>127.1</v>
          </cell>
          <cell r="CL149">
            <v>122.7</v>
          </cell>
          <cell r="CM149">
            <v>118.7</v>
          </cell>
          <cell r="CN149">
            <v>114.3</v>
          </cell>
          <cell r="CO149">
            <v>110</v>
          </cell>
          <cell r="CP149" t="str">
            <v/>
          </cell>
          <cell r="CQ149" t="str">
            <v/>
          </cell>
          <cell r="CR149" t="str">
            <v/>
          </cell>
          <cell r="CS149" t="str">
            <v/>
          </cell>
          <cell r="CT149" t="str">
            <v/>
          </cell>
          <cell r="CU149">
            <v>-0.14899999999999999</v>
          </cell>
          <cell r="CV149" t="str">
            <v/>
          </cell>
          <cell r="CW149" t="str">
            <v/>
          </cell>
          <cell r="CX149" t="str">
            <v/>
          </cell>
          <cell r="CY149">
            <v>9.8000000000000004E-2</v>
          </cell>
          <cell r="CZ149" t="str">
            <v/>
          </cell>
          <cell r="DA149" t="str">
            <v/>
          </cell>
          <cell r="DB149" t="str">
            <v/>
          </cell>
          <cell r="DC149">
            <v>0</v>
          </cell>
          <cell r="DD149">
            <v>1</v>
          </cell>
          <cell r="DE149">
            <v>0</v>
          </cell>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I150">
            <v>0</v>
          </cell>
          <cell r="J150">
            <v>1</v>
          </cell>
          <cell r="K150">
            <v>0</v>
          </cell>
          <cell r="L150">
            <v>0</v>
          </cell>
          <cell r="M150">
            <v>0</v>
          </cell>
          <cell r="N150">
            <v>0</v>
          </cell>
          <cell r="O150">
            <v>0</v>
          </cell>
          <cell r="P150">
            <v>0</v>
          </cell>
          <cell r="Q150">
            <v>1</v>
          </cell>
          <cell r="R150" t="str">
            <v>Under</v>
          </cell>
          <cell r="S150" t="str">
            <v xml:space="preserve">Revenue </v>
          </cell>
          <cell r="T150" t="str">
            <v>In-period</v>
          </cell>
          <cell r="U150" t="str">
            <v>Water outage</v>
          </cell>
          <cell r="V150" t="str">
            <v>%</v>
          </cell>
          <cell r="W150" t="str">
            <v>% of maximum sustainable production capacity</v>
          </cell>
          <cell r="X150">
            <v>2</v>
          </cell>
          <cell r="Y150" t="str">
            <v>Down</v>
          </cell>
          <cell r="Z150" t="str">
            <v>Unplanned outage</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6.37</v>
          </cell>
          <cell r="AR150">
            <v>5.36</v>
          </cell>
          <cell r="AS150">
            <v>4.3600000000000003</v>
          </cell>
          <cell r="AT150">
            <v>3.35</v>
          </cell>
          <cell r="AU150">
            <v>2.34</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t="str">
            <v>Yes</v>
          </cell>
          <cell r="BM150" t="str">
            <v>Yes</v>
          </cell>
          <cell r="BN150" t="str">
            <v>Yes</v>
          </cell>
          <cell r="BO150" t="str">
            <v>Yes</v>
          </cell>
          <cell r="BP150" t="str">
            <v>Yes</v>
          </cell>
          <cell r="BQ150" t="str">
            <v/>
          </cell>
          <cell r="BR150" t="str">
            <v/>
          </cell>
          <cell r="BS150" t="str">
            <v/>
          </cell>
          <cell r="BT150" t="str">
            <v/>
          </cell>
          <cell r="BU150" t="str">
            <v/>
          </cell>
          <cell r="BV150">
            <v>12.74</v>
          </cell>
          <cell r="BW150">
            <v>12.74</v>
          </cell>
          <cell r="BX150">
            <v>12.74</v>
          </cell>
          <cell r="BY150">
            <v>12.74</v>
          </cell>
          <cell r="BZ150">
            <v>12.74</v>
          </cell>
          <cell r="CA150">
            <v>7.64</v>
          </cell>
          <cell r="CB150">
            <v>6.43</v>
          </cell>
          <cell r="CC150">
            <v>5.23</v>
          </cell>
          <cell r="CD150">
            <v>4.0199999999999996</v>
          </cell>
          <cell r="CE150">
            <v>2.81</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v>-1.72</v>
          </cell>
          <cell r="CV150" t="str">
            <v/>
          </cell>
          <cell r="CW150" t="str">
            <v/>
          </cell>
          <cell r="CX150" t="str">
            <v/>
          </cell>
          <cell r="CY150" t="str">
            <v/>
          </cell>
          <cell r="CZ150" t="str">
            <v/>
          </cell>
          <cell r="DA150" t="str">
            <v/>
          </cell>
          <cell r="DB150" t="str">
            <v/>
          </cell>
          <cell r="DC150">
            <v>0</v>
          </cell>
          <cell r="DD150">
            <v>1</v>
          </cell>
          <cell r="DE150">
            <v>0</v>
          </cell>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I151">
            <v>0</v>
          </cell>
          <cell r="J151">
            <v>0</v>
          </cell>
          <cell r="K151">
            <v>1</v>
          </cell>
          <cell r="L151">
            <v>0</v>
          </cell>
          <cell r="M151">
            <v>0</v>
          </cell>
          <cell r="N151">
            <v>0</v>
          </cell>
          <cell r="O151">
            <v>0</v>
          </cell>
          <cell r="P151">
            <v>0</v>
          </cell>
          <cell r="Q151">
            <v>1</v>
          </cell>
          <cell r="R151" t="str">
            <v>Under</v>
          </cell>
          <cell r="S151" t="str">
            <v xml:space="preserve">Revenue </v>
          </cell>
          <cell r="T151" t="str">
            <v>In-period</v>
          </cell>
          <cell r="U151" t="str">
            <v>Asset/equipment failure</v>
          </cell>
          <cell r="V151" t="str">
            <v>nr</v>
          </cell>
          <cell r="W151" t="str">
            <v>Number of collapses per 1000km of sewer</v>
          </cell>
          <cell r="X151">
            <v>2</v>
          </cell>
          <cell r="Y151" t="str">
            <v>Down</v>
          </cell>
          <cell r="Z151" t="str">
            <v>Sewer collapses</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10.69</v>
          </cell>
          <cell r="AR151">
            <v>10.06</v>
          </cell>
          <cell r="AS151">
            <v>9.43</v>
          </cell>
          <cell r="AT151">
            <v>8.7899999999999991</v>
          </cell>
          <cell r="AU151">
            <v>8.1300000000000008</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t="str">
            <v>Yes</v>
          </cell>
          <cell r="BM151" t="str">
            <v>Yes</v>
          </cell>
          <cell r="BN151" t="str">
            <v>Yes</v>
          </cell>
          <cell r="BO151" t="str">
            <v>Yes</v>
          </cell>
          <cell r="BP151" t="str">
            <v>Yes</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v>-0.32200000000000001</v>
          </cell>
          <cell r="CV151" t="str">
            <v/>
          </cell>
          <cell r="CW151" t="str">
            <v/>
          </cell>
          <cell r="CX151" t="str">
            <v/>
          </cell>
          <cell r="CY151" t="str">
            <v/>
          </cell>
          <cell r="CZ151" t="str">
            <v/>
          </cell>
          <cell r="DA151" t="str">
            <v/>
          </cell>
          <cell r="DB151" t="str">
            <v/>
          </cell>
          <cell r="DC151">
            <v>0</v>
          </cell>
          <cell r="DD151">
            <v>1</v>
          </cell>
          <cell r="DE151">
            <v>0</v>
          </cell>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I152">
            <v>0</v>
          </cell>
          <cell r="J152">
            <v>0.16</v>
          </cell>
          <cell r="K152">
            <v>0.84</v>
          </cell>
          <cell r="L152">
            <v>0</v>
          </cell>
          <cell r="M152">
            <v>0</v>
          </cell>
          <cell r="N152">
            <v>0</v>
          </cell>
          <cell r="O152">
            <v>0</v>
          </cell>
          <cell r="P152">
            <v>0</v>
          </cell>
          <cell r="Q152">
            <v>1</v>
          </cell>
          <cell r="R152" t="str">
            <v>Under</v>
          </cell>
          <cell r="S152" t="str">
            <v xml:space="preserve">Revenue </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100</v>
          </cell>
          <cell r="AR152">
            <v>100</v>
          </cell>
          <cell r="AS152">
            <v>100</v>
          </cell>
          <cell r="AT152">
            <v>100</v>
          </cell>
          <cell r="AU152">
            <v>100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t="str">
            <v>Yes</v>
          </cell>
          <cell r="BM152" t="str">
            <v>Yes</v>
          </cell>
          <cell r="BN152" t="str">
            <v>Yes</v>
          </cell>
          <cell r="BO152" t="str">
            <v>Yes</v>
          </cell>
          <cell r="BP152" t="str">
            <v>Yes</v>
          </cell>
          <cell r="BQ152" t="str">
            <v/>
          </cell>
          <cell r="BR152" t="str">
            <v/>
          </cell>
          <cell r="BS152" t="str">
            <v/>
          </cell>
          <cell r="BT152" t="str">
            <v/>
          </cell>
          <cell r="BU152" t="str">
            <v/>
          </cell>
          <cell r="BV152" t="str">
            <v/>
          </cell>
          <cell r="BW152" t="str">
            <v/>
          </cell>
          <cell r="BX152" t="str">
            <v/>
          </cell>
          <cell r="BY152" t="str">
            <v/>
          </cell>
          <cell r="BZ152" t="str">
            <v/>
          </cell>
          <cell r="CA152">
            <v>99</v>
          </cell>
          <cell r="CB152">
            <v>99</v>
          </cell>
          <cell r="CC152">
            <v>99</v>
          </cell>
          <cell r="CD152">
            <v>99</v>
          </cell>
          <cell r="CE152">
            <v>99</v>
          </cell>
          <cell r="CF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v>-0.59699999999999998</v>
          </cell>
          <cell r="CV152" t="str">
            <v/>
          </cell>
          <cell r="CW152" t="str">
            <v/>
          </cell>
          <cell r="CX152" t="str">
            <v/>
          </cell>
          <cell r="CY152" t="str">
            <v/>
          </cell>
          <cell r="CZ152" t="str">
            <v/>
          </cell>
          <cell r="DA152" t="str">
            <v/>
          </cell>
          <cell r="DB152" t="str">
            <v/>
          </cell>
          <cell r="DC152">
            <v>0</v>
          </cell>
          <cell r="DD152">
            <v>1</v>
          </cell>
          <cell r="DE152">
            <v>0</v>
          </cell>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I153">
            <v>0</v>
          </cell>
          <cell r="J153">
            <v>0</v>
          </cell>
          <cell r="K153">
            <v>0</v>
          </cell>
          <cell r="L153">
            <v>0</v>
          </cell>
          <cell r="M153">
            <v>1</v>
          </cell>
          <cell r="N153">
            <v>0</v>
          </cell>
          <cell r="O153">
            <v>0</v>
          </cell>
          <cell r="P153">
            <v>0</v>
          </cell>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8.6999999999999993</v>
          </cell>
          <cell r="AR153">
            <v>8.6999999999999993</v>
          </cell>
          <cell r="AS153">
            <v>8.6999999999999993</v>
          </cell>
          <cell r="AT153">
            <v>8.8000000000000007</v>
          </cell>
          <cell r="AU153">
            <v>8.8000000000000007</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v>0</v>
          </cell>
          <cell r="DD153">
            <v>1</v>
          </cell>
          <cell r="DE153">
            <v>0</v>
          </cell>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I154">
            <v>0</v>
          </cell>
          <cell r="J154">
            <v>0</v>
          </cell>
          <cell r="K154">
            <v>0</v>
          </cell>
          <cell r="L154">
            <v>0</v>
          </cell>
          <cell r="M154">
            <v>1</v>
          </cell>
          <cell r="N154">
            <v>0</v>
          </cell>
          <cell r="O154">
            <v>0</v>
          </cell>
          <cell r="P154">
            <v>0</v>
          </cell>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39</v>
          </cell>
          <cell r="AR154">
            <v>45.5</v>
          </cell>
          <cell r="AS154">
            <v>52</v>
          </cell>
          <cell r="AT154">
            <v>58.5</v>
          </cell>
          <cell r="AU154">
            <v>65</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v>0</v>
          </cell>
          <cell r="DD154">
            <v>1</v>
          </cell>
          <cell r="DE154">
            <v>0</v>
          </cell>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I155">
            <v>0</v>
          </cell>
          <cell r="J155">
            <v>0</v>
          </cell>
          <cell r="K155">
            <v>0</v>
          </cell>
          <cell r="L155">
            <v>0</v>
          </cell>
          <cell r="M155">
            <v>1</v>
          </cell>
          <cell r="N155">
            <v>0</v>
          </cell>
          <cell r="O155">
            <v>0</v>
          </cell>
          <cell r="P155">
            <v>0</v>
          </cell>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2</v>
          </cell>
          <cell r="AR155">
            <v>2</v>
          </cell>
          <cell r="AS155">
            <v>2</v>
          </cell>
          <cell r="AT155">
            <v>2</v>
          </cell>
          <cell r="AU155">
            <v>2</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v>0</v>
          </cell>
          <cell r="DD155">
            <v>1</v>
          </cell>
          <cell r="DE155">
            <v>0</v>
          </cell>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I156">
            <v>0</v>
          </cell>
          <cell r="J156">
            <v>1</v>
          </cell>
          <cell r="K156">
            <v>0</v>
          </cell>
          <cell r="L156">
            <v>0</v>
          </cell>
          <cell r="M156">
            <v>0</v>
          </cell>
          <cell r="N156">
            <v>0</v>
          </cell>
          <cell r="O156">
            <v>0</v>
          </cell>
          <cell r="P156">
            <v>0</v>
          </cell>
          <cell r="Q156">
            <v>1</v>
          </cell>
          <cell r="R156" t="str">
            <v>Out &amp; under</v>
          </cell>
          <cell r="S156" t="str">
            <v xml:space="preserve">Revenue </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10</v>
          </cell>
          <cell r="AR156">
            <v>8</v>
          </cell>
          <cell r="AS156">
            <v>6</v>
          </cell>
          <cell r="AT156">
            <v>4</v>
          </cell>
          <cell r="AU156">
            <v>4</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C156">
            <v>0</v>
          </cell>
          <cell r="DD156">
            <v>1</v>
          </cell>
          <cell r="DE156">
            <v>0</v>
          </cell>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I157">
            <v>0</v>
          </cell>
          <cell r="J157">
            <v>0</v>
          </cell>
          <cell r="K157">
            <v>0</v>
          </cell>
          <cell r="L157">
            <v>0</v>
          </cell>
          <cell r="M157">
            <v>1</v>
          </cell>
          <cell r="N157">
            <v>0</v>
          </cell>
          <cell r="O157">
            <v>0</v>
          </cell>
          <cell r="P157">
            <v>0</v>
          </cell>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8.8000000000000007</v>
          </cell>
          <cell r="AR157">
            <v>8.8000000000000007</v>
          </cell>
          <cell r="AS157">
            <v>8.8000000000000007</v>
          </cell>
          <cell r="AT157">
            <v>8.8000000000000007</v>
          </cell>
          <cell r="AU157">
            <v>8.8000000000000007</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v>0</v>
          </cell>
          <cell r="DD157">
            <v>1</v>
          </cell>
          <cell r="DE157">
            <v>0</v>
          </cell>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I158">
            <v>0</v>
          </cell>
          <cell r="J158">
            <v>0</v>
          </cell>
          <cell r="K158">
            <v>0</v>
          </cell>
          <cell r="L158">
            <v>0</v>
          </cell>
          <cell r="M158">
            <v>1</v>
          </cell>
          <cell r="N158">
            <v>0</v>
          </cell>
          <cell r="O158">
            <v>0</v>
          </cell>
          <cell r="P158">
            <v>0</v>
          </cell>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12.52</v>
          </cell>
          <cell r="AR158">
            <v>10.97</v>
          </cell>
          <cell r="AS158">
            <v>9.42</v>
          </cell>
          <cell r="AT158">
            <v>7.87</v>
          </cell>
          <cell r="AU158">
            <v>6.32</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v>0</v>
          </cell>
          <cell r="DD158">
            <v>1</v>
          </cell>
          <cell r="DE158">
            <v>0</v>
          </cell>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I159">
            <v>0</v>
          </cell>
          <cell r="J159">
            <v>0.56999999999999995</v>
          </cell>
          <cell r="K159">
            <v>0.43</v>
          </cell>
          <cell r="L159">
            <v>0</v>
          </cell>
          <cell r="M159">
            <v>0</v>
          </cell>
          <cell r="N159">
            <v>0</v>
          </cell>
          <cell r="O159">
            <v>0</v>
          </cell>
          <cell r="P159">
            <v>0</v>
          </cell>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84.4</v>
          </cell>
          <cell r="AR159">
            <v>87.1</v>
          </cell>
          <cell r="AS159">
            <v>89.7</v>
          </cell>
          <cell r="AT159">
            <v>92.4</v>
          </cell>
          <cell r="AU159">
            <v>95</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v>0</v>
          </cell>
          <cell r="DD159">
            <v>1</v>
          </cell>
          <cell r="DE159">
            <v>0</v>
          </cell>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I160">
            <v>0</v>
          </cell>
          <cell r="J160">
            <v>0</v>
          </cell>
          <cell r="K160">
            <v>0</v>
          </cell>
          <cell r="L160">
            <v>0</v>
          </cell>
          <cell r="M160">
            <v>1</v>
          </cell>
          <cell r="N160">
            <v>0</v>
          </cell>
          <cell r="O160">
            <v>0</v>
          </cell>
          <cell r="P160">
            <v>0</v>
          </cell>
          <cell r="Q160">
            <v>1</v>
          </cell>
          <cell r="R160" t="str">
            <v>Out &amp; under</v>
          </cell>
          <cell r="S160" t="str">
            <v xml:space="preserve">Revenue </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4.4000000000000004</v>
          </cell>
          <cell r="AR160">
            <v>4.3499999999999996</v>
          </cell>
          <cell r="AS160">
            <v>4.3</v>
          </cell>
          <cell r="AT160">
            <v>4.25</v>
          </cell>
          <cell r="AU160">
            <v>4.21</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C160">
            <v>0</v>
          </cell>
          <cell r="DD160">
            <v>1</v>
          </cell>
          <cell r="DE160">
            <v>0</v>
          </cell>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I161">
            <v>0</v>
          </cell>
          <cell r="J161">
            <v>1</v>
          </cell>
          <cell r="K161">
            <v>0</v>
          </cell>
          <cell r="L161">
            <v>0</v>
          </cell>
          <cell r="M161">
            <v>0</v>
          </cell>
          <cell r="N161">
            <v>0</v>
          </cell>
          <cell r="O161">
            <v>0</v>
          </cell>
          <cell r="P161">
            <v>0</v>
          </cell>
          <cell r="Q161">
            <v>1</v>
          </cell>
          <cell r="R161" t="str">
            <v>Out &amp; under</v>
          </cell>
          <cell r="S161" t="str">
            <v xml:space="preserve">Revenue </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500</v>
          </cell>
          <cell r="AR161">
            <v>475</v>
          </cell>
          <cell r="AS161">
            <v>450</v>
          </cell>
          <cell r="AT161">
            <v>425</v>
          </cell>
          <cell r="AU161">
            <v>400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C161">
            <v>0</v>
          </cell>
          <cell r="DD161">
            <v>1</v>
          </cell>
          <cell r="DE161">
            <v>0</v>
          </cell>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I162">
            <v>0</v>
          </cell>
          <cell r="J162">
            <v>1</v>
          </cell>
          <cell r="K162">
            <v>0</v>
          </cell>
          <cell r="L162">
            <v>0</v>
          </cell>
          <cell r="M162">
            <v>0</v>
          </cell>
          <cell r="N162">
            <v>0</v>
          </cell>
          <cell r="O162">
            <v>0</v>
          </cell>
          <cell r="P162">
            <v>0</v>
          </cell>
          <cell r="Q162">
            <v>1</v>
          </cell>
          <cell r="R162" t="str">
            <v>Out &amp; under</v>
          </cell>
          <cell r="S162" t="str">
            <v xml:space="preserve">Revenue </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10.51</v>
          </cell>
          <cell r="AR162">
            <v>9.75</v>
          </cell>
          <cell r="AS162">
            <v>8.98</v>
          </cell>
          <cell r="AT162">
            <v>8.2100000000000009</v>
          </cell>
          <cell r="AU162">
            <v>7.44</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C162">
            <v>0</v>
          </cell>
          <cell r="DD162">
            <v>1</v>
          </cell>
          <cell r="DE162">
            <v>0</v>
          </cell>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I163">
            <v>0</v>
          </cell>
          <cell r="J163">
            <v>1</v>
          </cell>
          <cell r="K163">
            <v>0</v>
          </cell>
          <cell r="L163">
            <v>0</v>
          </cell>
          <cell r="M163">
            <v>0</v>
          </cell>
          <cell r="N163">
            <v>0</v>
          </cell>
          <cell r="O163">
            <v>0</v>
          </cell>
          <cell r="P163">
            <v>0</v>
          </cell>
          <cell r="Q163">
            <v>1</v>
          </cell>
          <cell r="R163" t="str">
            <v>Out &amp; under</v>
          </cell>
          <cell r="S163" t="str">
            <v xml:space="preserve">Revenue </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2.08</v>
          </cell>
          <cell r="AR163">
            <v>2.0699999999999998</v>
          </cell>
          <cell r="AS163">
            <v>2.0499999999999998</v>
          </cell>
          <cell r="AT163">
            <v>2.04</v>
          </cell>
          <cell r="AU163">
            <v>2.02</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C163">
            <v>0</v>
          </cell>
          <cell r="DD163">
            <v>1</v>
          </cell>
          <cell r="DE163">
            <v>0</v>
          </cell>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I164">
            <v>0</v>
          </cell>
          <cell r="J164">
            <v>1</v>
          </cell>
          <cell r="K164">
            <v>0</v>
          </cell>
          <cell r="L164">
            <v>0</v>
          </cell>
          <cell r="M164">
            <v>0</v>
          </cell>
          <cell r="N164">
            <v>0</v>
          </cell>
          <cell r="O164">
            <v>0</v>
          </cell>
          <cell r="P164">
            <v>0</v>
          </cell>
          <cell r="Q164">
            <v>1</v>
          </cell>
          <cell r="R164" t="str">
            <v>Under</v>
          </cell>
          <cell r="S164" t="str">
            <v xml:space="preserve">Revenue </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295.07</v>
          </cell>
          <cell r="AR164">
            <v>224</v>
          </cell>
          <cell r="AS164">
            <v>152.94</v>
          </cell>
          <cell r="AT164">
            <v>81.87</v>
          </cell>
          <cell r="AU164">
            <v>10.8</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C164">
            <v>0</v>
          </cell>
          <cell r="DD164">
            <v>1</v>
          </cell>
          <cell r="DE164">
            <v>0</v>
          </cell>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I165">
            <v>0</v>
          </cell>
          <cell r="J165">
            <v>1</v>
          </cell>
          <cell r="K165">
            <v>0</v>
          </cell>
          <cell r="L165">
            <v>0</v>
          </cell>
          <cell r="M165">
            <v>0</v>
          </cell>
          <cell r="N165">
            <v>0</v>
          </cell>
          <cell r="O165">
            <v>0</v>
          </cell>
          <cell r="P165">
            <v>0</v>
          </cell>
          <cell r="Q165">
            <v>1</v>
          </cell>
          <cell r="R165" t="str">
            <v>Out &amp; under</v>
          </cell>
          <cell r="S165" t="str">
            <v xml:space="preserve">Revenue </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t="str">
            <v/>
          </cell>
          <cell r="AR165">
            <v>97.5</v>
          </cell>
          <cell r="AS165">
            <v>95</v>
          </cell>
          <cell r="AT165">
            <v>92.5</v>
          </cell>
          <cell r="AU165">
            <v>90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C165">
            <v>0</v>
          </cell>
          <cell r="DD165">
            <v>1</v>
          </cell>
          <cell r="DE165">
            <v>0</v>
          </cell>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I166">
            <v>0</v>
          </cell>
          <cell r="J166">
            <v>0</v>
          </cell>
          <cell r="K166">
            <v>1</v>
          </cell>
          <cell r="L166">
            <v>0</v>
          </cell>
          <cell r="M166">
            <v>0</v>
          </cell>
          <cell r="N166">
            <v>0</v>
          </cell>
          <cell r="O166">
            <v>0</v>
          </cell>
          <cell r="P166">
            <v>0</v>
          </cell>
          <cell r="Q166">
            <v>1</v>
          </cell>
          <cell r="R166" t="str">
            <v>Out &amp; under</v>
          </cell>
          <cell r="S166" t="str">
            <v xml:space="preserve">Revenue </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11594</v>
          </cell>
          <cell r="AR166">
            <v>11379</v>
          </cell>
          <cell r="AS166">
            <v>11164</v>
          </cell>
          <cell r="AT166">
            <v>10950</v>
          </cell>
          <cell r="AU166">
            <v>10600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C166">
            <v>0</v>
          </cell>
          <cell r="DD166">
            <v>1</v>
          </cell>
          <cell r="DE166">
            <v>0</v>
          </cell>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I167">
            <v>0</v>
          </cell>
          <cell r="J167">
            <v>0</v>
          </cell>
          <cell r="K167">
            <v>1</v>
          </cell>
          <cell r="L167">
            <v>0</v>
          </cell>
          <cell r="M167">
            <v>0</v>
          </cell>
          <cell r="N167">
            <v>0</v>
          </cell>
          <cell r="O167">
            <v>0</v>
          </cell>
          <cell r="P167">
            <v>0</v>
          </cell>
          <cell r="Q167">
            <v>1</v>
          </cell>
          <cell r="R167" t="str">
            <v>Out &amp; under</v>
          </cell>
          <cell r="S167" t="str">
            <v xml:space="preserve">Revenue </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3372</v>
          </cell>
          <cell r="AR167">
            <v>3191</v>
          </cell>
          <cell r="AS167">
            <v>3009</v>
          </cell>
          <cell r="AT167">
            <v>2828</v>
          </cell>
          <cell r="AU167">
            <v>2647</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C167">
            <v>0</v>
          </cell>
          <cell r="DD167">
            <v>1</v>
          </cell>
          <cell r="DE167">
            <v>0</v>
          </cell>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I168">
            <v>0</v>
          </cell>
          <cell r="J168">
            <v>0</v>
          </cell>
          <cell r="K168">
            <v>1</v>
          </cell>
          <cell r="L168">
            <v>0</v>
          </cell>
          <cell r="M168">
            <v>0</v>
          </cell>
          <cell r="N168">
            <v>0</v>
          </cell>
          <cell r="O168">
            <v>0</v>
          </cell>
          <cell r="P168">
            <v>0</v>
          </cell>
          <cell r="Q168">
            <v>1</v>
          </cell>
          <cell r="R168" t="str">
            <v>Out &amp; under</v>
          </cell>
          <cell r="S168" t="str">
            <v xml:space="preserve">Revenue </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46</v>
          </cell>
          <cell r="AR168">
            <v>44</v>
          </cell>
          <cell r="AS168">
            <v>42</v>
          </cell>
          <cell r="AT168">
            <v>39</v>
          </cell>
          <cell r="AU168">
            <v>37</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C168">
            <v>0</v>
          </cell>
          <cell r="DD168">
            <v>1</v>
          </cell>
          <cell r="DE168">
            <v>0</v>
          </cell>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J169">
            <v>0</v>
          </cell>
          <cell r="K169">
            <v>0</v>
          </cell>
          <cell r="L169">
            <v>0</v>
          </cell>
          <cell r="M169">
            <v>0</v>
          </cell>
          <cell r="N169">
            <v>0</v>
          </cell>
          <cell r="O169">
            <v>0</v>
          </cell>
          <cell r="P169">
            <v>0</v>
          </cell>
          <cell r="Q169">
            <v>1</v>
          </cell>
          <cell r="R169" t="str">
            <v>Out &amp; under</v>
          </cell>
          <cell r="S169" t="str">
            <v xml:space="preserve">Revenue </v>
          </cell>
          <cell r="T169" t="str">
            <v>In-period</v>
          </cell>
          <cell r="U169" t="str">
            <v>Water resources/ abstraction</v>
          </cell>
          <cell r="V169" t="str">
            <v>nr</v>
          </cell>
          <cell r="W169" t="str">
            <v>Megalitres (Ml)</v>
          </cell>
          <cell r="X169">
            <v>0</v>
          </cell>
          <cell r="Y169" t="str">
            <v>Down</v>
          </cell>
          <cell r="Z169" t="str">
            <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C169">
            <v>0</v>
          </cell>
          <cell r="DD169">
            <v>1</v>
          </cell>
          <cell r="DE169">
            <v>0</v>
          </cell>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I170">
            <v>0</v>
          </cell>
          <cell r="J170">
            <v>0</v>
          </cell>
          <cell r="K170">
            <v>1</v>
          </cell>
          <cell r="L170">
            <v>0</v>
          </cell>
          <cell r="M170">
            <v>0</v>
          </cell>
          <cell r="N170">
            <v>0</v>
          </cell>
          <cell r="O170">
            <v>0</v>
          </cell>
          <cell r="P170">
            <v>0</v>
          </cell>
          <cell r="Q170">
            <v>1</v>
          </cell>
          <cell r="R170" t="str">
            <v>Out &amp; under</v>
          </cell>
          <cell r="S170" t="str">
            <v xml:space="preserve">Revenue </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97.06</v>
          </cell>
          <cell r="AR170">
            <v>97.06</v>
          </cell>
          <cell r="AS170">
            <v>97.06</v>
          </cell>
          <cell r="AT170">
            <v>97.06</v>
          </cell>
          <cell r="AU170">
            <v>97.06</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C170">
            <v>0</v>
          </cell>
          <cell r="DD170">
            <v>1</v>
          </cell>
          <cell r="DE170">
            <v>0</v>
          </cell>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L171">
            <v>0</v>
          </cell>
          <cell r="M171">
            <v>0</v>
          </cell>
          <cell r="N171">
            <v>0</v>
          </cell>
          <cell r="O171">
            <v>0</v>
          </cell>
          <cell r="P171">
            <v>0</v>
          </cell>
          <cell r="Q171">
            <v>1</v>
          </cell>
          <cell r="R171" t="str">
            <v>Out &amp; under</v>
          </cell>
          <cell r="S171" t="str">
            <v xml:space="preserve">Revenue </v>
          </cell>
          <cell r="T171" t="str">
            <v>In-period</v>
          </cell>
          <cell r="U171" t="str">
            <v>Environmental</v>
          </cell>
          <cell r="V171" t="str">
            <v>nr</v>
          </cell>
          <cell r="W171" t="str">
            <v>Measurement will be based on the length of water environment improved, in km.</v>
          </cell>
          <cell r="X171">
            <v>1</v>
          </cell>
          <cell r="Y171" t="str">
            <v>Up</v>
          </cell>
          <cell r="Z171" t="str">
            <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10</v>
          </cell>
          <cell r="AR171">
            <v>10</v>
          </cell>
          <cell r="AS171">
            <v>10</v>
          </cell>
          <cell r="AT171">
            <v>10</v>
          </cell>
          <cell r="AU171">
            <v>10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cell r="DE171">
            <v>0</v>
          </cell>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N172">
            <v>0</v>
          </cell>
          <cell r="O172">
            <v>0</v>
          </cell>
          <cell r="P172">
            <v>0</v>
          </cell>
          <cell r="Q172">
            <v>1</v>
          </cell>
          <cell r="R172" t="str">
            <v>Out &amp; under</v>
          </cell>
          <cell r="S172" t="str">
            <v xml:space="preserve">Revenue </v>
          </cell>
          <cell r="T172" t="str">
            <v>In-period</v>
          </cell>
          <cell r="U172" t="str">
            <v>Energy/emissions</v>
          </cell>
          <cell r="V172" t="str">
            <v>tCO2e</v>
          </cell>
          <cell r="W172" t="str">
            <v>tCO2e net reduction from 2019-20 baseline</v>
          </cell>
          <cell r="X172">
            <v>0</v>
          </cell>
          <cell r="Y172" t="str">
            <v>Up</v>
          </cell>
          <cell r="Z172" t="str">
            <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4433</v>
          </cell>
          <cell r="AR172">
            <v>5602</v>
          </cell>
          <cell r="AS172">
            <v>6771</v>
          </cell>
          <cell r="AT172">
            <v>7941</v>
          </cell>
          <cell r="AU172">
            <v>9110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cell r="DE172">
            <v>0</v>
          </cell>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I173">
            <v>0</v>
          </cell>
          <cell r="J173">
            <v>0</v>
          </cell>
          <cell r="K173">
            <v>0</v>
          </cell>
          <cell r="L173">
            <v>1</v>
          </cell>
          <cell r="M173">
            <v>0</v>
          </cell>
          <cell r="N173">
            <v>0</v>
          </cell>
          <cell r="O173">
            <v>0</v>
          </cell>
          <cell r="P173">
            <v>0</v>
          </cell>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100</v>
          </cell>
          <cell r="AR173">
            <v>100</v>
          </cell>
          <cell r="AS173">
            <v>100</v>
          </cell>
          <cell r="AT173">
            <v>100</v>
          </cell>
          <cell r="AU173">
            <v>100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v>0</v>
          </cell>
          <cell r="DD173">
            <v>1</v>
          </cell>
          <cell r="DE173">
            <v>0</v>
          </cell>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I174">
            <v>0</v>
          </cell>
          <cell r="J174">
            <v>0</v>
          </cell>
          <cell r="K174">
            <v>0</v>
          </cell>
          <cell r="L174">
            <v>0</v>
          </cell>
          <cell r="M174">
            <v>1</v>
          </cell>
          <cell r="N174">
            <v>0</v>
          </cell>
          <cell r="O174">
            <v>0</v>
          </cell>
          <cell r="P174">
            <v>0</v>
          </cell>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8.6999999999999993</v>
          </cell>
          <cell r="AR174">
            <v>8.6999999999999993</v>
          </cell>
          <cell r="AS174">
            <v>8.6999999999999993</v>
          </cell>
          <cell r="AT174">
            <v>8.8000000000000007</v>
          </cell>
          <cell r="AU174">
            <v>8.8000000000000007</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v>0</v>
          </cell>
          <cell r="DD174">
            <v>0</v>
          </cell>
          <cell r="DE174">
            <v>0</v>
          </cell>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I175">
            <v>0</v>
          </cell>
          <cell r="J175">
            <v>0</v>
          </cell>
          <cell r="K175">
            <v>0</v>
          </cell>
          <cell r="L175">
            <v>0</v>
          </cell>
          <cell r="M175">
            <v>1</v>
          </cell>
          <cell r="N175">
            <v>0</v>
          </cell>
          <cell r="O175">
            <v>0</v>
          </cell>
          <cell r="P175">
            <v>0</v>
          </cell>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39</v>
          </cell>
          <cell r="AR175">
            <v>52</v>
          </cell>
          <cell r="AS175">
            <v>65</v>
          </cell>
          <cell r="AT175">
            <v>65</v>
          </cell>
          <cell r="AU175">
            <v>65</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v>0</v>
          </cell>
          <cell r="DD175">
            <v>1</v>
          </cell>
          <cell r="DE175">
            <v>0</v>
          </cell>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I176">
            <v>0</v>
          </cell>
          <cell r="J176">
            <v>0</v>
          </cell>
          <cell r="K176">
            <v>0</v>
          </cell>
          <cell r="L176">
            <v>0</v>
          </cell>
          <cell r="M176">
            <v>1</v>
          </cell>
          <cell r="N176">
            <v>0</v>
          </cell>
          <cell r="O176">
            <v>0</v>
          </cell>
          <cell r="P176">
            <v>0</v>
          </cell>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t="str">
            <v>7.6 / 17.5 / 45</v>
          </cell>
          <cell r="AR176" t="str">
            <v>8.2 / 35 / 90</v>
          </cell>
          <cell r="AS176" t="str">
            <v>8.8 / 35 / 90</v>
          </cell>
          <cell r="AT176" t="str">
            <v>9.4 / 35 / 90</v>
          </cell>
          <cell r="AU176" t="str">
            <v>10 / 35 / 90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v>0</v>
          </cell>
          <cell r="DD176">
            <v>1</v>
          </cell>
          <cell r="DE176">
            <v>0</v>
          </cell>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I177">
            <v>0</v>
          </cell>
          <cell r="J177">
            <v>0</v>
          </cell>
          <cell r="K177">
            <v>0</v>
          </cell>
          <cell r="L177">
            <v>0</v>
          </cell>
          <cell r="M177">
            <v>1</v>
          </cell>
          <cell r="N177">
            <v>0</v>
          </cell>
          <cell r="O177">
            <v>0</v>
          </cell>
          <cell r="P177">
            <v>0</v>
          </cell>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t="str">
            <v>Maintained</v>
          </cell>
          <cell r="AR177" t="str">
            <v>Maintained</v>
          </cell>
          <cell r="AS177" t="str">
            <v>Maintained</v>
          </cell>
          <cell r="AT177" t="str">
            <v>Maintained</v>
          </cell>
          <cell r="AU177" t="str">
            <v>Maintained</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v>0</v>
          </cell>
          <cell r="DD177">
            <v>1</v>
          </cell>
          <cell r="DE177">
            <v>0</v>
          </cell>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I178">
            <v>0</v>
          </cell>
          <cell r="J178">
            <v>1</v>
          </cell>
          <cell r="K178">
            <v>0</v>
          </cell>
          <cell r="L178">
            <v>0</v>
          </cell>
          <cell r="M178">
            <v>0</v>
          </cell>
          <cell r="N178">
            <v>0</v>
          </cell>
          <cell r="O178">
            <v>0</v>
          </cell>
          <cell r="P178">
            <v>0</v>
          </cell>
          <cell r="Q178">
            <v>1</v>
          </cell>
          <cell r="R178" t="str">
            <v>Under</v>
          </cell>
          <cell r="S178" t="str">
            <v xml:space="preserve">Revenue </v>
          </cell>
          <cell r="T178" t="str">
            <v>End of period</v>
          </cell>
          <cell r="U178" t="str">
            <v>Resilience</v>
          </cell>
          <cell r="V178" t="str">
            <v>%</v>
          </cell>
          <cell r="W178" t="str">
            <v>Percentage of scheme complete (%)</v>
          </cell>
          <cell r="X178">
            <v>1</v>
          </cell>
          <cell r="Y178" t="str">
            <v>Up</v>
          </cell>
          <cell r="Z178" t="str">
            <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100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cell r="DE178">
            <v>0</v>
          </cell>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I179">
            <v>0</v>
          </cell>
          <cell r="J179">
            <v>1</v>
          </cell>
          <cell r="K179">
            <v>0</v>
          </cell>
          <cell r="L179">
            <v>0</v>
          </cell>
          <cell r="M179">
            <v>0</v>
          </cell>
          <cell r="N179">
            <v>0</v>
          </cell>
          <cell r="O179">
            <v>0</v>
          </cell>
          <cell r="P179">
            <v>0</v>
          </cell>
          <cell r="Q179">
            <v>1</v>
          </cell>
          <cell r="R179" t="str">
            <v>Under</v>
          </cell>
          <cell r="S179" t="str">
            <v xml:space="preserve">Revenue </v>
          </cell>
          <cell r="T179" t="str">
            <v>End of period</v>
          </cell>
          <cell r="U179" t="str">
            <v>Water quality compliance</v>
          </cell>
          <cell r="V179" t="str">
            <v>%</v>
          </cell>
          <cell r="W179" t="str">
            <v>Percentage of scheme complete (%)</v>
          </cell>
          <cell r="X179">
            <v>1</v>
          </cell>
          <cell r="Y179" t="str">
            <v>Up</v>
          </cell>
          <cell r="Z179" t="str">
            <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15.1</v>
          </cell>
          <cell r="AR179">
            <v>36.4</v>
          </cell>
          <cell r="AS179">
            <v>57.6</v>
          </cell>
          <cell r="AT179">
            <v>78.8</v>
          </cell>
          <cell r="AU179">
            <v>100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cell r="DE179">
            <v>0</v>
          </cell>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I180">
            <v>0</v>
          </cell>
          <cell r="J180">
            <v>1</v>
          </cell>
          <cell r="K180">
            <v>0</v>
          </cell>
          <cell r="L180">
            <v>0</v>
          </cell>
          <cell r="M180">
            <v>0</v>
          </cell>
          <cell r="N180">
            <v>0</v>
          </cell>
          <cell r="O180">
            <v>0</v>
          </cell>
          <cell r="P180">
            <v>0</v>
          </cell>
          <cell r="Q180">
            <v>1</v>
          </cell>
          <cell r="R180" t="str">
            <v>Under</v>
          </cell>
          <cell r="S180" t="str">
            <v xml:space="preserve">Revenue </v>
          </cell>
          <cell r="T180" t="str">
            <v>End of period</v>
          </cell>
          <cell r="U180" t="str">
            <v>Billing, debt, vfm</v>
          </cell>
          <cell r="V180" t="str">
            <v>%</v>
          </cell>
          <cell r="W180" t="str">
            <v>Percentage of scheme complete (%)</v>
          </cell>
          <cell r="X180">
            <v>1</v>
          </cell>
          <cell r="Y180" t="str">
            <v>Up</v>
          </cell>
          <cell r="Z180" t="str">
            <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20.399999999999999</v>
          </cell>
          <cell r="AR180">
            <v>40.6</v>
          </cell>
          <cell r="AS180">
            <v>60.6</v>
          </cell>
          <cell r="AT180">
            <v>80.400000000000006</v>
          </cell>
          <cell r="AU180">
            <v>100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cell r="DE180">
            <v>0</v>
          </cell>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I181">
            <v>0</v>
          </cell>
          <cell r="J181">
            <v>0</v>
          </cell>
          <cell r="K181">
            <v>1</v>
          </cell>
          <cell r="L181">
            <v>0</v>
          </cell>
          <cell r="M181">
            <v>0</v>
          </cell>
          <cell r="N181">
            <v>0</v>
          </cell>
          <cell r="O181">
            <v>0</v>
          </cell>
          <cell r="P181">
            <v>0</v>
          </cell>
          <cell r="Q181">
            <v>1</v>
          </cell>
          <cell r="R181" t="str">
            <v>Under</v>
          </cell>
          <cell r="S181" t="str">
            <v xml:space="preserve">Revenue </v>
          </cell>
          <cell r="T181" t="str">
            <v>End of period</v>
          </cell>
          <cell r="U181" t="str">
            <v>Resilience</v>
          </cell>
          <cell r="V181" t="str">
            <v>nr</v>
          </cell>
          <cell r="W181" t="str">
            <v>Number of sites</v>
          </cell>
          <cell r="X181">
            <v>0</v>
          </cell>
          <cell r="Y181" t="str">
            <v>Down</v>
          </cell>
          <cell r="Z181" t="str">
            <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35</v>
          </cell>
          <cell r="AS181">
            <v>70</v>
          </cell>
          <cell r="AT181">
            <v>105</v>
          </cell>
          <cell r="AU181">
            <v>141</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cell r="DE181">
            <v>0</v>
          </cell>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I182">
            <v>0</v>
          </cell>
          <cell r="J182">
            <v>0.70399999999999996</v>
          </cell>
          <cell r="K182">
            <v>0.29599999999999999</v>
          </cell>
          <cell r="L182">
            <v>0</v>
          </cell>
          <cell r="M182">
            <v>0</v>
          </cell>
          <cell r="N182">
            <v>0</v>
          </cell>
          <cell r="O182">
            <v>0</v>
          </cell>
          <cell r="P182">
            <v>0</v>
          </cell>
          <cell r="Q182">
            <v>1</v>
          </cell>
          <cell r="R182" t="str">
            <v>Under</v>
          </cell>
          <cell r="S182" t="str">
            <v xml:space="preserve">Revenue </v>
          </cell>
          <cell r="T182" t="str">
            <v>In-period</v>
          </cell>
          <cell r="U182" t="str">
            <v>Resilience</v>
          </cell>
          <cell r="V182" t="str">
            <v>%</v>
          </cell>
          <cell r="W182" t="str">
            <v>Percentage of scheme complete (%)</v>
          </cell>
          <cell r="X182">
            <v>1</v>
          </cell>
          <cell r="Y182" t="str">
            <v>Up</v>
          </cell>
          <cell r="Z182" t="str">
            <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40.4</v>
          </cell>
          <cell r="AS182">
            <v>40.4</v>
          </cell>
          <cell r="AT182">
            <v>40.4</v>
          </cell>
          <cell r="AU182">
            <v>100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V182">
            <v>0</v>
          </cell>
          <cell r="CW182" t="str">
            <v/>
          </cell>
          <cell r="CX182" t="str">
            <v/>
          </cell>
          <cell r="CY182" t="str">
            <v/>
          </cell>
          <cell r="CZ182" t="str">
            <v/>
          </cell>
          <cell r="DA182" t="str">
            <v/>
          </cell>
          <cell r="DB182" t="str">
            <v/>
          </cell>
          <cell r="DC182" t="str">
            <v>No</v>
          </cell>
          <cell r="DD182">
            <v>1</v>
          </cell>
          <cell r="DE182">
            <v>0</v>
          </cell>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I183">
            <v>0</v>
          </cell>
          <cell r="J183">
            <v>0</v>
          </cell>
          <cell r="K183">
            <v>0</v>
          </cell>
          <cell r="L183">
            <v>0</v>
          </cell>
          <cell r="M183">
            <v>1</v>
          </cell>
          <cell r="N183">
            <v>0</v>
          </cell>
          <cell r="O183">
            <v>0</v>
          </cell>
          <cell r="P183">
            <v>0</v>
          </cell>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8.1999999999999993</v>
          </cell>
          <cell r="AR183">
            <v>8.3000000000000007</v>
          </cell>
          <cell r="AS183">
            <v>8.3000000000000007</v>
          </cell>
          <cell r="AT183">
            <v>8.4</v>
          </cell>
          <cell r="AU183">
            <v>8.5</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v>0</v>
          </cell>
          <cell r="DD183">
            <v>1</v>
          </cell>
          <cell r="DE183">
            <v>0</v>
          </cell>
        </row>
        <row r="184">
          <cell r="C184" t="str">
            <v>PR19NES_NEP01</v>
          </cell>
          <cell r="D184">
            <v>0</v>
          </cell>
          <cell r="E184">
            <v>0</v>
          </cell>
          <cell r="F184" t="str">
            <v>NEP01</v>
          </cell>
          <cell r="G184" t="str">
            <v>WINEP Delivery</v>
          </cell>
          <cell r="H184">
            <v>0</v>
          </cell>
          <cell r="I184">
            <v>0</v>
          </cell>
          <cell r="J184">
            <v>0</v>
          </cell>
          <cell r="K184">
            <v>0</v>
          </cell>
          <cell r="L184">
            <v>0</v>
          </cell>
          <cell r="M184">
            <v>0</v>
          </cell>
          <cell r="N184">
            <v>0</v>
          </cell>
          <cell r="O184">
            <v>0</v>
          </cell>
          <cell r="P184">
            <v>0</v>
          </cell>
          <cell r="Q184">
            <v>0</v>
          </cell>
          <cell r="R184" t="str">
            <v>NFI</v>
          </cell>
          <cell r="S184">
            <v>0</v>
          </cell>
          <cell r="T184">
            <v>0</v>
          </cell>
          <cell r="U184">
            <v>0</v>
          </cell>
          <cell r="V184" t="str">
            <v>text</v>
          </cell>
          <cell r="W184" t="str">
            <v>WINEP requirements met or not met in each year</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t="str">
            <v>Met</v>
          </cell>
          <cell r="AR184" t="str">
            <v>Met</v>
          </cell>
          <cell r="AS184" t="str">
            <v>Met</v>
          </cell>
          <cell r="AT184" t="str">
            <v>Met</v>
          </cell>
          <cell r="AU184" t="str">
            <v>Met</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v>0</v>
          </cell>
          <cell r="DD184">
            <v>0</v>
          </cell>
          <cell r="DE184">
            <v>0</v>
          </cell>
        </row>
        <row r="185">
          <cell r="C185" t="str">
            <v>PR19NES_BES31</v>
          </cell>
          <cell r="D185">
            <v>0</v>
          </cell>
          <cell r="E185">
            <v>0</v>
          </cell>
          <cell r="F185" t="str">
            <v>BES31</v>
          </cell>
          <cell r="G185" t="str">
            <v>Water Industry National Environment Programme</v>
          </cell>
          <cell r="H185">
            <v>0</v>
          </cell>
          <cell r="I185">
            <v>0.14499999999999999</v>
          </cell>
          <cell r="J185">
            <v>0</v>
          </cell>
          <cell r="K185">
            <v>0.85499999999999998</v>
          </cell>
          <cell r="L185">
            <v>0</v>
          </cell>
          <cell r="M185">
            <v>0</v>
          </cell>
          <cell r="N185">
            <v>0</v>
          </cell>
          <cell r="O185">
            <v>0</v>
          </cell>
          <cell r="P185">
            <v>0</v>
          </cell>
          <cell r="Q185">
            <v>1</v>
          </cell>
          <cell r="R185" t="str">
            <v>Under</v>
          </cell>
          <cell r="S185" t="str">
            <v xml:space="preserve">Revenue </v>
          </cell>
          <cell r="T185" t="str">
            <v>In-period</v>
          </cell>
          <cell r="U185">
            <v>0</v>
          </cell>
          <cell r="V185" t="str">
            <v>nr</v>
          </cell>
          <cell r="W185" t="str">
            <v>Cumulative number of schemes completed</v>
          </cell>
          <cell r="X185">
            <v>0</v>
          </cell>
          <cell r="Y185" t="str">
            <v>Up</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170</v>
          </cell>
          <cell r="AR185">
            <v>397</v>
          </cell>
          <cell r="AS185">
            <v>460</v>
          </cell>
          <cell r="AT185">
            <v>535</v>
          </cell>
          <cell r="AU185">
            <v>657</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cell r="DC185">
            <v>0</v>
          </cell>
          <cell r="DD185">
            <v>0</v>
          </cell>
          <cell r="DE185">
            <v>0</v>
          </cell>
        </row>
        <row r="186">
          <cell r="C186" t="str">
            <v>PR19NES_BES32</v>
          </cell>
          <cell r="D186">
            <v>0</v>
          </cell>
          <cell r="E186">
            <v>0</v>
          </cell>
          <cell r="F186" t="str">
            <v>BES32</v>
          </cell>
          <cell r="G186" t="str">
            <v>Delivery of DWMPs</v>
          </cell>
          <cell r="H186">
            <v>0</v>
          </cell>
          <cell r="I186">
            <v>0</v>
          </cell>
          <cell r="J186">
            <v>0</v>
          </cell>
          <cell r="K186">
            <v>0</v>
          </cell>
          <cell r="L186">
            <v>0</v>
          </cell>
          <cell r="M186">
            <v>0</v>
          </cell>
          <cell r="N186">
            <v>0</v>
          </cell>
          <cell r="O186">
            <v>0</v>
          </cell>
          <cell r="P186">
            <v>0</v>
          </cell>
          <cell r="Q186">
            <v>0</v>
          </cell>
          <cell r="R186" t="str">
            <v>NFI</v>
          </cell>
          <cell r="S186">
            <v>0</v>
          </cell>
          <cell r="T186">
            <v>0</v>
          </cell>
          <cell r="U186">
            <v>0</v>
          </cell>
          <cell r="V186" t="str">
            <v>%</v>
          </cell>
          <cell r="W186" t="str">
            <v>The cumulative percentage of catchments</v>
          </cell>
          <cell r="X186">
            <v>0</v>
          </cell>
          <cell r="Y186" t="str">
            <v>Up</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t="str">
            <v/>
          </cell>
          <cell r="AR186" t="str">
            <v/>
          </cell>
          <cell r="AS186">
            <v>100</v>
          </cell>
          <cell r="AT186">
            <v>100</v>
          </cell>
          <cell r="AU186">
            <v>100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v>0</v>
          </cell>
          <cell r="DD186">
            <v>0</v>
          </cell>
          <cell r="DE186">
            <v>0</v>
          </cell>
        </row>
        <row r="187">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t="str">
            <v/>
          </cell>
          <cell r="AR187" t="str">
            <v/>
          </cell>
          <cell r="AS187" t="str">
            <v/>
          </cell>
          <cell r="AT187" t="str">
            <v/>
          </cell>
          <cell r="AU187" t="str">
            <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v>0</v>
          </cell>
          <cell r="DD187">
            <v>0</v>
          </cell>
          <cell r="DE187">
            <v>0</v>
          </cell>
        </row>
        <row r="188">
          <cell r="C188" t="str">
            <v>PR19NES_BES29</v>
          </cell>
          <cell r="D188">
            <v>0</v>
          </cell>
          <cell r="E188">
            <v>0</v>
          </cell>
          <cell r="F188" t="str">
            <v>BES29</v>
          </cell>
          <cell r="G188" t="str">
            <v>Delivery of Howdon STW enhancement</v>
          </cell>
          <cell r="H188">
            <v>0</v>
          </cell>
          <cell r="I188">
            <v>0</v>
          </cell>
          <cell r="J188">
            <v>0</v>
          </cell>
          <cell r="K188">
            <v>1</v>
          </cell>
          <cell r="L188">
            <v>0</v>
          </cell>
          <cell r="M188">
            <v>0</v>
          </cell>
          <cell r="N188">
            <v>0</v>
          </cell>
          <cell r="O188">
            <v>0</v>
          </cell>
          <cell r="P188">
            <v>0</v>
          </cell>
          <cell r="Q188">
            <v>1</v>
          </cell>
          <cell r="R188" t="str">
            <v>Under</v>
          </cell>
          <cell r="S188" t="str">
            <v>Revenue</v>
          </cell>
          <cell r="T188" t="str">
            <v>End of period</v>
          </cell>
          <cell r="U188">
            <v>0</v>
          </cell>
          <cell r="V188" t="str">
            <v>months</v>
          </cell>
          <cell r="W188" t="str">
            <v>Months delivered late</v>
          </cell>
          <cell r="X188">
            <v>0</v>
          </cell>
          <cell r="Y188" t="str">
            <v>Down</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cell r="DC188">
            <v>0</v>
          </cell>
          <cell r="DD188">
            <v>0</v>
          </cell>
          <cell r="DE188">
            <v>0</v>
          </cell>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I189">
            <v>0</v>
          </cell>
          <cell r="J189">
            <v>1</v>
          </cell>
          <cell r="K189">
            <v>0</v>
          </cell>
          <cell r="L189">
            <v>0</v>
          </cell>
          <cell r="M189">
            <v>0</v>
          </cell>
          <cell r="N189">
            <v>0</v>
          </cell>
          <cell r="O189">
            <v>0</v>
          </cell>
          <cell r="P189">
            <v>0</v>
          </cell>
          <cell r="Q189">
            <v>1</v>
          </cell>
          <cell r="R189" t="str">
            <v>Out &amp; under</v>
          </cell>
          <cell r="S189" t="str">
            <v xml:space="preserve">Revenue </v>
          </cell>
          <cell r="T189" t="str">
            <v>In-period</v>
          </cell>
          <cell r="U189" t="str">
            <v>Leakage</v>
          </cell>
          <cell r="V189" t="str">
            <v>nr</v>
          </cell>
          <cell r="W189" t="str">
            <v>Ml/d</v>
          </cell>
          <cell r="X189">
            <v>1</v>
          </cell>
          <cell r="Y189" t="str">
            <v>Down</v>
          </cell>
          <cell r="Z189" t="str">
            <v>Leakage</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31.1</v>
          </cell>
          <cell r="AR189">
            <v>30.1</v>
          </cell>
          <cell r="AS189">
            <v>29.1</v>
          </cell>
          <cell r="AT189">
            <v>28.2</v>
          </cell>
          <cell r="AU189">
            <v>27.2</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t="str">
            <v>Yes</v>
          </cell>
          <cell r="BM189" t="str">
            <v>Yes</v>
          </cell>
          <cell r="BN189" t="str">
            <v>Yes</v>
          </cell>
          <cell r="BO189" t="str">
            <v>Yes</v>
          </cell>
          <cell r="BP189" t="str">
            <v>Yes</v>
          </cell>
          <cell r="BQ189" t="str">
            <v/>
          </cell>
          <cell r="BR189" t="str">
            <v/>
          </cell>
          <cell r="BS189" t="str">
            <v/>
          </cell>
          <cell r="BT189" t="str">
            <v/>
          </cell>
          <cell r="BU189" t="str">
            <v/>
          </cell>
          <cell r="BV189">
            <v>33.700000000000003</v>
          </cell>
          <cell r="BW189">
            <v>33.700000000000003</v>
          </cell>
          <cell r="BX189">
            <v>33.700000000000003</v>
          </cell>
          <cell r="BY189">
            <v>33.700000000000003</v>
          </cell>
          <cell r="BZ189">
            <v>33.700000000000003</v>
          </cell>
          <cell r="CA189" t="str">
            <v/>
          </cell>
          <cell r="CB189" t="str">
            <v/>
          </cell>
          <cell r="CC189" t="str">
            <v/>
          </cell>
          <cell r="CD189" t="str">
            <v/>
          </cell>
          <cell r="CE189" t="str">
            <v/>
          </cell>
          <cell r="CF189" t="str">
            <v/>
          </cell>
          <cell r="CG189" t="str">
            <v/>
          </cell>
          <cell r="CH189" t="str">
            <v/>
          </cell>
          <cell r="CI189" t="str">
            <v/>
          </cell>
          <cell r="CJ189" t="str">
            <v/>
          </cell>
          <cell r="CK189">
            <v>26.1</v>
          </cell>
          <cell r="CL189">
            <v>25.1</v>
          </cell>
          <cell r="CM189">
            <v>24.1</v>
          </cell>
          <cell r="CN189">
            <v>23.2</v>
          </cell>
          <cell r="CO189">
            <v>22.2</v>
          </cell>
          <cell r="CP189" t="str">
            <v/>
          </cell>
          <cell r="CQ189" t="str">
            <v/>
          </cell>
          <cell r="CR189" t="str">
            <v/>
          </cell>
          <cell r="CS189" t="str">
            <v/>
          </cell>
          <cell r="CT189" t="str">
            <v/>
          </cell>
          <cell r="CU189">
            <v>-0.16</v>
          </cell>
          <cell r="CV189" t="str">
            <v/>
          </cell>
          <cell r="CW189" t="str">
            <v/>
          </cell>
          <cell r="CX189" t="str">
            <v/>
          </cell>
          <cell r="CY189">
            <v>0.13400000000000001</v>
          </cell>
          <cell r="CZ189" t="str">
            <v/>
          </cell>
          <cell r="DA189" t="str">
            <v/>
          </cell>
          <cell r="DB189" t="str">
            <v/>
          </cell>
          <cell r="DC189">
            <v>0</v>
          </cell>
          <cell r="DD189">
            <v>1</v>
          </cell>
          <cell r="DE189">
            <v>0</v>
          </cell>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J190">
            <v>0</v>
          </cell>
          <cell r="K190">
            <v>0</v>
          </cell>
          <cell r="L190">
            <v>0</v>
          </cell>
          <cell r="M190">
            <v>0</v>
          </cell>
          <cell r="N190">
            <v>0</v>
          </cell>
          <cell r="O190">
            <v>0</v>
          </cell>
          <cell r="P190">
            <v>0</v>
          </cell>
          <cell r="Q190">
            <v>1</v>
          </cell>
          <cell r="R190" t="str">
            <v>Out &amp; under</v>
          </cell>
          <cell r="S190" t="str">
            <v xml:space="preserve">Revenue </v>
          </cell>
          <cell r="T190" t="str">
            <v>End of period</v>
          </cell>
          <cell r="U190" t="str">
            <v>Water consumption</v>
          </cell>
          <cell r="V190" t="str">
            <v>nr</v>
          </cell>
          <cell r="W190" t="str">
            <v>litres / head / day</v>
          </cell>
          <cell r="X190">
            <v>1</v>
          </cell>
          <cell r="Y190" t="str">
            <v>Down</v>
          </cell>
          <cell r="Z190" t="str">
            <v>Per capita consumption</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147.4</v>
          </cell>
          <cell r="AR190">
            <v>145.6</v>
          </cell>
          <cell r="AS190">
            <v>143.6</v>
          </cell>
          <cell r="AT190">
            <v>141.80000000000001</v>
          </cell>
          <cell r="AU190">
            <v>139.9</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t="str">
            <v>Yes</v>
          </cell>
          <cell r="BM190" t="str">
            <v>Yes</v>
          </cell>
          <cell r="BN190" t="str">
            <v>Yes</v>
          </cell>
          <cell r="BO190" t="str">
            <v>Yes</v>
          </cell>
          <cell r="BP190" t="str">
            <v>Yes</v>
          </cell>
          <cell r="BQ190" t="str">
            <v/>
          </cell>
          <cell r="BR190" t="str">
            <v/>
          </cell>
          <cell r="BS190" t="str">
            <v/>
          </cell>
          <cell r="BT190" t="str">
            <v/>
          </cell>
          <cell r="BU190" t="str">
            <v/>
          </cell>
          <cell r="BV190">
            <v>162.1</v>
          </cell>
          <cell r="BW190">
            <v>162.1</v>
          </cell>
          <cell r="BX190">
            <v>162.1</v>
          </cell>
          <cell r="BY190">
            <v>162.1</v>
          </cell>
          <cell r="BZ190">
            <v>162.1</v>
          </cell>
          <cell r="CA190" t="str">
            <v/>
          </cell>
          <cell r="CB190" t="str">
            <v/>
          </cell>
          <cell r="CC190" t="str">
            <v/>
          </cell>
          <cell r="CD190" t="str">
            <v/>
          </cell>
          <cell r="CE190" t="str">
            <v/>
          </cell>
          <cell r="CF190" t="str">
            <v/>
          </cell>
          <cell r="CG190" t="str">
            <v/>
          </cell>
          <cell r="CH190" t="str">
            <v/>
          </cell>
          <cell r="CI190" t="str">
            <v/>
          </cell>
          <cell r="CJ190" t="str">
            <v/>
          </cell>
          <cell r="CK190">
            <v>142.4</v>
          </cell>
          <cell r="CL190">
            <v>140.6</v>
          </cell>
          <cell r="CM190">
            <v>138.6</v>
          </cell>
          <cell r="CN190">
            <v>136.80000000000001</v>
          </cell>
          <cell r="CO190">
            <v>134.9</v>
          </cell>
          <cell r="CP190" t="str">
            <v/>
          </cell>
          <cell r="CQ190" t="str">
            <v/>
          </cell>
          <cell r="CR190" t="str">
            <v/>
          </cell>
          <cell r="CS190" t="str">
            <v/>
          </cell>
          <cell r="CT190" t="str">
            <v/>
          </cell>
          <cell r="CU190">
            <v>-3.3000000000000002E-2</v>
          </cell>
          <cell r="CV190" t="str">
            <v/>
          </cell>
          <cell r="CW190" t="str">
            <v/>
          </cell>
          <cell r="CX190" t="str">
            <v/>
          </cell>
          <cell r="CY190">
            <v>2.8000000000000001E-2</v>
          </cell>
          <cell r="CZ190" t="str">
            <v/>
          </cell>
          <cell r="DA190" t="str">
            <v/>
          </cell>
          <cell r="DB190" t="str">
            <v/>
          </cell>
          <cell r="DC190">
            <v>0</v>
          </cell>
          <cell r="DD190">
            <v>1</v>
          </cell>
          <cell r="DE190">
            <v>0</v>
          </cell>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I191">
            <v>0</v>
          </cell>
          <cell r="J191">
            <v>1</v>
          </cell>
          <cell r="K191">
            <v>0</v>
          </cell>
          <cell r="L191">
            <v>0</v>
          </cell>
          <cell r="M191">
            <v>0</v>
          </cell>
          <cell r="N191">
            <v>0</v>
          </cell>
          <cell r="O191">
            <v>0</v>
          </cell>
          <cell r="P191">
            <v>0</v>
          </cell>
          <cell r="Q191">
            <v>1</v>
          </cell>
          <cell r="R191" t="str">
            <v>Under</v>
          </cell>
          <cell r="S191" t="str">
            <v xml:space="preserve">Revenue </v>
          </cell>
          <cell r="T191" t="str">
            <v>In-period</v>
          </cell>
          <cell r="U191" t="str">
            <v>Water quality compliance</v>
          </cell>
          <cell r="V191" t="str">
            <v>nr</v>
          </cell>
          <cell r="W191" t="str">
            <v>CRI Index</v>
          </cell>
          <cell r="X191">
            <v>2</v>
          </cell>
          <cell r="Y191" t="str">
            <v>Down</v>
          </cell>
          <cell r="Z191" t="str">
            <v>Water quality compliance (CRI)</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t="str">
            <v>Yes</v>
          </cell>
          <cell r="BM191" t="str">
            <v>Yes</v>
          </cell>
          <cell r="BN191" t="str">
            <v>Yes</v>
          </cell>
          <cell r="BO191" t="str">
            <v>Yes</v>
          </cell>
          <cell r="BP191" t="str">
            <v>Yes</v>
          </cell>
          <cell r="BQ191" t="str">
            <v/>
          </cell>
          <cell r="BR191" t="str">
            <v/>
          </cell>
          <cell r="BS191" t="str">
            <v/>
          </cell>
          <cell r="BT191" t="str">
            <v/>
          </cell>
          <cell r="BU191" t="str">
            <v/>
          </cell>
          <cell r="BV191">
            <v>9.5</v>
          </cell>
          <cell r="BW191">
            <v>9.5</v>
          </cell>
          <cell r="BX191">
            <v>9.5</v>
          </cell>
          <cell r="BY191">
            <v>9.5</v>
          </cell>
          <cell r="BZ191">
            <v>9.5</v>
          </cell>
          <cell r="CA191">
            <v>2</v>
          </cell>
          <cell r="CB191">
            <v>2</v>
          </cell>
          <cell r="CC191">
            <v>2</v>
          </cell>
          <cell r="CD191">
            <v>2</v>
          </cell>
          <cell r="CE191">
            <v>2</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v>-0.113</v>
          </cell>
          <cell r="CV191" t="str">
            <v/>
          </cell>
          <cell r="CW191" t="str">
            <v/>
          </cell>
          <cell r="CX191" t="str">
            <v/>
          </cell>
          <cell r="CY191">
            <v>0</v>
          </cell>
          <cell r="CZ191" t="str">
            <v/>
          </cell>
          <cell r="DA191" t="str">
            <v/>
          </cell>
          <cell r="DB191" t="str">
            <v/>
          </cell>
          <cell r="DC191">
            <v>0</v>
          </cell>
          <cell r="DD191">
            <v>1</v>
          </cell>
          <cell r="DE191">
            <v>0</v>
          </cell>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I192">
            <v>0</v>
          </cell>
          <cell r="J192">
            <v>1</v>
          </cell>
          <cell r="K192">
            <v>0</v>
          </cell>
          <cell r="L192">
            <v>0</v>
          </cell>
          <cell r="M192">
            <v>0</v>
          </cell>
          <cell r="N192">
            <v>0</v>
          </cell>
          <cell r="O192">
            <v>0</v>
          </cell>
          <cell r="P192">
            <v>0</v>
          </cell>
          <cell r="Q192">
            <v>1</v>
          </cell>
          <cell r="R192" t="str">
            <v>Out &amp; under</v>
          </cell>
          <cell r="S192" t="str">
            <v xml:space="preserve">Revenue </v>
          </cell>
          <cell r="T192" t="str">
            <v>In-period</v>
          </cell>
          <cell r="U192" t="str">
            <v>Supply interruptions</v>
          </cell>
          <cell r="V192" t="str">
            <v>time</v>
          </cell>
          <cell r="W192" t="str">
            <v>minutes : seconds</v>
          </cell>
          <cell r="X192">
            <v>0</v>
          </cell>
          <cell r="Y192" t="str">
            <v>Down</v>
          </cell>
          <cell r="Z192" t="str">
            <v>Water supply interruptions</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4.5138888888888893E-3</v>
          </cell>
          <cell r="AR192">
            <v>4.2592592592592595E-3</v>
          </cell>
          <cell r="AS192">
            <v>3.9930555555555561E-3</v>
          </cell>
          <cell r="AT192">
            <v>3.7384259259259263E-3</v>
          </cell>
          <cell r="AU192">
            <v>3.472222222222222E-3</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t="str">
            <v>Yes</v>
          </cell>
          <cell r="BM192" t="str">
            <v>Yes</v>
          </cell>
          <cell r="BN192" t="str">
            <v>Yes</v>
          </cell>
          <cell r="BO192" t="str">
            <v>Yes</v>
          </cell>
          <cell r="BP192" t="str">
            <v>Yes</v>
          </cell>
          <cell r="BQ192">
            <v>0</v>
          </cell>
          <cell r="BR192">
            <v>0</v>
          </cell>
          <cell r="BS192">
            <v>0</v>
          </cell>
          <cell r="BT192">
            <v>0</v>
          </cell>
          <cell r="BU192">
            <v>0</v>
          </cell>
          <cell r="BV192">
            <v>1.5798611111111114E-2</v>
          </cell>
          <cell r="BW192">
            <v>1.5798611111111114E-2</v>
          </cell>
          <cell r="BX192">
            <v>1.5798611111111114E-2</v>
          </cell>
          <cell r="BY192">
            <v>1.5798611111111114E-2</v>
          </cell>
          <cell r="BZ192">
            <v>1.5798611111111114E-2</v>
          </cell>
          <cell r="CA192">
            <v>0</v>
          </cell>
          <cell r="CB192">
            <v>0</v>
          </cell>
          <cell r="CC192">
            <v>0</v>
          </cell>
          <cell r="CD192">
            <v>0</v>
          </cell>
          <cell r="CE192">
            <v>0</v>
          </cell>
          <cell r="CF192">
            <v>0</v>
          </cell>
          <cell r="CG192">
            <v>0</v>
          </cell>
          <cell r="CH192">
            <v>0</v>
          </cell>
          <cell r="CI192">
            <v>0</v>
          </cell>
          <cell r="CJ192">
            <v>0</v>
          </cell>
          <cell r="CK192">
            <v>3.4722222222222225E-3</v>
          </cell>
          <cell r="CL192">
            <v>3.2175925925925931E-3</v>
          </cell>
          <cell r="CM192">
            <v>2.9513888888888897E-3</v>
          </cell>
          <cell r="CN192">
            <v>2.6967592592592594E-3</v>
          </cell>
          <cell r="CO192">
            <v>2.4305555555555556E-3</v>
          </cell>
          <cell r="CP192">
            <v>0</v>
          </cell>
          <cell r="CQ192">
            <v>0</v>
          </cell>
          <cell r="CR192">
            <v>0</v>
          </cell>
          <cell r="CS192">
            <v>0</v>
          </cell>
          <cell r="CT192">
            <v>0</v>
          </cell>
          <cell r="CU192">
            <v>-6.9000000000000006E-2</v>
          </cell>
          <cell r="CV192" t="str">
            <v/>
          </cell>
          <cell r="CW192" t="str">
            <v/>
          </cell>
          <cell r="CX192" t="str">
            <v/>
          </cell>
          <cell r="CY192">
            <v>6.9000000000000006E-2</v>
          </cell>
          <cell r="CZ192" t="str">
            <v/>
          </cell>
          <cell r="DA192" t="str">
            <v/>
          </cell>
          <cell r="DB192" t="str">
            <v/>
          </cell>
          <cell r="DC192">
            <v>0</v>
          </cell>
          <cell r="DD192">
            <v>1</v>
          </cell>
          <cell r="DE192">
            <v>0</v>
          </cell>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I193">
            <v>0</v>
          </cell>
          <cell r="J193">
            <v>1</v>
          </cell>
          <cell r="K193">
            <v>0</v>
          </cell>
          <cell r="L193">
            <v>0</v>
          </cell>
          <cell r="M193">
            <v>0</v>
          </cell>
          <cell r="N193">
            <v>0</v>
          </cell>
          <cell r="O193">
            <v>0</v>
          </cell>
          <cell r="P193">
            <v>0</v>
          </cell>
          <cell r="Q193">
            <v>1</v>
          </cell>
          <cell r="R193" t="str">
            <v>Under</v>
          </cell>
          <cell r="S193" t="str">
            <v xml:space="preserve">Revenue </v>
          </cell>
          <cell r="T193" t="str">
            <v>In-period</v>
          </cell>
          <cell r="U193" t="str">
            <v>Water mains bursts</v>
          </cell>
          <cell r="V193" t="str">
            <v>nr</v>
          </cell>
          <cell r="W193" t="str">
            <v>nr of repairs per 1,000km</v>
          </cell>
          <cell r="X193">
            <v>1</v>
          </cell>
          <cell r="Y193" t="str">
            <v>Down</v>
          </cell>
          <cell r="Z193" t="str">
            <v>Mains repairs</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73.8</v>
          </cell>
          <cell r="AR193">
            <v>72.400000000000006</v>
          </cell>
          <cell r="AS193">
            <v>71.2</v>
          </cell>
          <cell r="AT193">
            <v>70</v>
          </cell>
          <cell r="AU193">
            <v>68.599999999999994</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t="str">
            <v>Yes</v>
          </cell>
          <cell r="BM193" t="str">
            <v>Yes</v>
          </cell>
          <cell r="BN193" t="str">
            <v>Yes</v>
          </cell>
          <cell r="BO193" t="str">
            <v>Yes</v>
          </cell>
          <cell r="BP193" t="str">
            <v>Yes</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cell r="CL193" t="str">
            <v/>
          </cell>
          <cell r="CM193" t="str">
            <v/>
          </cell>
          <cell r="CN193" t="str">
            <v/>
          </cell>
          <cell r="CO193" t="str">
            <v/>
          </cell>
          <cell r="CP193" t="str">
            <v/>
          </cell>
          <cell r="CQ193" t="str">
            <v/>
          </cell>
          <cell r="CR193" t="str">
            <v/>
          </cell>
          <cell r="CS193" t="str">
            <v/>
          </cell>
          <cell r="CT193" t="str">
            <v/>
          </cell>
          <cell r="CU193">
            <v>-2.4E-2</v>
          </cell>
          <cell r="CV193" t="str">
            <v/>
          </cell>
          <cell r="CW193" t="str">
            <v/>
          </cell>
          <cell r="CX193" t="str">
            <v/>
          </cell>
          <cell r="CY193" t="str">
            <v/>
          </cell>
          <cell r="CZ193" t="str">
            <v/>
          </cell>
          <cell r="DA193" t="str">
            <v/>
          </cell>
          <cell r="DB193" t="str">
            <v/>
          </cell>
          <cell r="DC193">
            <v>0</v>
          </cell>
          <cell r="DD193">
            <v>1</v>
          </cell>
          <cell r="DE193">
            <v>0</v>
          </cell>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I194">
            <v>0</v>
          </cell>
          <cell r="J194">
            <v>1</v>
          </cell>
          <cell r="K194">
            <v>0</v>
          </cell>
          <cell r="L194">
            <v>0</v>
          </cell>
          <cell r="M194">
            <v>0</v>
          </cell>
          <cell r="N194">
            <v>0</v>
          </cell>
          <cell r="O194">
            <v>0</v>
          </cell>
          <cell r="P194">
            <v>0</v>
          </cell>
          <cell r="Q194">
            <v>1</v>
          </cell>
          <cell r="R194" t="str">
            <v>Under</v>
          </cell>
          <cell r="S194" t="str">
            <v xml:space="preserve">Revenue </v>
          </cell>
          <cell r="T194" t="str">
            <v>In-period</v>
          </cell>
          <cell r="U194" t="str">
            <v>Treatment works</v>
          </cell>
          <cell r="V194" t="str">
            <v>%</v>
          </cell>
          <cell r="W194" t="str">
            <v>% of PW Capacity not available</v>
          </cell>
          <cell r="X194">
            <v>2</v>
          </cell>
          <cell r="Y194" t="str">
            <v>Down</v>
          </cell>
          <cell r="Z194" t="str">
            <v>Unplanned outage</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2.34</v>
          </cell>
          <cell r="AR194">
            <v>2.34</v>
          </cell>
          <cell r="AS194">
            <v>2.34</v>
          </cell>
          <cell r="AT194">
            <v>2.34</v>
          </cell>
          <cell r="AU194">
            <v>2.34</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t="str">
            <v>Yes</v>
          </cell>
          <cell r="BM194" t="str">
            <v>Yes</v>
          </cell>
          <cell r="BN194" t="str">
            <v>Yes</v>
          </cell>
          <cell r="BO194" t="str">
            <v>Yes</v>
          </cell>
          <cell r="BP194" t="str">
            <v>Yes</v>
          </cell>
          <cell r="BQ194" t="str">
            <v/>
          </cell>
          <cell r="BR194" t="str">
            <v/>
          </cell>
          <cell r="BS194" t="str">
            <v/>
          </cell>
          <cell r="BT194" t="str">
            <v/>
          </cell>
          <cell r="BU194" t="str">
            <v/>
          </cell>
          <cell r="BV194">
            <v>4.68</v>
          </cell>
          <cell r="BW194">
            <v>4.68</v>
          </cell>
          <cell r="BX194">
            <v>4.68</v>
          </cell>
          <cell r="BY194">
            <v>4.68</v>
          </cell>
          <cell r="BZ194">
            <v>4.68</v>
          </cell>
          <cell r="CA194" t="str">
            <v/>
          </cell>
          <cell r="CB194" t="str">
            <v/>
          </cell>
          <cell r="CC194" t="str">
            <v/>
          </cell>
          <cell r="CD194" t="str">
            <v/>
          </cell>
          <cell r="CE194" t="str">
            <v/>
          </cell>
          <cell r="CF194" t="str">
            <v/>
          </cell>
          <cell r="CG194" t="str">
            <v/>
          </cell>
          <cell r="CH194" t="str">
            <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v>-0.19</v>
          </cell>
          <cell r="CV194" t="str">
            <v/>
          </cell>
          <cell r="CW194" t="str">
            <v/>
          </cell>
          <cell r="CX194" t="str">
            <v/>
          </cell>
          <cell r="CY194" t="str">
            <v/>
          </cell>
          <cell r="CZ194" t="str">
            <v/>
          </cell>
          <cell r="DA194" t="str">
            <v/>
          </cell>
          <cell r="DB194" t="str">
            <v/>
          </cell>
          <cell r="DC194">
            <v>0</v>
          </cell>
          <cell r="DD194">
            <v>1</v>
          </cell>
          <cell r="DE194">
            <v>0</v>
          </cell>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I195">
            <v>0</v>
          </cell>
          <cell r="J195">
            <v>1</v>
          </cell>
          <cell r="K195">
            <v>0</v>
          </cell>
          <cell r="L195">
            <v>0</v>
          </cell>
          <cell r="M195">
            <v>0</v>
          </cell>
          <cell r="N195">
            <v>0</v>
          </cell>
          <cell r="O195">
            <v>0</v>
          </cell>
          <cell r="P195">
            <v>0</v>
          </cell>
          <cell r="Q195">
            <v>1</v>
          </cell>
          <cell r="R195" t="str">
            <v>Under</v>
          </cell>
          <cell r="S195" t="str">
            <v xml:space="preserve">Revenue </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0.44</v>
          </cell>
          <cell r="AR195">
            <v>0.43</v>
          </cell>
          <cell r="AS195">
            <v>0.43</v>
          </cell>
          <cell r="AT195">
            <v>0.42</v>
          </cell>
          <cell r="AU195">
            <v>0.41</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C195">
            <v>0</v>
          </cell>
          <cell r="DD195">
            <v>1</v>
          </cell>
          <cell r="DE195">
            <v>0</v>
          </cell>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I196">
            <v>0</v>
          </cell>
          <cell r="J196">
            <v>1</v>
          </cell>
          <cell r="K196">
            <v>0</v>
          </cell>
          <cell r="L196">
            <v>0</v>
          </cell>
          <cell r="M196">
            <v>0</v>
          </cell>
          <cell r="N196">
            <v>0</v>
          </cell>
          <cell r="O196">
            <v>0</v>
          </cell>
          <cell r="P196">
            <v>0</v>
          </cell>
          <cell r="Q196">
            <v>1</v>
          </cell>
          <cell r="R196" t="str">
            <v>Under</v>
          </cell>
          <cell r="S196" t="str">
            <v xml:space="preserve">Revenue </v>
          </cell>
          <cell r="T196" t="str">
            <v>In-period</v>
          </cell>
          <cell r="U196" t="str">
            <v>Water pressure</v>
          </cell>
          <cell r="V196" t="str">
            <v>nr</v>
          </cell>
          <cell r="W196" t="str">
            <v>nr of customers at risk of low pressure</v>
          </cell>
          <cell r="X196">
            <v>0</v>
          </cell>
          <cell r="Y196" t="str">
            <v>Down</v>
          </cell>
          <cell r="Z196" t="str">
            <v>Low pressure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60</v>
          </cell>
          <cell r="AR196">
            <v>50</v>
          </cell>
          <cell r="AS196">
            <v>40</v>
          </cell>
          <cell r="AT196">
            <v>30</v>
          </cell>
          <cell r="AU196">
            <v>18</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C196">
            <v>0</v>
          </cell>
          <cell r="DD196">
            <v>1</v>
          </cell>
          <cell r="DE196">
            <v>0</v>
          </cell>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I197">
            <v>0</v>
          </cell>
          <cell r="J197">
            <v>1</v>
          </cell>
          <cell r="K197">
            <v>0</v>
          </cell>
          <cell r="L197">
            <v>0</v>
          </cell>
          <cell r="M197">
            <v>0</v>
          </cell>
          <cell r="N197">
            <v>0</v>
          </cell>
          <cell r="O197">
            <v>0</v>
          </cell>
          <cell r="P197">
            <v>0</v>
          </cell>
          <cell r="Q197">
            <v>1</v>
          </cell>
          <cell r="R197" t="str">
            <v>Out &amp; under</v>
          </cell>
          <cell r="S197" t="str">
            <v xml:space="preserve">Revenue </v>
          </cell>
          <cell r="T197" t="str">
            <v>In-period</v>
          </cell>
          <cell r="U197" t="str">
            <v>Catchment management</v>
          </cell>
          <cell r="V197" t="str">
            <v>nr</v>
          </cell>
          <cell r="W197" t="str">
            <v>nr of farmers engaged with</v>
          </cell>
          <cell r="X197">
            <v>0</v>
          </cell>
          <cell r="Y197" t="str">
            <v>Up</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10</v>
          </cell>
          <cell r="AR197">
            <v>20</v>
          </cell>
          <cell r="AS197">
            <v>30</v>
          </cell>
          <cell r="AT197">
            <v>40</v>
          </cell>
          <cell r="AU197">
            <v>50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C197">
            <v>0</v>
          </cell>
          <cell r="DD197">
            <v>1</v>
          </cell>
          <cell r="DE197">
            <v>0</v>
          </cell>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J198">
            <v>0</v>
          </cell>
          <cell r="K198">
            <v>0</v>
          </cell>
          <cell r="L198">
            <v>0</v>
          </cell>
          <cell r="M198">
            <v>0</v>
          </cell>
          <cell r="N198">
            <v>0</v>
          </cell>
          <cell r="O198">
            <v>0</v>
          </cell>
          <cell r="P198">
            <v>0</v>
          </cell>
          <cell r="Q198">
            <v>1</v>
          </cell>
          <cell r="R198" t="str">
            <v>Out &amp; under</v>
          </cell>
          <cell r="S198" t="str">
            <v xml:space="preserve">Revenue </v>
          </cell>
          <cell r="T198" t="str">
            <v>In-period</v>
          </cell>
          <cell r="U198" t="str">
            <v>Water resources/ abstraction</v>
          </cell>
          <cell r="V198" t="str">
            <v>nr</v>
          </cell>
          <cell r="W198" t="str">
            <v>Ml</v>
          </cell>
          <cell r="X198">
            <v>1</v>
          </cell>
          <cell r="Y198" t="str">
            <v>Down</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C198">
            <v>0</v>
          </cell>
          <cell r="DD198">
            <v>1</v>
          </cell>
          <cell r="DE198">
            <v>0</v>
          </cell>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I199">
            <v>0</v>
          </cell>
          <cell r="J199">
            <v>1</v>
          </cell>
          <cell r="K199">
            <v>0</v>
          </cell>
          <cell r="L199">
            <v>0</v>
          </cell>
          <cell r="M199">
            <v>0</v>
          </cell>
          <cell r="N199">
            <v>0</v>
          </cell>
          <cell r="O199">
            <v>0</v>
          </cell>
          <cell r="P199">
            <v>0</v>
          </cell>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0.05</v>
          </cell>
          <cell r="AR199">
            <v>0.1</v>
          </cell>
          <cell r="AS199">
            <v>0.15</v>
          </cell>
          <cell r="AT199">
            <v>0.2</v>
          </cell>
          <cell r="AU199">
            <v>0.25</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C199">
            <v>0</v>
          </cell>
          <cell r="DD199">
            <v>1</v>
          </cell>
          <cell r="DE199">
            <v>0</v>
          </cell>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I200">
            <v>0</v>
          </cell>
          <cell r="J200">
            <v>1</v>
          </cell>
          <cell r="K200">
            <v>0</v>
          </cell>
          <cell r="L200">
            <v>0</v>
          </cell>
          <cell r="M200">
            <v>0</v>
          </cell>
          <cell r="N200">
            <v>0</v>
          </cell>
          <cell r="O200">
            <v>0</v>
          </cell>
          <cell r="P200">
            <v>0</v>
          </cell>
          <cell r="Q200">
            <v>1</v>
          </cell>
          <cell r="R200" t="str">
            <v>Under</v>
          </cell>
          <cell r="S200" t="str">
            <v xml:space="preserve">Revenue </v>
          </cell>
          <cell r="T200" t="str">
            <v>In-period</v>
          </cell>
          <cell r="U200" t="str">
            <v>Biodiversity/SSSIs</v>
          </cell>
          <cell r="V200" t="str">
            <v>%</v>
          </cell>
          <cell r="W200" t="str">
            <v>Status of sites</v>
          </cell>
          <cell r="X200">
            <v>1</v>
          </cell>
          <cell r="Y200" t="str">
            <v>Up</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90</v>
          </cell>
          <cell r="AR200">
            <v>90</v>
          </cell>
          <cell r="AS200">
            <v>90</v>
          </cell>
          <cell r="AT200">
            <v>90</v>
          </cell>
          <cell r="AU200">
            <v>90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C200">
            <v>0</v>
          </cell>
          <cell r="DD200">
            <v>1</v>
          </cell>
          <cell r="DE200">
            <v>0</v>
          </cell>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I201">
            <v>0</v>
          </cell>
          <cell r="J201">
            <v>0</v>
          </cell>
          <cell r="K201">
            <v>0</v>
          </cell>
          <cell r="L201">
            <v>0</v>
          </cell>
          <cell r="M201">
            <v>1</v>
          </cell>
          <cell r="N201">
            <v>0</v>
          </cell>
          <cell r="O201">
            <v>0</v>
          </cell>
          <cell r="P201">
            <v>0</v>
          </cell>
          <cell r="Q201">
            <v>1</v>
          </cell>
          <cell r="R201" t="str">
            <v>Out &amp; under</v>
          </cell>
          <cell r="S201" t="str">
            <v xml:space="preserve">Revenue </v>
          </cell>
          <cell r="T201" t="str">
            <v>In-period</v>
          </cell>
          <cell r="U201" t="str">
            <v>Voids and gap sites</v>
          </cell>
          <cell r="V201" t="str">
            <v>%</v>
          </cell>
          <cell r="W201" t="str">
            <v>% of properties classified as void</v>
          </cell>
          <cell r="X201">
            <v>2</v>
          </cell>
          <cell r="Y201" t="str">
            <v>Down</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2</v>
          </cell>
          <cell r="AR201">
            <v>2</v>
          </cell>
          <cell r="AS201">
            <v>2</v>
          </cell>
          <cell r="AT201">
            <v>2</v>
          </cell>
          <cell r="AU201">
            <v>2</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C201">
            <v>0</v>
          </cell>
          <cell r="DD201">
            <v>1</v>
          </cell>
          <cell r="DE201">
            <v>0</v>
          </cell>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I202">
            <v>0</v>
          </cell>
          <cell r="J202">
            <v>0</v>
          </cell>
          <cell r="K202">
            <v>0</v>
          </cell>
          <cell r="L202">
            <v>0</v>
          </cell>
          <cell r="M202">
            <v>1</v>
          </cell>
          <cell r="N202">
            <v>0</v>
          </cell>
          <cell r="O202">
            <v>0</v>
          </cell>
          <cell r="P202">
            <v>0</v>
          </cell>
          <cell r="Q202">
            <v>1</v>
          </cell>
          <cell r="R202" t="str">
            <v>Under</v>
          </cell>
          <cell r="S202" t="str">
            <v xml:space="preserve">Revenue </v>
          </cell>
          <cell r="T202" t="str">
            <v>In-period</v>
          </cell>
          <cell r="U202" t="str">
            <v>Affordability/vulnerability</v>
          </cell>
          <cell r="V202" t="str">
            <v>nr</v>
          </cell>
          <cell r="W202" t="str">
            <v xml:space="preserve">nr of customers on Social tariff </v>
          </cell>
          <cell r="X202">
            <v>0</v>
          </cell>
          <cell r="Y202" t="str">
            <v>Up</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8000</v>
          </cell>
          <cell r="AR202">
            <v>8500</v>
          </cell>
          <cell r="AS202">
            <v>9000</v>
          </cell>
          <cell r="AT202">
            <v>9500</v>
          </cell>
          <cell r="AU202">
            <v>10000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C202">
            <v>0</v>
          </cell>
          <cell r="DD202">
            <v>1</v>
          </cell>
          <cell r="DE202">
            <v>0</v>
          </cell>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I203">
            <v>0</v>
          </cell>
          <cell r="J203">
            <v>0</v>
          </cell>
          <cell r="K203">
            <v>0</v>
          </cell>
          <cell r="L203">
            <v>0</v>
          </cell>
          <cell r="M203">
            <v>1</v>
          </cell>
          <cell r="N203">
            <v>0</v>
          </cell>
          <cell r="O203">
            <v>0</v>
          </cell>
          <cell r="P203">
            <v>0</v>
          </cell>
          <cell r="Q203">
            <v>1</v>
          </cell>
          <cell r="R203" t="str">
            <v>Out &amp; under</v>
          </cell>
          <cell r="S203" t="str">
            <v xml:space="preserve">Revenue </v>
          </cell>
          <cell r="T203" t="str">
            <v>In-period</v>
          </cell>
          <cell r="U203" t="str">
            <v>Customer measure of experience (C-MeX)</v>
          </cell>
          <cell r="V203" t="str">
            <v>score</v>
          </cell>
          <cell r="W203" t="str">
            <v>C-Mex score</v>
          </cell>
          <cell r="X203">
            <v>2</v>
          </cell>
          <cell r="Y203" t="str">
            <v>Up</v>
          </cell>
          <cell r="Z203" t="str">
            <v>C-MeX: Customer measure of experience</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t="str">
            <v/>
          </cell>
          <cell r="AR203" t="str">
            <v/>
          </cell>
          <cell r="AS203" t="str">
            <v/>
          </cell>
          <cell r="AT203" t="str">
            <v/>
          </cell>
          <cell r="AU203" t="str">
            <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t="str">
            <v>Yes</v>
          </cell>
          <cell r="BM203" t="str">
            <v>Yes</v>
          </cell>
          <cell r="BN203" t="str">
            <v>Yes</v>
          </cell>
          <cell r="BO203" t="str">
            <v>Yes</v>
          </cell>
          <cell r="BP203" t="str">
            <v>Yes</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v>0</v>
          </cell>
          <cell r="DD203">
            <v>1</v>
          </cell>
          <cell r="DE203">
            <v>0</v>
          </cell>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I204">
            <v>0</v>
          </cell>
          <cell r="J204">
            <v>1</v>
          </cell>
          <cell r="K204">
            <v>0</v>
          </cell>
          <cell r="L204">
            <v>0</v>
          </cell>
          <cell r="M204">
            <v>0</v>
          </cell>
          <cell r="N204">
            <v>0</v>
          </cell>
          <cell r="O204">
            <v>0</v>
          </cell>
          <cell r="P204">
            <v>0</v>
          </cell>
          <cell r="Q204">
            <v>1</v>
          </cell>
          <cell r="R204" t="str">
            <v>Out &amp; under</v>
          </cell>
          <cell r="S204" t="str">
            <v xml:space="preserve">Revenue </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t="str">
            <v/>
          </cell>
          <cell r="AR204" t="str">
            <v/>
          </cell>
          <cell r="AS204" t="str">
            <v/>
          </cell>
          <cell r="AT204" t="str">
            <v/>
          </cell>
          <cell r="AU204" t="str">
            <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t="str">
            <v>Yes</v>
          </cell>
          <cell r="BM204" t="str">
            <v>Yes</v>
          </cell>
          <cell r="BN204" t="str">
            <v>Yes</v>
          </cell>
          <cell r="BO204" t="str">
            <v>Yes</v>
          </cell>
          <cell r="BP204" t="str">
            <v>Yes</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v>0</v>
          </cell>
          <cell r="DD204">
            <v>1</v>
          </cell>
          <cell r="DE204">
            <v>0</v>
          </cell>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I205">
            <v>0</v>
          </cell>
          <cell r="J205">
            <v>1</v>
          </cell>
          <cell r="K205">
            <v>0</v>
          </cell>
          <cell r="L205">
            <v>0</v>
          </cell>
          <cell r="M205">
            <v>0</v>
          </cell>
          <cell r="N205">
            <v>0</v>
          </cell>
          <cell r="O205">
            <v>0</v>
          </cell>
          <cell r="P205">
            <v>0</v>
          </cell>
          <cell r="Q205">
            <v>1</v>
          </cell>
          <cell r="R205" t="str">
            <v>NFI</v>
          </cell>
          <cell r="S205">
            <v>0</v>
          </cell>
          <cell r="T205">
            <v>0</v>
          </cell>
          <cell r="U205" t="str">
            <v>Resilience</v>
          </cell>
          <cell r="V205" t="str">
            <v>%</v>
          </cell>
          <cell r="W205" t="str">
            <v>% completion of schemes to improve resilience at peak demand</v>
          </cell>
          <cell r="X205">
            <v>0</v>
          </cell>
          <cell r="Y205" t="str">
            <v>Down</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v>0</v>
          </cell>
          <cell r="DD205">
            <v>1</v>
          </cell>
          <cell r="DE205">
            <v>0</v>
          </cell>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J206">
            <v>0</v>
          </cell>
          <cell r="K206">
            <v>0</v>
          </cell>
          <cell r="L206">
            <v>0</v>
          </cell>
          <cell r="M206">
            <v>0</v>
          </cell>
          <cell r="N206">
            <v>0</v>
          </cell>
          <cell r="O206">
            <v>0</v>
          </cell>
          <cell r="P206">
            <v>0</v>
          </cell>
          <cell r="Q206">
            <v>1</v>
          </cell>
          <cell r="R206" t="str">
            <v>NFI</v>
          </cell>
          <cell r="S206">
            <v>0</v>
          </cell>
          <cell r="T206">
            <v>0</v>
          </cell>
          <cell r="U206" t="str">
            <v>Resilience</v>
          </cell>
          <cell r="V206" t="str">
            <v>%</v>
          </cell>
          <cell r="W206" t="str">
            <v>Ability to meet a 1 : 200 year event</v>
          </cell>
          <cell r="X206">
            <v>1</v>
          </cell>
          <cell r="Y206" t="str">
            <v>Down</v>
          </cell>
          <cell r="Z206" t="str">
            <v>Risk of severe restrictions in a drought</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84</v>
          </cell>
          <cell r="AR206">
            <v>84</v>
          </cell>
          <cell r="AS206">
            <v>76</v>
          </cell>
          <cell r="AT206">
            <v>68</v>
          </cell>
          <cell r="AU206">
            <v>32</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v>0</v>
          </cell>
          <cell r="DD206">
            <v>1</v>
          </cell>
          <cell r="DE206">
            <v>0</v>
          </cell>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J207">
            <v>0</v>
          </cell>
          <cell r="K207">
            <v>0</v>
          </cell>
          <cell r="L207">
            <v>0</v>
          </cell>
          <cell r="M207">
            <v>0</v>
          </cell>
          <cell r="N207">
            <v>0</v>
          </cell>
          <cell r="O207">
            <v>0</v>
          </cell>
          <cell r="P207">
            <v>0</v>
          </cell>
          <cell r="Q207">
            <v>1</v>
          </cell>
          <cell r="R207" t="str">
            <v>NFI</v>
          </cell>
          <cell r="S207">
            <v>0</v>
          </cell>
          <cell r="T207">
            <v>0</v>
          </cell>
          <cell r="U207" t="str">
            <v>Resilience</v>
          </cell>
          <cell r="V207" t="str">
            <v>nr</v>
          </cell>
          <cell r="W207" t="str">
            <v>Ability to meet a 1 : 20 year event</v>
          </cell>
          <cell r="X207">
            <v>0</v>
          </cell>
          <cell r="Y207" t="str">
            <v>Down</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v>0</v>
          </cell>
          <cell r="DD207">
            <v>1</v>
          </cell>
          <cell r="DE207">
            <v>0</v>
          </cell>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I208">
            <v>0</v>
          </cell>
          <cell r="J208">
            <v>1</v>
          </cell>
          <cell r="K208">
            <v>0</v>
          </cell>
          <cell r="L208">
            <v>0</v>
          </cell>
          <cell r="M208">
            <v>0</v>
          </cell>
          <cell r="N208">
            <v>0</v>
          </cell>
          <cell r="O208">
            <v>0</v>
          </cell>
          <cell r="P208">
            <v>0</v>
          </cell>
          <cell r="Q208">
            <v>1</v>
          </cell>
          <cell r="R208" t="str">
            <v>NFI</v>
          </cell>
          <cell r="S208">
            <v>0</v>
          </cell>
          <cell r="T208">
            <v>0</v>
          </cell>
          <cell r="U208" t="str">
            <v>Energy/emissions</v>
          </cell>
          <cell r="V208" t="str">
            <v>%</v>
          </cell>
          <cell r="W208" t="str">
            <v>% reduction in operational carbon emissions from a 2019-20 baseline</v>
          </cell>
          <cell r="X208">
            <v>1</v>
          </cell>
          <cell r="Y208" t="str">
            <v>Down</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1</v>
          </cell>
          <cell r="AR208">
            <v>2</v>
          </cell>
          <cell r="AS208">
            <v>3</v>
          </cell>
          <cell r="AT208">
            <v>4</v>
          </cell>
          <cell r="AU208">
            <v>5</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v>0</v>
          </cell>
          <cell r="DD208">
            <v>1</v>
          </cell>
          <cell r="DE208">
            <v>0</v>
          </cell>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I209">
            <v>0</v>
          </cell>
          <cell r="J209">
            <v>0</v>
          </cell>
          <cell r="K209">
            <v>0</v>
          </cell>
          <cell r="L209">
            <v>0</v>
          </cell>
          <cell r="M209">
            <v>1</v>
          </cell>
          <cell r="N209">
            <v>0</v>
          </cell>
          <cell r="O209">
            <v>0</v>
          </cell>
          <cell r="P209">
            <v>0</v>
          </cell>
          <cell r="Q209">
            <v>1</v>
          </cell>
          <cell r="R209" t="str">
            <v>NFI</v>
          </cell>
          <cell r="S209">
            <v>0</v>
          </cell>
          <cell r="T209">
            <v>0</v>
          </cell>
          <cell r="U209" t="str">
            <v>Affordability/vulnerability</v>
          </cell>
          <cell r="V209" t="str">
            <v>%</v>
          </cell>
          <cell r="W209" t="str">
            <v>Survey score</v>
          </cell>
          <cell r="X209">
            <v>0</v>
          </cell>
          <cell r="Y209" t="str">
            <v>Up</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85</v>
          </cell>
          <cell r="AR209">
            <v>85</v>
          </cell>
          <cell r="AS209">
            <v>85</v>
          </cell>
          <cell r="AT209">
            <v>85</v>
          </cell>
          <cell r="AU209">
            <v>85</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v>0</v>
          </cell>
          <cell r="DD209">
            <v>1</v>
          </cell>
          <cell r="DE209">
            <v>0</v>
          </cell>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I210">
            <v>0</v>
          </cell>
          <cell r="J210">
            <v>1</v>
          </cell>
          <cell r="K210">
            <v>0</v>
          </cell>
          <cell r="L210">
            <v>0</v>
          </cell>
          <cell r="M210">
            <v>0</v>
          </cell>
          <cell r="N210">
            <v>0</v>
          </cell>
          <cell r="O210">
            <v>0</v>
          </cell>
          <cell r="P210">
            <v>0</v>
          </cell>
          <cell r="Q210">
            <v>1</v>
          </cell>
          <cell r="R210" t="str">
            <v>NFI</v>
          </cell>
          <cell r="S210">
            <v>0</v>
          </cell>
          <cell r="T210">
            <v>0</v>
          </cell>
          <cell r="U210" t="str">
            <v>Health &amp; safety</v>
          </cell>
          <cell r="V210" t="str">
            <v>category</v>
          </cell>
          <cell r="W210" t="str">
            <v>Award of RoSPA accreditation</v>
          </cell>
          <cell r="X210">
            <v>0</v>
          </cell>
          <cell r="Y210" t="str">
            <v>Up</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t="str">
            <v>Gold</v>
          </cell>
          <cell r="AR210" t="str">
            <v>Gold</v>
          </cell>
          <cell r="AS210" t="str">
            <v>Gold</v>
          </cell>
          <cell r="AT210" t="str">
            <v>Gold</v>
          </cell>
          <cell r="AU210" t="str">
            <v>Gold</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v>0</v>
          </cell>
          <cell r="DD210">
            <v>1</v>
          </cell>
          <cell r="DE210">
            <v>0</v>
          </cell>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I211">
            <v>0</v>
          </cell>
          <cell r="J211">
            <v>0</v>
          </cell>
          <cell r="K211">
            <v>0</v>
          </cell>
          <cell r="L211">
            <v>0</v>
          </cell>
          <cell r="M211">
            <v>1</v>
          </cell>
          <cell r="N211">
            <v>0</v>
          </cell>
          <cell r="O211">
            <v>0</v>
          </cell>
          <cell r="P211">
            <v>0</v>
          </cell>
          <cell r="Q211">
            <v>1</v>
          </cell>
          <cell r="R211" t="str">
            <v>NFI</v>
          </cell>
          <cell r="S211">
            <v>0</v>
          </cell>
          <cell r="T211">
            <v>0</v>
          </cell>
          <cell r="U211" t="str">
            <v>Affordability/vulnerability</v>
          </cell>
          <cell r="V211" t="str">
            <v>score</v>
          </cell>
          <cell r="W211" t="str">
            <v>score</v>
          </cell>
          <cell r="X211">
            <v>1</v>
          </cell>
          <cell r="Y211" t="str">
            <v>Up</v>
          </cell>
          <cell r="Z211" t="str">
            <v>Priority services for customers in vulnerable circumstances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t="str">
            <v>2 / 17.5 / 45</v>
          </cell>
          <cell r="AR211" t="str">
            <v>3.7 / 35 / 90</v>
          </cell>
          <cell r="AS211" t="str">
            <v>5.5 / 35 / 90</v>
          </cell>
          <cell r="AT211" t="str">
            <v>7.3 / 35 / 90</v>
          </cell>
          <cell r="AU211" t="str">
            <v>9 / 35 / 90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v>0</v>
          </cell>
          <cell r="DD211">
            <v>1</v>
          </cell>
          <cell r="DE211">
            <v>0</v>
          </cell>
        </row>
        <row r="212">
          <cell r="C212" t="str">
            <v>PR19PRT_NEP01</v>
          </cell>
          <cell r="D212">
            <v>0</v>
          </cell>
          <cell r="E212">
            <v>0</v>
          </cell>
          <cell r="F212" t="str">
            <v>NEP01</v>
          </cell>
          <cell r="G212" t="str">
            <v>WINEP Delivery</v>
          </cell>
          <cell r="H212">
            <v>0</v>
          </cell>
          <cell r="I212">
            <v>0</v>
          </cell>
          <cell r="J212">
            <v>0</v>
          </cell>
          <cell r="K212">
            <v>0</v>
          </cell>
          <cell r="L212">
            <v>0</v>
          </cell>
          <cell r="M212">
            <v>0</v>
          </cell>
          <cell r="N212">
            <v>0</v>
          </cell>
          <cell r="O212">
            <v>0</v>
          </cell>
          <cell r="P212">
            <v>0</v>
          </cell>
          <cell r="Q212">
            <v>0</v>
          </cell>
          <cell r="R212" t="str">
            <v>NFI</v>
          </cell>
          <cell r="S212">
            <v>0</v>
          </cell>
          <cell r="T212">
            <v>0</v>
          </cell>
          <cell r="U212">
            <v>0</v>
          </cell>
          <cell r="V212" t="str">
            <v>text</v>
          </cell>
          <cell r="W212" t="str">
            <v>WINEP requirements met or not met in each year</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t="str">
            <v>Met</v>
          </cell>
          <cell r="AR212" t="str">
            <v>Met</v>
          </cell>
          <cell r="AS212" t="str">
            <v>Met</v>
          </cell>
          <cell r="AT212" t="str">
            <v>Met</v>
          </cell>
          <cell r="AU212" t="str">
            <v>Met</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v>0</v>
          </cell>
          <cell r="DD212">
            <v>0</v>
          </cell>
          <cell r="DE212">
            <v>0</v>
          </cell>
        </row>
        <row r="213">
          <cell r="C213" t="str">
            <v>PR19PRT_NEP02</v>
          </cell>
          <cell r="D213">
            <v>0</v>
          </cell>
          <cell r="E213">
            <v>0</v>
          </cell>
          <cell r="F213" t="str">
            <v>NEP02</v>
          </cell>
          <cell r="G213" t="str">
            <v>Water Industry National Environment Programme</v>
          </cell>
          <cell r="H213">
            <v>0</v>
          </cell>
          <cell r="I213">
            <v>1</v>
          </cell>
          <cell r="J213">
            <v>0</v>
          </cell>
          <cell r="K213">
            <v>0</v>
          </cell>
          <cell r="L213">
            <v>0</v>
          </cell>
          <cell r="M213">
            <v>0</v>
          </cell>
          <cell r="N213">
            <v>0</v>
          </cell>
          <cell r="O213">
            <v>0</v>
          </cell>
          <cell r="P213">
            <v>0</v>
          </cell>
          <cell r="Q213">
            <v>1</v>
          </cell>
          <cell r="R213" t="str">
            <v>Under</v>
          </cell>
          <cell r="S213" t="str">
            <v xml:space="preserve">Revenue </v>
          </cell>
          <cell r="T213" t="str">
            <v>In-period</v>
          </cell>
          <cell r="U213">
            <v>0</v>
          </cell>
          <cell r="V213" t="str">
            <v>nr</v>
          </cell>
          <cell r="W213" t="str">
            <v>Cumulative number of schemes</v>
          </cell>
          <cell r="X213">
            <v>0</v>
          </cell>
          <cell r="Y213" t="str">
            <v>Up</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2</v>
          </cell>
          <cell r="AR213">
            <v>7</v>
          </cell>
          <cell r="AS213">
            <v>7</v>
          </cell>
          <cell r="AT213">
            <v>7</v>
          </cell>
          <cell r="AU213">
            <v>18</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cell r="DC213">
            <v>0</v>
          </cell>
          <cell r="DD213">
            <v>0</v>
          </cell>
          <cell r="DE213">
            <v>0</v>
          </cell>
        </row>
        <row r="214">
          <cell r="C214" t="str">
            <v>PR19PRT_15</v>
          </cell>
          <cell r="D214">
            <v>0</v>
          </cell>
          <cell r="E214">
            <v>0</v>
          </cell>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I214">
            <v>0</v>
          </cell>
          <cell r="J214">
            <v>0</v>
          </cell>
          <cell r="K214">
            <v>0</v>
          </cell>
          <cell r="L214">
            <v>0</v>
          </cell>
          <cell r="M214">
            <v>0</v>
          </cell>
          <cell r="N214">
            <v>0</v>
          </cell>
          <cell r="O214">
            <v>0</v>
          </cell>
          <cell r="P214">
            <v>0</v>
          </cell>
          <cell r="Q214">
            <v>0</v>
          </cell>
          <cell r="R214" t="str">
            <v>Under</v>
          </cell>
          <cell r="S214" t="str">
            <v>Revenue</v>
          </cell>
          <cell r="T214" t="str">
            <v>End of period</v>
          </cell>
          <cell r="U214">
            <v>0</v>
          </cell>
          <cell r="V214" t="str">
            <v>months</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t="str">
            <v/>
          </cell>
          <cell r="AR214" t="str">
            <v/>
          </cell>
          <cell r="AS214" t="str">
            <v/>
          </cell>
          <cell r="AT214" t="str">
            <v/>
          </cell>
          <cell r="AU214" t="str">
            <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cell r="DC214">
            <v>0</v>
          </cell>
          <cell r="DD214">
            <v>0</v>
          </cell>
          <cell r="DE214">
            <v>0</v>
          </cell>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I215">
            <v>0</v>
          </cell>
          <cell r="J215">
            <v>1</v>
          </cell>
          <cell r="K215">
            <v>0</v>
          </cell>
          <cell r="L215">
            <v>0</v>
          </cell>
          <cell r="M215">
            <v>0</v>
          </cell>
          <cell r="N215">
            <v>0</v>
          </cell>
          <cell r="O215">
            <v>0</v>
          </cell>
          <cell r="P215">
            <v>0</v>
          </cell>
          <cell r="Q215">
            <v>1</v>
          </cell>
          <cell r="R215" t="str">
            <v>Out &amp; under</v>
          </cell>
          <cell r="S215" t="str">
            <v xml:space="preserve">Revenue </v>
          </cell>
          <cell r="T215" t="str">
            <v>In-period</v>
          </cell>
          <cell r="U215" t="str">
            <v>Supply interruptions</v>
          </cell>
          <cell r="V215" t="str">
            <v>time</v>
          </cell>
          <cell r="W215" t="str">
            <v>Minutes per property per year</v>
          </cell>
          <cell r="X215">
            <v>0</v>
          </cell>
          <cell r="Y215" t="str">
            <v>Down</v>
          </cell>
          <cell r="Z215" t="str">
            <v>Water supply interruptions</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6.5</v>
          </cell>
          <cell r="AR215">
            <v>6.1333333333333337</v>
          </cell>
          <cell r="AS215">
            <v>5.7500000000000009</v>
          </cell>
          <cell r="AT215">
            <v>5.3833333333333337</v>
          </cell>
          <cell r="AU215">
            <v>5</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t="str">
            <v>Yes</v>
          </cell>
          <cell r="BM215" t="str">
            <v>Yes</v>
          </cell>
          <cell r="BN215" t="str">
            <v>Yes</v>
          </cell>
          <cell r="BO215" t="str">
            <v>Yes</v>
          </cell>
          <cell r="BP215" t="str">
            <v>Yes</v>
          </cell>
          <cell r="BQ215">
            <v>19.291133333333331</v>
          </cell>
          <cell r="BR215">
            <v>19.291133333333331</v>
          </cell>
          <cell r="BS215">
            <v>19.291133333333331</v>
          </cell>
          <cell r="BT215">
            <v>19.291133333333331</v>
          </cell>
          <cell r="BU215">
            <v>19.291133333333331</v>
          </cell>
          <cell r="BV215">
            <v>16.981118328561596</v>
          </cell>
          <cell r="BW215">
            <v>16.981118328561596</v>
          </cell>
          <cell r="BX215">
            <v>16.981118328561596</v>
          </cell>
          <cell r="BY215">
            <v>16.981118328561596</v>
          </cell>
          <cell r="BZ215">
            <v>16.981118328561596</v>
          </cell>
          <cell r="CA215">
            <v>0</v>
          </cell>
          <cell r="CB215">
            <v>0</v>
          </cell>
          <cell r="CC215">
            <v>0</v>
          </cell>
          <cell r="CD215">
            <v>0</v>
          </cell>
          <cell r="CE215">
            <v>0</v>
          </cell>
          <cell r="CF215">
            <v>0</v>
          </cell>
          <cell r="CG215">
            <v>0</v>
          </cell>
          <cell r="CH215">
            <v>0</v>
          </cell>
          <cell r="CI215">
            <v>0</v>
          </cell>
          <cell r="CJ215">
            <v>0</v>
          </cell>
          <cell r="CK215">
            <v>1.33</v>
          </cell>
          <cell r="CL215">
            <v>1.26</v>
          </cell>
          <cell r="CM215">
            <v>1.19</v>
          </cell>
          <cell r="CN215">
            <v>1.1200000000000001</v>
          </cell>
          <cell r="CO215">
            <v>1.05</v>
          </cell>
          <cell r="CP215" t="str">
            <v>*</v>
          </cell>
          <cell r="CQ215" t="str">
            <v>*</v>
          </cell>
          <cell r="CR215" t="str">
            <v>*</v>
          </cell>
          <cell r="CS215" t="str">
            <v>*</v>
          </cell>
          <cell r="CT215" t="str">
            <v>*</v>
          </cell>
          <cell r="CU215">
            <v>-0.121</v>
          </cell>
          <cell r="CV215" t="str">
            <v/>
          </cell>
          <cell r="CW215" t="str">
            <v/>
          </cell>
          <cell r="CX215">
            <v>-0.39</v>
          </cell>
          <cell r="CY215">
            <v>0.121</v>
          </cell>
          <cell r="CZ215" t="str">
            <v/>
          </cell>
          <cell r="DA215" t="str">
            <v/>
          </cell>
          <cell r="DB215">
            <v>0.36199999999999999</v>
          </cell>
          <cell r="DC215">
            <v>0</v>
          </cell>
          <cell r="DD215">
            <v>1</v>
          </cell>
          <cell r="DE215">
            <v>0</v>
          </cell>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I216">
            <v>0</v>
          </cell>
          <cell r="J216">
            <v>1</v>
          </cell>
          <cell r="K216">
            <v>0</v>
          </cell>
          <cell r="L216">
            <v>0</v>
          </cell>
          <cell r="M216">
            <v>0</v>
          </cell>
          <cell r="N216">
            <v>0</v>
          </cell>
          <cell r="O216">
            <v>0</v>
          </cell>
          <cell r="P216">
            <v>0</v>
          </cell>
          <cell r="Q216">
            <v>1</v>
          </cell>
          <cell r="R216" t="str">
            <v>Under</v>
          </cell>
          <cell r="S216" t="str">
            <v xml:space="preserve">Revenue </v>
          </cell>
          <cell r="T216" t="str">
            <v>In-period</v>
          </cell>
          <cell r="U216" t="str">
            <v>Water mains bursts</v>
          </cell>
          <cell r="V216" t="str">
            <v>nr</v>
          </cell>
          <cell r="W216" t="str">
            <v>Mains bursts per 1,000km</v>
          </cell>
          <cell r="X216">
            <v>1</v>
          </cell>
          <cell r="Y216" t="str">
            <v>Down</v>
          </cell>
          <cell r="Z216" t="str">
            <v>Mains repairs</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66.5</v>
          </cell>
          <cell r="AR216">
            <v>64.599999999999994</v>
          </cell>
          <cell r="AS216">
            <v>62.7</v>
          </cell>
          <cell r="AT216">
            <v>60.9</v>
          </cell>
          <cell r="AU216">
            <v>59</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t="str">
            <v>Yes</v>
          </cell>
          <cell r="BM216" t="str">
            <v>Yes</v>
          </cell>
          <cell r="BN216" t="str">
            <v>Yes</v>
          </cell>
          <cell r="BO216" t="str">
            <v>Yes</v>
          </cell>
          <cell r="BP216" t="str">
            <v>Yes</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cell r="CO216" t="str">
            <v/>
          </cell>
          <cell r="CP216" t="str">
            <v/>
          </cell>
          <cell r="CQ216" t="str">
            <v/>
          </cell>
          <cell r="CR216" t="str">
            <v/>
          </cell>
          <cell r="CS216" t="str">
            <v/>
          </cell>
          <cell r="CT216" t="str">
            <v/>
          </cell>
          <cell r="CU216">
            <v>-2.1999999999999999E-2</v>
          </cell>
          <cell r="CV216" t="str">
            <v/>
          </cell>
          <cell r="CW216" t="str">
            <v/>
          </cell>
          <cell r="CX216" t="str">
            <v/>
          </cell>
          <cell r="CY216">
            <v>0</v>
          </cell>
          <cell r="CZ216" t="str">
            <v/>
          </cell>
          <cell r="DA216" t="str">
            <v/>
          </cell>
          <cell r="DB216" t="str">
            <v/>
          </cell>
          <cell r="DC216">
            <v>0</v>
          </cell>
          <cell r="DD216">
            <v>1</v>
          </cell>
          <cell r="DE216">
            <v>0</v>
          </cell>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I217">
            <v>0</v>
          </cell>
          <cell r="J217">
            <v>1</v>
          </cell>
          <cell r="K217">
            <v>0</v>
          </cell>
          <cell r="L217">
            <v>0</v>
          </cell>
          <cell r="M217">
            <v>0</v>
          </cell>
          <cell r="N217">
            <v>0</v>
          </cell>
          <cell r="O217">
            <v>0</v>
          </cell>
          <cell r="P217">
            <v>0</v>
          </cell>
          <cell r="Q217">
            <v>1</v>
          </cell>
          <cell r="R217" t="str">
            <v>Under</v>
          </cell>
          <cell r="S217" t="str">
            <v xml:space="preserve">Revenue </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0.51</v>
          </cell>
          <cell r="AR217">
            <v>0.51</v>
          </cell>
          <cell r="AS217">
            <v>0.5</v>
          </cell>
          <cell r="AT217">
            <v>0.5</v>
          </cell>
          <cell r="AU217">
            <v>0.5</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C217">
            <v>0</v>
          </cell>
          <cell r="DD217">
            <v>1</v>
          </cell>
          <cell r="DE217">
            <v>0</v>
          </cell>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I218">
            <v>0</v>
          </cell>
          <cell r="J218">
            <v>1</v>
          </cell>
          <cell r="K218">
            <v>0</v>
          </cell>
          <cell r="L218">
            <v>0</v>
          </cell>
          <cell r="M218">
            <v>0</v>
          </cell>
          <cell r="N218">
            <v>0</v>
          </cell>
          <cell r="O218">
            <v>0</v>
          </cell>
          <cell r="P218">
            <v>0</v>
          </cell>
          <cell r="Q218">
            <v>1</v>
          </cell>
          <cell r="R218" t="str">
            <v>Under</v>
          </cell>
          <cell r="S218" t="str">
            <v xml:space="preserve">Revenue </v>
          </cell>
          <cell r="T218" t="str">
            <v>In-period</v>
          </cell>
          <cell r="U218" t="str">
            <v>Water quality compliance</v>
          </cell>
          <cell r="V218" t="str">
            <v>score</v>
          </cell>
          <cell r="W218" t="str">
            <v>Score as calculated by the DWI</v>
          </cell>
          <cell r="X218">
            <v>2</v>
          </cell>
          <cell r="Y218" t="str">
            <v>Down</v>
          </cell>
          <cell r="Z218" t="str">
            <v>Water quality compliance (CRI)</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t="str">
            <v>Yes</v>
          </cell>
          <cell r="BM218" t="str">
            <v>Yes</v>
          </cell>
          <cell r="BN218" t="str">
            <v>Yes</v>
          </cell>
          <cell r="BO218" t="str">
            <v>Yes</v>
          </cell>
          <cell r="BP218" t="str">
            <v>Yes</v>
          </cell>
          <cell r="BQ218" t="str">
            <v/>
          </cell>
          <cell r="BR218" t="str">
            <v/>
          </cell>
          <cell r="BS218" t="str">
            <v/>
          </cell>
          <cell r="BT218" t="str">
            <v/>
          </cell>
          <cell r="BU218" t="str">
            <v/>
          </cell>
          <cell r="BV218">
            <v>9.5</v>
          </cell>
          <cell r="BW218">
            <v>9.5</v>
          </cell>
          <cell r="BX218">
            <v>9.5</v>
          </cell>
          <cell r="BY218">
            <v>9.5</v>
          </cell>
          <cell r="BZ218">
            <v>9.5</v>
          </cell>
          <cell r="CA218">
            <v>2</v>
          </cell>
          <cell r="CB218">
            <v>2</v>
          </cell>
          <cell r="CC218">
            <v>2</v>
          </cell>
          <cell r="CD218">
            <v>2</v>
          </cell>
          <cell r="CE218">
            <v>2</v>
          </cell>
          <cell r="CF218" t="str">
            <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v>-0.17499999999999999</v>
          </cell>
          <cell r="CV218" t="str">
            <v/>
          </cell>
          <cell r="CW218" t="str">
            <v/>
          </cell>
          <cell r="CX218" t="str">
            <v/>
          </cell>
          <cell r="CY218">
            <v>0</v>
          </cell>
          <cell r="CZ218" t="str">
            <v/>
          </cell>
          <cell r="DA218" t="str">
            <v/>
          </cell>
          <cell r="DB218" t="str">
            <v/>
          </cell>
          <cell r="DC218">
            <v>0</v>
          </cell>
          <cell r="DD218">
            <v>1</v>
          </cell>
          <cell r="DE218">
            <v>0</v>
          </cell>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I219">
            <v>0</v>
          </cell>
          <cell r="J219">
            <v>0</v>
          </cell>
          <cell r="K219">
            <v>0</v>
          </cell>
          <cell r="L219">
            <v>0</v>
          </cell>
          <cell r="M219">
            <v>1</v>
          </cell>
          <cell r="N219">
            <v>0</v>
          </cell>
          <cell r="O219">
            <v>0</v>
          </cell>
          <cell r="P219">
            <v>0</v>
          </cell>
          <cell r="Q219">
            <v>1</v>
          </cell>
          <cell r="R219" t="str">
            <v>Under</v>
          </cell>
          <cell r="S219" t="str">
            <v xml:space="preserve">Revenue </v>
          </cell>
          <cell r="T219" t="str">
            <v>In-period</v>
          </cell>
          <cell r="U219" t="str">
            <v>Billing, debt, vfm, affordability, vulnerability</v>
          </cell>
          <cell r="V219" t="str">
            <v>nr</v>
          </cell>
          <cell r="W219" t="str">
            <v>Number of customers</v>
          </cell>
          <cell r="X219">
            <v>0</v>
          </cell>
          <cell r="Y219" t="str">
            <v>Up</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12960</v>
          </cell>
          <cell r="AR219">
            <v>15970</v>
          </cell>
          <cell r="AS219">
            <v>18980</v>
          </cell>
          <cell r="AT219">
            <v>21990</v>
          </cell>
          <cell r="AU219">
            <v>25000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C219">
            <v>0</v>
          </cell>
          <cell r="DD219">
            <v>1</v>
          </cell>
          <cell r="DE219">
            <v>0</v>
          </cell>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I220">
            <v>0</v>
          </cell>
          <cell r="J220">
            <v>0</v>
          </cell>
          <cell r="K220">
            <v>0</v>
          </cell>
          <cell r="L220">
            <v>0</v>
          </cell>
          <cell r="M220">
            <v>1</v>
          </cell>
          <cell r="N220">
            <v>0</v>
          </cell>
          <cell r="O220">
            <v>0</v>
          </cell>
          <cell r="P220">
            <v>0</v>
          </cell>
          <cell r="Q220">
            <v>1</v>
          </cell>
          <cell r="R220" t="str">
            <v>NFI</v>
          </cell>
          <cell r="S220">
            <v>0</v>
          </cell>
          <cell r="T220">
            <v>0</v>
          </cell>
          <cell r="U220" t="str">
            <v>Billing, debt, vfm, affordability, vulnerability</v>
          </cell>
          <cell r="V220" t="str">
            <v>%</v>
          </cell>
          <cell r="W220" t="str">
            <v>Percentage of customers</v>
          </cell>
          <cell r="X220">
            <v>1</v>
          </cell>
          <cell r="Y220" t="str">
            <v>Up</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56.7</v>
          </cell>
          <cell r="AR220">
            <v>59.5</v>
          </cell>
          <cell r="AS220">
            <v>62.3</v>
          </cell>
          <cell r="AT220">
            <v>65.2</v>
          </cell>
          <cell r="AU220">
            <v>68</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v>0</v>
          </cell>
          <cell r="DD220">
            <v>1</v>
          </cell>
          <cell r="DE220">
            <v>0</v>
          </cell>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I221">
            <v>0</v>
          </cell>
          <cell r="J221">
            <v>0</v>
          </cell>
          <cell r="K221">
            <v>0</v>
          </cell>
          <cell r="L221">
            <v>0</v>
          </cell>
          <cell r="M221">
            <v>1</v>
          </cell>
          <cell r="N221">
            <v>0</v>
          </cell>
          <cell r="O221">
            <v>0</v>
          </cell>
          <cell r="P221">
            <v>0</v>
          </cell>
          <cell r="Q221">
            <v>1</v>
          </cell>
          <cell r="R221" t="str">
            <v>NFI</v>
          </cell>
          <cell r="S221">
            <v>0</v>
          </cell>
          <cell r="T221">
            <v>0</v>
          </cell>
          <cell r="U221" t="str">
            <v>Billing, debt, vfm, affordability, vulnerability</v>
          </cell>
          <cell r="V221" t="str">
            <v>%</v>
          </cell>
          <cell r="W221" t="str">
            <v>Percentage of customers</v>
          </cell>
          <cell r="X221">
            <v>1</v>
          </cell>
          <cell r="Y221" t="str">
            <v>Up</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80</v>
          </cell>
          <cell r="AR221">
            <v>80</v>
          </cell>
          <cell r="AS221">
            <v>80</v>
          </cell>
          <cell r="AT221">
            <v>80</v>
          </cell>
          <cell r="AU221">
            <v>80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v>0</v>
          </cell>
          <cell r="DD221">
            <v>1</v>
          </cell>
          <cell r="DE221">
            <v>0</v>
          </cell>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I222">
            <v>0</v>
          </cell>
          <cell r="J222">
            <v>0</v>
          </cell>
          <cell r="K222">
            <v>0</v>
          </cell>
          <cell r="L222">
            <v>0</v>
          </cell>
          <cell r="M222">
            <v>1</v>
          </cell>
          <cell r="N222">
            <v>0</v>
          </cell>
          <cell r="O222">
            <v>0</v>
          </cell>
          <cell r="P222">
            <v>0</v>
          </cell>
          <cell r="Q222">
            <v>1</v>
          </cell>
          <cell r="R222" t="str">
            <v>Out &amp; under</v>
          </cell>
          <cell r="S222" t="str">
            <v xml:space="preserve">Revenue </v>
          </cell>
          <cell r="T222" t="str">
            <v>In-period</v>
          </cell>
          <cell r="U222" t="str">
            <v>Billing, debt, vfm, affordability, vulnerability</v>
          </cell>
          <cell r="V222" t="str">
            <v>%</v>
          </cell>
          <cell r="W222" t="str">
            <v>Voids as a percentage of all properties</v>
          </cell>
          <cell r="X222">
            <v>2</v>
          </cell>
          <cell r="Y222" t="str">
            <v>Down</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2.8</v>
          </cell>
          <cell r="AR222">
            <v>2.7</v>
          </cell>
          <cell r="AS222">
            <v>2.5</v>
          </cell>
          <cell r="AT222">
            <v>2.4</v>
          </cell>
          <cell r="AU222">
            <v>2.2000000000000002</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C222">
            <v>0</v>
          </cell>
          <cell r="DD222">
            <v>1</v>
          </cell>
          <cell r="DE222">
            <v>0</v>
          </cell>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I223">
            <v>0</v>
          </cell>
          <cell r="J223">
            <v>0</v>
          </cell>
          <cell r="K223">
            <v>0</v>
          </cell>
          <cell r="L223">
            <v>0</v>
          </cell>
          <cell r="M223">
            <v>1</v>
          </cell>
          <cell r="N223">
            <v>0</v>
          </cell>
          <cell r="O223">
            <v>0</v>
          </cell>
          <cell r="P223">
            <v>0</v>
          </cell>
          <cell r="Q223">
            <v>1</v>
          </cell>
          <cell r="R223" t="str">
            <v>NFI</v>
          </cell>
          <cell r="S223">
            <v>0</v>
          </cell>
          <cell r="T223">
            <v>0</v>
          </cell>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t="str">
            <v>3.5 / 17.5 / 45</v>
          </cell>
          <cell r="AR223" t="str">
            <v>4.4 / 35 / 90</v>
          </cell>
          <cell r="AS223" t="str">
            <v>5.3 / 35 / 90</v>
          </cell>
          <cell r="AT223" t="str">
            <v>6.2 / 35 / 90</v>
          </cell>
          <cell r="AU223" t="str">
            <v>7 / 35 / 90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v>0</v>
          </cell>
          <cell r="DD223">
            <v>1</v>
          </cell>
          <cell r="DE223">
            <v>0</v>
          </cell>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J224">
            <v>0</v>
          </cell>
          <cell r="K224">
            <v>0</v>
          </cell>
          <cell r="L224">
            <v>0</v>
          </cell>
          <cell r="M224">
            <v>0</v>
          </cell>
          <cell r="N224">
            <v>0</v>
          </cell>
          <cell r="O224">
            <v>0</v>
          </cell>
          <cell r="P224">
            <v>0</v>
          </cell>
          <cell r="Q224">
            <v>1</v>
          </cell>
          <cell r="R224" t="str">
            <v>NFI</v>
          </cell>
          <cell r="S224">
            <v>0</v>
          </cell>
          <cell r="T224">
            <v>0</v>
          </cell>
          <cell r="U224" t="str">
            <v>Resilience</v>
          </cell>
          <cell r="V224" t="str">
            <v>%</v>
          </cell>
          <cell r="W224" t="str">
            <v>Percentage of the population at risk</v>
          </cell>
          <cell r="X224">
            <v>1</v>
          </cell>
          <cell r="Y224" t="str">
            <v>Down</v>
          </cell>
          <cell r="Z224" t="str">
            <v>Risk of severe restrictions in a drought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v>0</v>
          </cell>
          <cell r="DD224">
            <v>1</v>
          </cell>
          <cell r="DE224">
            <v>0</v>
          </cell>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I225">
            <v>0</v>
          </cell>
          <cell r="J225">
            <v>1</v>
          </cell>
          <cell r="K225">
            <v>0</v>
          </cell>
          <cell r="L225">
            <v>0</v>
          </cell>
          <cell r="M225">
            <v>0</v>
          </cell>
          <cell r="N225">
            <v>0</v>
          </cell>
          <cell r="O225">
            <v>0</v>
          </cell>
          <cell r="P225">
            <v>0</v>
          </cell>
          <cell r="Q225">
            <v>1</v>
          </cell>
          <cell r="R225" t="str">
            <v>Under</v>
          </cell>
          <cell r="S225" t="str">
            <v xml:space="preserve">Revenue </v>
          </cell>
          <cell r="T225" t="str">
            <v>In-period</v>
          </cell>
          <cell r="U225" t="str">
            <v>Water outage</v>
          </cell>
          <cell r="V225" t="str">
            <v>%</v>
          </cell>
          <cell r="W225" t="str">
            <v>Unplanned outage as a proportion of total production capacity</v>
          </cell>
          <cell r="X225">
            <v>2</v>
          </cell>
          <cell r="Y225" t="str">
            <v>Down</v>
          </cell>
          <cell r="Z225" t="str">
            <v>Unplanned outage</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2.34</v>
          </cell>
          <cell r="AR225">
            <v>2.34</v>
          </cell>
          <cell r="AS225">
            <v>2.34</v>
          </cell>
          <cell r="AT225">
            <v>2.34</v>
          </cell>
          <cell r="AU225">
            <v>2.34</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t="str">
            <v>Yes</v>
          </cell>
          <cell r="BM225" t="str">
            <v>Yes</v>
          </cell>
          <cell r="BN225" t="str">
            <v>Yes</v>
          </cell>
          <cell r="BO225" t="str">
            <v>Yes</v>
          </cell>
          <cell r="BP225" t="str">
            <v>Yes</v>
          </cell>
          <cell r="BQ225" t="str">
            <v/>
          </cell>
          <cell r="BR225" t="str">
            <v/>
          </cell>
          <cell r="BS225" t="str">
            <v/>
          </cell>
          <cell r="BT225" t="str">
            <v/>
          </cell>
          <cell r="BU225" t="str">
            <v/>
          </cell>
          <cell r="BV225">
            <v>4.68</v>
          </cell>
          <cell r="BW225">
            <v>4.68</v>
          </cell>
          <cell r="BX225">
            <v>4.68</v>
          </cell>
          <cell r="BY225">
            <v>4.68</v>
          </cell>
          <cell r="BZ225">
            <v>4.68</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v>-0.17599999999999999</v>
          </cell>
          <cell r="CV225" t="str">
            <v/>
          </cell>
          <cell r="CW225" t="str">
            <v/>
          </cell>
          <cell r="CX225" t="str">
            <v/>
          </cell>
          <cell r="CY225" t="str">
            <v/>
          </cell>
          <cell r="CZ225" t="str">
            <v/>
          </cell>
          <cell r="DA225" t="str">
            <v/>
          </cell>
          <cell r="DB225" t="str">
            <v/>
          </cell>
          <cell r="DC225">
            <v>0</v>
          </cell>
          <cell r="DD225">
            <v>1</v>
          </cell>
          <cell r="DE225">
            <v>0</v>
          </cell>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I226">
            <v>0</v>
          </cell>
          <cell r="J226">
            <v>1</v>
          </cell>
          <cell r="K226">
            <v>0</v>
          </cell>
          <cell r="L226">
            <v>0</v>
          </cell>
          <cell r="M226">
            <v>0</v>
          </cell>
          <cell r="N226">
            <v>0</v>
          </cell>
          <cell r="O226">
            <v>0</v>
          </cell>
          <cell r="P226">
            <v>0</v>
          </cell>
          <cell r="Q226">
            <v>1</v>
          </cell>
          <cell r="R226" t="str">
            <v>Out &amp; under</v>
          </cell>
          <cell r="S226" t="str">
            <v xml:space="preserve">Revenue </v>
          </cell>
          <cell r="T226" t="str">
            <v>In-period</v>
          </cell>
          <cell r="U226" t="str">
            <v>Leakage</v>
          </cell>
          <cell r="V226" t="str">
            <v>nr</v>
          </cell>
          <cell r="W226" t="str">
            <v>Megalitres a day based on a three-year average</v>
          </cell>
          <cell r="X226">
            <v>1</v>
          </cell>
          <cell r="Y226" t="str">
            <v>Down</v>
          </cell>
          <cell r="Z226" t="str">
            <v>Leakage</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23.8</v>
          </cell>
          <cell r="AR226">
            <v>23.3</v>
          </cell>
          <cell r="AS226">
            <v>22.6</v>
          </cell>
          <cell r="AT226">
            <v>21.8</v>
          </cell>
          <cell r="AU226">
            <v>21.1</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t="str">
            <v>Yes</v>
          </cell>
          <cell r="BM226" t="str">
            <v>Yes</v>
          </cell>
          <cell r="BN226" t="str">
            <v>Yes</v>
          </cell>
          <cell r="BO226" t="str">
            <v>Yes</v>
          </cell>
          <cell r="BP226" t="str">
            <v>Yes</v>
          </cell>
          <cell r="BQ226">
            <v>41.1</v>
          </cell>
          <cell r="BR226">
            <v>41.1</v>
          </cell>
          <cell r="BS226">
            <v>41.1</v>
          </cell>
          <cell r="BT226">
            <v>41.1</v>
          </cell>
          <cell r="BU226">
            <v>41.1</v>
          </cell>
          <cell r="BV226">
            <v>36.1</v>
          </cell>
          <cell r="BW226">
            <v>36.1</v>
          </cell>
          <cell r="BX226">
            <v>36.1</v>
          </cell>
          <cell r="BY226">
            <v>36.1</v>
          </cell>
          <cell r="BZ226">
            <v>36.1</v>
          </cell>
          <cell r="CA226" t="str">
            <v/>
          </cell>
          <cell r="CB226" t="str">
            <v/>
          </cell>
          <cell r="CC226" t="str">
            <v/>
          </cell>
          <cell r="CD226" t="str">
            <v/>
          </cell>
          <cell r="CE226" t="str">
            <v/>
          </cell>
          <cell r="CF226" t="str">
            <v/>
          </cell>
          <cell r="CG226" t="str">
            <v/>
          </cell>
          <cell r="CH226" t="str">
            <v/>
          </cell>
          <cell r="CI226" t="str">
            <v/>
          </cell>
          <cell r="CJ226" t="str">
            <v/>
          </cell>
          <cell r="CK226">
            <v>18.8</v>
          </cell>
          <cell r="CL226">
            <v>18.600000000000001</v>
          </cell>
          <cell r="CM226">
            <v>18.2</v>
          </cell>
          <cell r="CN226">
            <v>17.8</v>
          </cell>
          <cell r="CO226">
            <v>17.3</v>
          </cell>
          <cell r="CP226" t="str">
            <v>*</v>
          </cell>
          <cell r="CQ226" t="str">
            <v>*</v>
          </cell>
          <cell r="CR226" t="str">
            <v>*</v>
          </cell>
          <cell r="CS226" t="str">
            <v>*</v>
          </cell>
          <cell r="CT226" t="str">
            <v>*</v>
          </cell>
          <cell r="CU226">
            <v>-0.41499999999999998</v>
          </cell>
          <cell r="CV226">
            <v>-2.169</v>
          </cell>
          <cell r="CW226" t="str">
            <v/>
          </cell>
          <cell r="CX226">
            <v>-0.46300000000000002</v>
          </cell>
          <cell r="CY226">
            <v>0.34599999999999997</v>
          </cell>
          <cell r="CZ226" t="str">
            <v/>
          </cell>
          <cell r="DA226" t="str">
            <v/>
          </cell>
          <cell r="DB226">
            <v>0.46300000000000002</v>
          </cell>
          <cell r="DC226">
            <v>0</v>
          </cell>
          <cell r="DD226">
            <v>1</v>
          </cell>
          <cell r="DE226">
            <v>0</v>
          </cell>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I227">
            <v>0</v>
          </cell>
          <cell r="J227">
            <v>0</v>
          </cell>
          <cell r="K227">
            <v>0</v>
          </cell>
          <cell r="L227">
            <v>0</v>
          </cell>
          <cell r="M227">
            <v>1</v>
          </cell>
          <cell r="N227">
            <v>0</v>
          </cell>
          <cell r="O227">
            <v>0</v>
          </cell>
          <cell r="P227">
            <v>0</v>
          </cell>
          <cell r="Q227">
            <v>1</v>
          </cell>
          <cell r="R227" t="str">
            <v>Under</v>
          </cell>
          <cell r="S227" t="str">
            <v xml:space="preserve">Revenue </v>
          </cell>
          <cell r="T227" t="str">
            <v>In-period</v>
          </cell>
          <cell r="U227" t="str">
            <v>Customer service/satisfaction (exc. billing etc.)</v>
          </cell>
          <cell r="V227" t="str">
            <v>%</v>
          </cell>
          <cell r="W227" t="str">
            <v>Percentage of contacts resolved first time</v>
          </cell>
          <cell r="X227">
            <v>1</v>
          </cell>
          <cell r="Y227" t="str">
            <v>Up</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80</v>
          </cell>
          <cell r="AR227">
            <v>82.5</v>
          </cell>
          <cell r="AS227">
            <v>85</v>
          </cell>
          <cell r="AT227">
            <v>87.5</v>
          </cell>
          <cell r="AU227">
            <v>90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C227">
            <v>0</v>
          </cell>
          <cell r="DD227">
            <v>1</v>
          </cell>
          <cell r="DE227">
            <v>0</v>
          </cell>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I228">
            <v>0</v>
          </cell>
          <cell r="J228">
            <v>0</v>
          </cell>
          <cell r="K228">
            <v>0</v>
          </cell>
          <cell r="L228">
            <v>0</v>
          </cell>
          <cell r="M228">
            <v>1</v>
          </cell>
          <cell r="N228">
            <v>0</v>
          </cell>
          <cell r="O228">
            <v>0</v>
          </cell>
          <cell r="P228">
            <v>0</v>
          </cell>
          <cell r="Q228">
            <v>1</v>
          </cell>
          <cell r="R228" t="str">
            <v>Out &amp; under</v>
          </cell>
          <cell r="S228" t="str">
            <v xml:space="preserve">Revenue </v>
          </cell>
          <cell r="T228" t="str">
            <v>In-period</v>
          </cell>
          <cell r="U228" t="str">
            <v>Customer measure of experience (C-MeX)</v>
          </cell>
          <cell r="V228" t="str">
            <v>score</v>
          </cell>
          <cell r="W228" t="str">
            <v>C-Mex scores</v>
          </cell>
          <cell r="X228">
            <v>2</v>
          </cell>
          <cell r="Y228" t="str">
            <v>Up</v>
          </cell>
          <cell r="Z228" t="str">
            <v>C-MeX: Customer measure of experience</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t="str">
            <v/>
          </cell>
          <cell r="AR228" t="str">
            <v/>
          </cell>
          <cell r="AS228" t="str">
            <v/>
          </cell>
          <cell r="AT228" t="str">
            <v/>
          </cell>
          <cell r="AU228" t="str">
            <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t="str">
            <v>Yes</v>
          </cell>
          <cell r="BM228" t="str">
            <v>Yes</v>
          </cell>
          <cell r="BN228" t="str">
            <v>Yes</v>
          </cell>
          <cell r="BO228" t="str">
            <v>Yes</v>
          </cell>
          <cell r="BP228" t="str">
            <v>Yes</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No</v>
          </cell>
          <cell r="DD228">
            <v>1</v>
          </cell>
          <cell r="DE228">
            <v>0</v>
          </cell>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I229">
            <v>0</v>
          </cell>
          <cell r="J229">
            <v>1</v>
          </cell>
          <cell r="K229">
            <v>0</v>
          </cell>
          <cell r="L229">
            <v>0</v>
          </cell>
          <cell r="M229">
            <v>0</v>
          </cell>
          <cell r="N229">
            <v>0</v>
          </cell>
          <cell r="O229">
            <v>0</v>
          </cell>
          <cell r="P229">
            <v>0</v>
          </cell>
          <cell r="Q229">
            <v>1</v>
          </cell>
          <cell r="R229" t="str">
            <v>Out &amp; under</v>
          </cell>
          <cell r="S229" t="str">
            <v xml:space="preserve">Revenue </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t="str">
            <v/>
          </cell>
          <cell r="AR229" t="str">
            <v/>
          </cell>
          <cell r="AS229" t="str">
            <v/>
          </cell>
          <cell r="AT229" t="str">
            <v/>
          </cell>
          <cell r="AU229" t="str">
            <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t="str">
            <v>Yes</v>
          </cell>
          <cell r="BM229" t="str">
            <v>Yes</v>
          </cell>
          <cell r="BN229" t="str">
            <v>Yes</v>
          </cell>
          <cell r="BO229" t="str">
            <v>Yes</v>
          </cell>
          <cell r="BP229" t="str">
            <v>Yes</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No</v>
          </cell>
          <cell r="DD229">
            <v>1</v>
          </cell>
          <cell r="DE229">
            <v>0</v>
          </cell>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I230">
            <v>0</v>
          </cell>
          <cell r="J230">
            <v>1</v>
          </cell>
          <cell r="K230">
            <v>0</v>
          </cell>
          <cell r="L230">
            <v>0</v>
          </cell>
          <cell r="M230">
            <v>0</v>
          </cell>
          <cell r="N230">
            <v>0</v>
          </cell>
          <cell r="O230">
            <v>0</v>
          </cell>
          <cell r="P230">
            <v>0</v>
          </cell>
          <cell r="Q230">
            <v>1</v>
          </cell>
          <cell r="R230" t="str">
            <v>Under</v>
          </cell>
          <cell r="S230" t="str">
            <v xml:space="preserve">Revenue </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144.30000000000001</v>
          </cell>
          <cell r="AR230">
            <v>142.4</v>
          </cell>
          <cell r="AS230">
            <v>140.30000000000001</v>
          </cell>
          <cell r="AT230">
            <v>138.19999999999999</v>
          </cell>
          <cell r="AU230">
            <v>136.19999999999999</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t="str">
            <v>Yes</v>
          </cell>
          <cell r="BM230" t="str">
            <v>Yes</v>
          </cell>
          <cell r="BN230" t="str">
            <v>Yes</v>
          </cell>
          <cell r="BO230" t="str">
            <v>Yes</v>
          </cell>
          <cell r="BP230" t="str">
            <v>Yes</v>
          </cell>
          <cell r="BQ230" t="str">
            <v/>
          </cell>
          <cell r="BR230" t="str">
            <v/>
          </cell>
          <cell r="BS230" t="str">
            <v/>
          </cell>
          <cell r="BT230" t="str">
            <v/>
          </cell>
          <cell r="BU230" t="str">
            <v/>
          </cell>
          <cell r="BV230">
            <v>158.80000000000001</v>
          </cell>
          <cell r="BW230">
            <v>158.80000000000001</v>
          </cell>
          <cell r="BX230">
            <v>158.80000000000001</v>
          </cell>
          <cell r="BY230">
            <v>158.80000000000001</v>
          </cell>
          <cell r="BZ230">
            <v>158.80000000000001</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v>-8.7999999999999995E-2</v>
          </cell>
          <cell r="CV230" t="str">
            <v/>
          </cell>
          <cell r="CW230" t="str">
            <v/>
          </cell>
          <cell r="CX230" t="str">
            <v/>
          </cell>
          <cell r="CY230" t="str">
            <v/>
          </cell>
          <cell r="CZ230" t="str">
            <v/>
          </cell>
          <cell r="DA230" t="str">
            <v/>
          </cell>
          <cell r="DB230" t="str">
            <v/>
          </cell>
          <cell r="DC230">
            <v>0</v>
          </cell>
          <cell r="DD230">
            <v>1</v>
          </cell>
          <cell r="DE230">
            <v>0</v>
          </cell>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I231">
            <v>0</v>
          </cell>
          <cell r="J231">
            <v>1</v>
          </cell>
          <cell r="K231">
            <v>0</v>
          </cell>
          <cell r="L231">
            <v>0</v>
          </cell>
          <cell r="M231">
            <v>0</v>
          </cell>
          <cell r="N231">
            <v>0</v>
          </cell>
          <cell r="O231">
            <v>0</v>
          </cell>
          <cell r="P231">
            <v>0</v>
          </cell>
          <cell r="Q231">
            <v>1</v>
          </cell>
          <cell r="R231" t="str">
            <v>Under</v>
          </cell>
          <cell r="S231" t="str">
            <v xml:space="preserve">Revenue </v>
          </cell>
          <cell r="T231" t="str">
            <v>In-period</v>
          </cell>
          <cell r="U231" t="str">
            <v>Energy/emissions</v>
          </cell>
          <cell r="V231" t="str">
            <v>nr</v>
          </cell>
          <cell r="W231" t="str">
            <v>Emissions (kgCO2eg) per million litre of water put into supply</v>
          </cell>
          <cell r="X231">
            <v>0</v>
          </cell>
          <cell r="Y231" t="str">
            <v>Down</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55</v>
          </cell>
          <cell r="AR231">
            <v>55</v>
          </cell>
          <cell r="AS231">
            <v>55</v>
          </cell>
          <cell r="AT231">
            <v>55</v>
          </cell>
          <cell r="AU231">
            <v>55</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C231">
            <v>0</v>
          </cell>
          <cell r="DD231">
            <v>1</v>
          </cell>
          <cell r="DE231">
            <v>0</v>
          </cell>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I232">
            <v>0</v>
          </cell>
          <cell r="J232">
            <v>1</v>
          </cell>
          <cell r="K232">
            <v>0</v>
          </cell>
          <cell r="L232">
            <v>0</v>
          </cell>
          <cell r="M232">
            <v>0</v>
          </cell>
          <cell r="N232">
            <v>0</v>
          </cell>
          <cell r="O232">
            <v>0</v>
          </cell>
          <cell r="P232">
            <v>0</v>
          </cell>
          <cell r="Q232">
            <v>1</v>
          </cell>
          <cell r="R232" t="str">
            <v>NFI</v>
          </cell>
          <cell r="S232">
            <v>0</v>
          </cell>
          <cell r="T232">
            <v>0</v>
          </cell>
          <cell r="U232" t="str">
            <v>Pollution incidents</v>
          </cell>
          <cell r="V232" t="str">
            <v>nr</v>
          </cell>
          <cell r="W232" t="str">
            <v>Number of pollution incidents</v>
          </cell>
          <cell r="X232">
            <v>0</v>
          </cell>
          <cell r="Y232" t="str">
            <v>Down</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v>0</v>
          </cell>
          <cell r="DD232">
            <v>1</v>
          </cell>
          <cell r="DE232">
            <v>0</v>
          </cell>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J233">
            <v>0</v>
          </cell>
          <cell r="K233">
            <v>0</v>
          </cell>
          <cell r="L233">
            <v>0</v>
          </cell>
          <cell r="M233">
            <v>0</v>
          </cell>
          <cell r="N233">
            <v>0</v>
          </cell>
          <cell r="O233">
            <v>0</v>
          </cell>
          <cell r="P233">
            <v>0</v>
          </cell>
          <cell r="Q233">
            <v>1</v>
          </cell>
          <cell r="R233" t="str">
            <v>NFI</v>
          </cell>
          <cell r="S233">
            <v>0</v>
          </cell>
          <cell r="T233">
            <v>0</v>
          </cell>
          <cell r="U233" t="str">
            <v>Water resources/ abstraction</v>
          </cell>
          <cell r="V233" t="str">
            <v>nr</v>
          </cell>
          <cell r="W233" t="str">
            <v>Megalitres (Ml)</v>
          </cell>
          <cell r="X233">
            <v>0</v>
          </cell>
          <cell r="Y233" t="str">
            <v>Down</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t="str">
            <v>-7 / -12</v>
          </cell>
          <cell r="AR233" t="str">
            <v>-7 / -12</v>
          </cell>
          <cell r="AS233" t="str">
            <v>-7 / -12</v>
          </cell>
          <cell r="AT233" t="str">
            <v>-7 / -12</v>
          </cell>
          <cell r="AU233" t="str">
            <v>-7 / -12</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v>0</v>
          </cell>
          <cell r="DD233">
            <v>1</v>
          </cell>
          <cell r="DE233">
            <v>0</v>
          </cell>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I234">
            <v>0</v>
          </cell>
          <cell r="J234">
            <v>1</v>
          </cell>
          <cell r="K234">
            <v>0</v>
          </cell>
          <cell r="L234">
            <v>0</v>
          </cell>
          <cell r="M234">
            <v>0</v>
          </cell>
          <cell r="N234">
            <v>0</v>
          </cell>
          <cell r="O234">
            <v>0</v>
          </cell>
          <cell r="P234">
            <v>0</v>
          </cell>
          <cell r="Q234">
            <v>1</v>
          </cell>
          <cell r="R234" t="str">
            <v>NFI</v>
          </cell>
          <cell r="S234">
            <v>0</v>
          </cell>
          <cell r="T234">
            <v>0</v>
          </cell>
          <cell r="U234" t="str">
            <v>Biodiversity/SSSIs</v>
          </cell>
          <cell r="V234" t="str">
            <v>nr</v>
          </cell>
          <cell r="W234" t="str">
            <v>Number of sites</v>
          </cell>
          <cell r="X234">
            <v>0</v>
          </cell>
          <cell r="Y234" t="str">
            <v>Up</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1</v>
          </cell>
          <cell r="AR234">
            <v>2</v>
          </cell>
          <cell r="AS234">
            <v>2</v>
          </cell>
          <cell r="AT234">
            <v>3</v>
          </cell>
          <cell r="AU234">
            <v>3</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v>0</v>
          </cell>
          <cell r="DD234">
            <v>1</v>
          </cell>
          <cell r="DE234">
            <v>0</v>
          </cell>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K235">
            <v>0</v>
          </cell>
          <cell r="L235">
            <v>0</v>
          </cell>
          <cell r="M235">
            <v>0</v>
          </cell>
          <cell r="N235">
            <v>0</v>
          </cell>
          <cell r="O235">
            <v>0</v>
          </cell>
          <cell r="P235">
            <v>0</v>
          </cell>
          <cell r="Q235">
            <v>1</v>
          </cell>
          <cell r="R235" t="str">
            <v>Under</v>
          </cell>
          <cell r="S235" t="str">
            <v xml:space="preserve">Revenue </v>
          </cell>
          <cell r="T235" t="str">
            <v>In-period</v>
          </cell>
          <cell r="U235" t="str">
            <v>Environmental</v>
          </cell>
          <cell r="V235" t="str">
            <v>nr</v>
          </cell>
          <cell r="W235" t="str">
            <v>Number of projects completed</v>
          </cell>
          <cell r="X235">
            <v>0</v>
          </cell>
          <cell r="Y235" t="str">
            <v>Up</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7</v>
          </cell>
          <cell r="AS235">
            <v>7</v>
          </cell>
          <cell r="AT235">
            <v>7</v>
          </cell>
          <cell r="AU235">
            <v>24</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C235">
            <v>0</v>
          </cell>
          <cell r="DD235">
            <v>1</v>
          </cell>
          <cell r="DE235">
            <v>0</v>
          </cell>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I236">
            <v>0</v>
          </cell>
          <cell r="J236">
            <v>1</v>
          </cell>
          <cell r="K236">
            <v>0</v>
          </cell>
          <cell r="L236">
            <v>0</v>
          </cell>
          <cell r="M236">
            <v>0</v>
          </cell>
          <cell r="N236">
            <v>0</v>
          </cell>
          <cell r="O236">
            <v>0</v>
          </cell>
          <cell r="P236">
            <v>0</v>
          </cell>
          <cell r="Q236">
            <v>1</v>
          </cell>
          <cell r="R236" t="str">
            <v>Under</v>
          </cell>
          <cell r="S236" t="str">
            <v xml:space="preserve">Revenue </v>
          </cell>
          <cell r="T236" t="str">
            <v>In-period</v>
          </cell>
          <cell r="U236">
            <v>0</v>
          </cell>
          <cell r="V236" t="str">
            <v>nr</v>
          </cell>
          <cell r="W236" t="str">
            <v xml:space="preserve">The number of mg/l </v>
          </cell>
          <cell r="X236">
            <v>1</v>
          </cell>
          <cell r="Y236" t="str">
            <v>Down</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cell r="DC236">
            <v>0</v>
          </cell>
          <cell r="DD236">
            <v>0</v>
          </cell>
          <cell r="DE236">
            <v>0</v>
          </cell>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I237">
            <v>0</v>
          </cell>
          <cell r="J237">
            <v>0</v>
          </cell>
          <cell r="K237">
            <v>0</v>
          </cell>
          <cell r="L237">
            <v>0</v>
          </cell>
          <cell r="M237">
            <v>1</v>
          </cell>
          <cell r="N237">
            <v>0</v>
          </cell>
          <cell r="O237">
            <v>0</v>
          </cell>
          <cell r="P237">
            <v>0</v>
          </cell>
          <cell r="Q237">
            <v>1</v>
          </cell>
          <cell r="R237" t="str">
            <v>NFI</v>
          </cell>
          <cell r="S237">
            <v>0</v>
          </cell>
          <cell r="T237">
            <v>0</v>
          </cell>
          <cell r="U237" t="str">
            <v>Billing, debt, vfm, affordability, vulnerability</v>
          </cell>
          <cell r="V237" t="str">
            <v>%</v>
          </cell>
          <cell r="W237" t="str">
            <v>Percentage of customers</v>
          </cell>
          <cell r="X237">
            <v>0</v>
          </cell>
          <cell r="Y237" t="str">
            <v>Down</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9</v>
          </cell>
          <cell r="AR237">
            <v>8</v>
          </cell>
          <cell r="AS237">
            <v>7</v>
          </cell>
          <cell r="AT237">
            <v>6</v>
          </cell>
          <cell r="AU237">
            <v>6</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v>0</v>
          </cell>
          <cell r="DD237">
            <v>0</v>
          </cell>
          <cell r="DE237">
            <v>0</v>
          </cell>
        </row>
        <row r="238">
          <cell r="C238" t="str">
            <v>PR19SES_NEP01</v>
          </cell>
          <cell r="D238">
            <v>0</v>
          </cell>
          <cell r="E238">
            <v>0</v>
          </cell>
          <cell r="F238" t="str">
            <v>NEP01</v>
          </cell>
          <cell r="G238" t="str">
            <v>WINEP Delivery</v>
          </cell>
          <cell r="H238">
            <v>0</v>
          </cell>
          <cell r="I238">
            <v>0</v>
          </cell>
          <cell r="J238">
            <v>0</v>
          </cell>
          <cell r="K238">
            <v>0</v>
          </cell>
          <cell r="L238">
            <v>0</v>
          </cell>
          <cell r="M238">
            <v>0</v>
          </cell>
          <cell r="N238">
            <v>0</v>
          </cell>
          <cell r="O238">
            <v>0</v>
          </cell>
          <cell r="P238">
            <v>0</v>
          </cell>
          <cell r="Q238">
            <v>0</v>
          </cell>
          <cell r="R238" t="str">
            <v>NFI</v>
          </cell>
          <cell r="S238">
            <v>0</v>
          </cell>
          <cell r="T238">
            <v>0</v>
          </cell>
          <cell r="U238">
            <v>0</v>
          </cell>
          <cell r="V238" t="str">
            <v>text</v>
          </cell>
          <cell r="W238" t="str">
            <v>WINEP requirements met or not met in each year</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t="str">
            <v>Met</v>
          </cell>
          <cell r="AR238" t="str">
            <v>Met</v>
          </cell>
          <cell r="AS238" t="str">
            <v>Met</v>
          </cell>
          <cell r="AT238" t="str">
            <v>Met</v>
          </cell>
          <cell r="AU238" t="str">
            <v>Met</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v>0</v>
          </cell>
          <cell r="DD238">
            <v>0</v>
          </cell>
          <cell r="DE238">
            <v>0</v>
          </cell>
        </row>
        <row r="239">
          <cell r="C239" t="str">
            <v>PR19SES_C.2</v>
          </cell>
          <cell r="D239">
            <v>0</v>
          </cell>
          <cell r="E239">
            <v>0</v>
          </cell>
          <cell r="F239" t="str">
            <v>C.2</v>
          </cell>
          <cell r="G239" t="str">
            <v>Risk of supply failures</v>
          </cell>
          <cell r="H239">
            <v>0</v>
          </cell>
          <cell r="I239">
            <v>0</v>
          </cell>
          <cell r="J239">
            <v>1</v>
          </cell>
          <cell r="K239">
            <v>0</v>
          </cell>
          <cell r="L239">
            <v>0</v>
          </cell>
          <cell r="M239">
            <v>0</v>
          </cell>
          <cell r="N239">
            <v>0</v>
          </cell>
          <cell r="O239">
            <v>0</v>
          </cell>
          <cell r="P239">
            <v>0</v>
          </cell>
          <cell r="Q239">
            <v>1</v>
          </cell>
          <cell r="R239" t="str">
            <v>Under</v>
          </cell>
          <cell r="S239" t="str">
            <v>Revenue</v>
          </cell>
          <cell r="T239" t="str">
            <v>In-period</v>
          </cell>
          <cell r="U239">
            <v>0</v>
          </cell>
          <cell r="V239" t="str">
            <v>%</v>
          </cell>
          <cell r="W239" t="str">
            <v>Percentage of properties that can be supplied by more than one  treatment works</v>
          </cell>
          <cell r="X239">
            <v>0</v>
          </cell>
          <cell r="Y239" t="str">
            <v>Up</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65</v>
          </cell>
          <cell r="AR239">
            <v>65</v>
          </cell>
          <cell r="AS239">
            <v>76</v>
          </cell>
          <cell r="AT239">
            <v>76</v>
          </cell>
          <cell r="AU239">
            <v>100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cell r="DC239">
            <v>0</v>
          </cell>
          <cell r="DD239">
            <v>0</v>
          </cell>
          <cell r="DE239">
            <v>0</v>
          </cell>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I240">
            <v>0</v>
          </cell>
          <cell r="J240">
            <v>0</v>
          </cell>
          <cell r="K240">
            <v>0</v>
          </cell>
          <cell r="L240">
            <v>0</v>
          </cell>
          <cell r="M240">
            <v>1</v>
          </cell>
          <cell r="N240">
            <v>0</v>
          </cell>
          <cell r="O240">
            <v>0</v>
          </cell>
          <cell r="P240">
            <v>0</v>
          </cell>
          <cell r="Q240">
            <v>1</v>
          </cell>
          <cell r="R240" t="str">
            <v>Out &amp; under</v>
          </cell>
          <cell r="S240" t="str">
            <v xml:space="preserve">Revenue </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t="str">
            <v/>
          </cell>
          <cell r="AR240" t="str">
            <v/>
          </cell>
          <cell r="AS240" t="str">
            <v/>
          </cell>
          <cell r="AT240" t="str">
            <v/>
          </cell>
          <cell r="AU240" t="str">
            <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t="str">
            <v>Yes</v>
          </cell>
          <cell r="BM240" t="str">
            <v>Yes</v>
          </cell>
          <cell r="BN240" t="str">
            <v>Yes</v>
          </cell>
          <cell r="BO240" t="str">
            <v>Yes</v>
          </cell>
          <cell r="BP240" t="str">
            <v>Yes</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No</v>
          </cell>
          <cell r="DD240">
            <v>1</v>
          </cell>
          <cell r="DE240">
            <v>0</v>
          </cell>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I241">
            <v>0</v>
          </cell>
          <cell r="J241">
            <v>1</v>
          </cell>
          <cell r="K241">
            <v>0</v>
          </cell>
          <cell r="L241">
            <v>0</v>
          </cell>
          <cell r="M241">
            <v>0</v>
          </cell>
          <cell r="N241">
            <v>0</v>
          </cell>
          <cell r="O241">
            <v>0</v>
          </cell>
          <cell r="P241">
            <v>0</v>
          </cell>
          <cell r="Q241">
            <v>1</v>
          </cell>
          <cell r="R241" t="str">
            <v>Out &amp; under</v>
          </cell>
          <cell r="S241" t="str">
            <v xml:space="preserve">Revenue </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t="str">
            <v/>
          </cell>
          <cell r="AR241" t="str">
            <v/>
          </cell>
          <cell r="AS241" t="str">
            <v/>
          </cell>
          <cell r="AT241" t="str">
            <v/>
          </cell>
          <cell r="AU241" t="str">
            <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t="str">
            <v>Yes</v>
          </cell>
          <cell r="BM241" t="str">
            <v>Yes</v>
          </cell>
          <cell r="BN241" t="str">
            <v>Yes</v>
          </cell>
          <cell r="BO241" t="str">
            <v>Yes</v>
          </cell>
          <cell r="BP241" t="str">
            <v>Yes</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No</v>
          </cell>
          <cell r="DD241">
            <v>1</v>
          </cell>
          <cell r="DE241">
            <v>0</v>
          </cell>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K242">
            <v>0</v>
          </cell>
          <cell r="L242">
            <v>0</v>
          </cell>
          <cell r="M242">
            <v>0</v>
          </cell>
          <cell r="N242">
            <v>0</v>
          </cell>
          <cell r="O242">
            <v>0</v>
          </cell>
          <cell r="P242">
            <v>0</v>
          </cell>
          <cell r="Q242">
            <v>1</v>
          </cell>
          <cell r="R242" t="str">
            <v>Under</v>
          </cell>
          <cell r="S242" t="str">
            <v xml:space="preserve">Revenue </v>
          </cell>
          <cell r="T242" t="str">
            <v>In-period</v>
          </cell>
          <cell r="U242" t="str">
            <v>Water quality compliance</v>
          </cell>
          <cell r="V242" t="str">
            <v>score</v>
          </cell>
          <cell r="W242" t="str">
            <v xml:space="preserve">Index score </v>
          </cell>
          <cell r="X242">
            <v>2</v>
          </cell>
          <cell r="Y242" t="str">
            <v>Down</v>
          </cell>
          <cell r="Z242" t="str">
            <v>Water quality compliance (CRI)</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t="str">
            <v>Yes</v>
          </cell>
          <cell r="BM242" t="str">
            <v>Yes</v>
          </cell>
          <cell r="BN242" t="str">
            <v>Yes</v>
          </cell>
          <cell r="BO242" t="str">
            <v>Yes</v>
          </cell>
          <cell r="BP242" t="str">
            <v>Yes</v>
          </cell>
          <cell r="BQ242" t="str">
            <v/>
          </cell>
          <cell r="BR242" t="str">
            <v/>
          </cell>
          <cell r="BS242" t="str">
            <v/>
          </cell>
          <cell r="BT242" t="str">
            <v/>
          </cell>
          <cell r="BU242" t="str">
            <v/>
          </cell>
          <cell r="BV242">
            <v>9.5</v>
          </cell>
          <cell r="BW242">
            <v>9.5</v>
          </cell>
          <cell r="BX242">
            <v>9.5</v>
          </cell>
          <cell r="BY242">
            <v>9.5</v>
          </cell>
          <cell r="BZ242">
            <v>9.5</v>
          </cell>
          <cell r="CA242">
            <v>2</v>
          </cell>
          <cell r="CB242">
            <v>2</v>
          </cell>
          <cell r="CC242">
            <v>2</v>
          </cell>
          <cell r="CD242">
            <v>2</v>
          </cell>
          <cell r="CE242">
            <v>2</v>
          </cell>
          <cell r="CF242" t="str">
            <v/>
          </cell>
          <cell r="CG242" t="str">
            <v/>
          </cell>
          <cell r="CH242" t="str">
            <v/>
          </cell>
          <cell r="CI242" t="str">
            <v/>
          </cell>
          <cell r="CJ242" t="str">
            <v/>
          </cell>
          <cell r="CK242" t="str">
            <v/>
          </cell>
          <cell r="CL242" t="str">
            <v/>
          </cell>
          <cell r="CM242" t="str">
            <v/>
          </cell>
          <cell r="CN242" t="str">
            <v/>
          </cell>
          <cell r="CO242" t="str">
            <v/>
          </cell>
          <cell r="CP242" t="str">
            <v/>
          </cell>
          <cell r="CQ242" t="str">
            <v/>
          </cell>
          <cell r="CR242" t="str">
            <v/>
          </cell>
          <cell r="CS242" t="str">
            <v/>
          </cell>
          <cell r="CT242" t="str">
            <v/>
          </cell>
          <cell r="CU242">
            <v>-0.52100000000000002</v>
          </cell>
          <cell r="CV242" t="str">
            <v/>
          </cell>
          <cell r="CW242" t="str">
            <v/>
          </cell>
          <cell r="CX242" t="str">
            <v/>
          </cell>
          <cell r="CY242">
            <v>0</v>
          </cell>
          <cell r="CZ242" t="str">
            <v/>
          </cell>
          <cell r="DA242" t="str">
            <v/>
          </cell>
          <cell r="DB242" t="str">
            <v/>
          </cell>
          <cell r="DC242">
            <v>0</v>
          </cell>
          <cell r="DD242">
            <v>1</v>
          </cell>
          <cell r="DE242">
            <v>0</v>
          </cell>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K243">
            <v>0</v>
          </cell>
          <cell r="L243">
            <v>0</v>
          </cell>
          <cell r="M243">
            <v>0</v>
          </cell>
          <cell r="N243">
            <v>0</v>
          </cell>
          <cell r="O243">
            <v>0</v>
          </cell>
          <cell r="P243">
            <v>0</v>
          </cell>
          <cell r="Q243">
            <v>1</v>
          </cell>
          <cell r="R243" t="str">
            <v>Out &amp; under</v>
          </cell>
          <cell r="S243" t="str">
            <v xml:space="preserve">Revenue </v>
          </cell>
          <cell r="T243" t="str">
            <v>In-period</v>
          </cell>
          <cell r="U243" t="str">
            <v>Supply interruptions</v>
          </cell>
          <cell r="V243" t="str">
            <v>time</v>
          </cell>
          <cell r="W243" t="str">
            <v>Average minutes per property</v>
          </cell>
          <cell r="X243">
            <v>0</v>
          </cell>
          <cell r="Y243" t="str">
            <v>Down</v>
          </cell>
          <cell r="Z243" t="str">
            <v>Water supply interruptions</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4.5138888888888893E-3</v>
          </cell>
          <cell r="AR243">
            <v>4.2592592592592595E-3</v>
          </cell>
          <cell r="AS243">
            <v>3.9930555555555561E-3</v>
          </cell>
          <cell r="AT243">
            <v>3.7384259259259263E-3</v>
          </cell>
          <cell r="AU243">
            <v>3.472222222222222E-3</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t="str">
            <v>Yes</v>
          </cell>
          <cell r="BM243" t="str">
            <v>Yes</v>
          </cell>
          <cell r="BN243" t="str">
            <v>Yes</v>
          </cell>
          <cell r="BO243" t="str">
            <v>Yes</v>
          </cell>
          <cell r="BP243" t="str">
            <v>Yes</v>
          </cell>
          <cell r="BQ243">
            <v>0</v>
          </cell>
          <cell r="BR243">
            <v>0</v>
          </cell>
          <cell r="BS243">
            <v>0</v>
          </cell>
          <cell r="BT243">
            <v>0</v>
          </cell>
          <cell r="BU243">
            <v>0</v>
          </cell>
          <cell r="BV243">
            <v>1.5798611111111114E-2</v>
          </cell>
          <cell r="BW243">
            <v>1.5798611111111114E-2</v>
          </cell>
          <cell r="BX243">
            <v>1.5798611111111114E-2</v>
          </cell>
          <cell r="BY243">
            <v>1.5798611111111114E-2</v>
          </cell>
          <cell r="BZ243">
            <v>1.5798611111111114E-2</v>
          </cell>
          <cell r="CA243">
            <v>0</v>
          </cell>
          <cell r="CB243">
            <v>0</v>
          </cell>
          <cell r="CC243">
            <v>0</v>
          </cell>
          <cell r="CD243">
            <v>0</v>
          </cell>
          <cell r="CE243">
            <v>0</v>
          </cell>
          <cell r="CF243">
            <v>0</v>
          </cell>
          <cell r="CG243">
            <v>0</v>
          </cell>
          <cell r="CH243">
            <v>0</v>
          </cell>
          <cell r="CI243">
            <v>0</v>
          </cell>
          <cell r="CJ243">
            <v>0</v>
          </cell>
          <cell r="CK243">
            <v>4.0972222222222226E-3</v>
          </cell>
          <cell r="CL243">
            <v>3.8425925925925932E-3</v>
          </cell>
          <cell r="CM243">
            <v>3.5763888888888898E-3</v>
          </cell>
          <cell r="CN243">
            <v>3.3217592592592595E-3</v>
          </cell>
          <cell r="CO243">
            <v>3.0555555555555553E-3</v>
          </cell>
          <cell r="CP243">
            <v>0</v>
          </cell>
          <cell r="CQ243">
            <v>0</v>
          </cell>
          <cell r="CR243">
            <v>0</v>
          </cell>
          <cell r="CS243">
            <v>0</v>
          </cell>
          <cell r="CT243">
            <v>0</v>
          </cell>
          <cell r="CU243">
            <v>-0.19</v>
          </cell>
          <cell r="CV243" t="str">
            <v/>
          </cell>
          <cell r="CW243" t="str">
            <v/>
          </cell>
          <cell r="CX243" t="str">
            <v/>
          </cell>
          <cell r="CY243">
            <v>0.19</v>
          </cell>
          <cell r="CZ243" t="str">
            <v/>
          </cell>
          <cell r="DA243" t="str">
            <v/>
          </cell>
          <cell r="DB243" t="str">
            <v/>
          </cell>
          <cell r="DC243">
            <v>0</v>
          </cell>
          <cell r="DD243">
            <v>1</v>
          </cell>
          <cell r="DE243">
            <v>0</v>
          </cell>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I244">
            <v>0</v>
          </cell>
          <cell r="J244">
            <v>1</v>
          </cell>
          <cell r="K244">
            <v>0</v>
          </cell>
          <cell r="L244">
            <v>0</v>
          </cell>
          <cell r="M244">
            <v>0</v>
          </cell>
          <cell r="N244">
            <v>0</v>
          </cell>
          <cell r="O244">
            <v>0</v>
          </cell>
          <cell r="P244">
            <v>0</v>
          </cell>
          <cell r="Q244">
            <v>1</v>
          </cell>
          <cell r="R244" t="str">
            <v>Out &amp; under</v>
          </cell>
          <cell r="S244" t="str">
            <v xml:space="preserve">Revenue </v>
          </cell>
          <cell r="T244" t="str">
            <v>In-period</v>
          </cell>
          <cell r="U244" t="str">
            <v>Leakage</v>
          </cell>
          <cell r="V244" t="str">
            <v>%</v>
          </cell>
          <cell r="W244" t="str">
            <v>% reduction in water lost due to leakage, three year average</v>
          </cell>
          <cell r="X244">
            <v>1</v>
          </cell>
          <cell r="Y244" t="str">
            <v>Up</v>
          </cell>
          <cell r="Z244" t="str">
            <v>Leakage</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0.2</v>
          </cell>
          <cell r="AR244">
            <v>0.4</v>
          </cell>
          <cell r="AS244">
            <v>2</v>
          </cell>
          <cell r="AT244">
            <v>5</v>
          </cell>
          <cell r="AU244">
            <v>9.6999999999999993</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t="str">
            <v>Yes</v>
          </cell>
          <cell r="BM244" t="str">
            <v>Yes</v>
          </cell>
          <cell r="BN244" t="str">
            <v>Yes</v>
          </cell>
          <cell r="BO244" t="str">
            <v>Yes</v>
          </cell>
          <cell r="BP244" t="str">
            <v>Yes</v>
          </cell>
          <cell r="BQ244" t="str">
            <v/>
          </cell>
          <cell r="BR244" t="str">
            <v/>
          </cell>
          <cell r="BS244" t="str">
            <v/>
          </cell>
          <cell r="BT244" t="str">
            <v/>
          </cell>
          <cell r="BU244" t="str">
            <v/>
          </cell>
          <cell r="BV244">
            <v>-5</v>
          </cell>
          <cell r="BW244">
            <v>-5</v>
          </cell>
          <cell r="BX244">
            <v>-5</v>
          </cell>
          <cell r="BY244">
            <v>-5</v>
          </cell>
          <cell r="BZ244">
            <v>-5</v>
          </cell>
          <cell r="CA244" t="str">
            <v/>
          </cell>
          <cell r="CB244" t="str">
            <v/>
          </cell>
          <cell r="CC244" t="str">
            <v/>
          </cell>
          <cell r="CD244" t="str">
            <v/>
          </cell>
          <cell r="CE244" t="str">
            <v/>
          </cell>
          <cell r="CF244" t="str">
            <v/>
          </cell>
          <cell r="CG244" t="str">
            <v/>
          </cell>
          <cell r="CH244" t="str">
            <v/>
          </cell>
          <cell r="CI244" t="str">
            <v/>
          </cell>
          <cell r="CJ244" t="str">
            <v/>
          </cell>
          <cell r="CK244">
            <v>4.7</v>
          </cell>
          <cell r="CL244">
            <v>5</v>
          </cell>
          <cell r="CM244">
            <v>6.7</v>
          </cell>
          <cell r="CN244">
            <v>9.6999999999999993</v>
          </cell>
          <cell r="CO244">
            <v>14.3</v>
          </cell>
          <cell r="CP244" t="str">
            <v/>
          </cell>
          <cell r="CQ244" t="str">
            <v/>
          </cell>
          <cell r="CR244" t="str">
            <v/>
          </cell>
          <cell r="CS244" t="str">
            <v/>
          </cell>
          <cell r="CT244" t="str">
            <v/>
          </cell>
          <cell r="CU244">
            <v>-0.39700000000000002</v>
          </cell>
          <cell r="CV244">
            <v>-0.57799999999999996</v>
          </cell>
          <cell r="CW244" t="str">
            <v/>
          </cell>
          <cell r="CX244" t="str">
            <v/>
          </cell>
          <cell r="CY244">
            <v>0.33100000000000002</v>
          </cell>
          <cell r="CZ244" t="str">
            <v/>
          </cell>
          <cell r="DA244" t="str">
            <v/>
          </cell>
          <cell r="DB244" t="str">
            <v/>
          </cell>
          <cell r="DC244">
            <v>0</v>
          </cell>
          <cell r="DD244">
            <v>1</v>
          </cell>
          <cell r="DE244">
            <v>0</v>
          </cell>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I245">
            <v>0</v>
          </cell>
          <cell r="J245">
            <v>0.25</v>
          </cell>
          <cell r="K245">
            <v>0</v>
          </cell>
          <cell r="L245">
            <v>0</v>
          </cell>
          <cell r="M245">
            <v>0.75</v>
          </cell>
          <cell r="N245">
            <v>0</v>
          </cell>
          <cell r="O245">
            <v>0</v>
          </cell>
          <cell r="P245">
            <v>0</v>
          </cell>
          <cell r="Q245">
            <v>1</v>
          </cell>
          <cell r="R245" t="str">
            <v>Out &amp; under</v>
          </cell>
          <cell r="S245" t="str">
            <v xml:space="preserve">Revenue </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148.4</v>
          </cell>
          <cell r="AR245">
            <v>145.69999999999999</v>
          </cell>
          <cell r="AS245">
            <v>143.19999999999999</v>
          </cell>
          <cell r="AT245">
            <v>141.4</v>
          </cell>
          <cell r="AU245">
            <v>139.30000000000001</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t="str">
            <v>Yes</v>
          </cell>
          <cell r="BM245" t="str">
            <v>Yes</v>
          </cell>
          <cell r="BN245" t="str">
            <v>Yes</v>
          </cell>
          <cell r="BO245" t="str">
            <v>Yes</v>
          </cell>
          <cell r="BP245" t="str">
            <v>Yes</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v>-0.13600000000000001</v>
          </cell>
          <cell r="CV245" t="str">
            <v/>
          </cell>
          <cell r="CW245" t="str">
            <v/>
          </cell>
          <cell r="CX245" t="str">
            <v/>
          </cell>
          <cell r="CY245">
            <v>0.13600000000000001</v>
          </cell>
          <cell r="CZ245" t="str">
            <v/>
          </cell>
          <cell r="DA245" t="str">
            <v/>
          </cell>
          <cell r="DB245" t="str">
            <v/>
          </cell>
          <cell r="DC245">
            <v>0</v>
          </cell>
          <cell r="DD245">
            <v>1</v>
          </cell>
          <cell r="DE245">
            <v>0</v>
          </cell>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K246">
            <v>0</v>
          </cell>
          <cell r="L246">
            <v>0</v>
          </cell>
          <cell r="M246">
            <v>0</v>
          </cell>
          <cell r="N246">
            <v>0</v>
          </cell>
          <cell r="O246">
            <v>0</v>
          </cell>
          <cell r="P246">
            <v>0</v>
          </cell>
          <cell r="Q246">
            <v>1</v>
          </cell>
          <cell r="R246" t="str">
            <v>NFI</v>
          </cell>
          <cell r="S246">
            <v>0</v>
          </cell>
          <cell r="T246">
            <v>0</v>
          </cell>
          <cell r="U246" t="str">
            <v>Supply restrictions</v>
          </cell>
          <cell r="V246" t="str">
            <v>%</v>
          </cell>
          <cell r="W246" t="str">
            <v>Percentage of population</v>
          </cell>
          <cell r="X246">
            <v>1</v>
          </cell>
          <cell r="Y246" t="str">
            <v>Down</v>
          </cell>
          <cell r="Z246" t="str">
            <v>Risk of severe restrictions in a drought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v>0</v>
          </cell>
          <cell r="DD246">
            <v>1</v>
          </cell>
          <cell r="DE246">
            <v>0</v>
          </cell>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I247">
            <v>0</v>
          </cell>
          <cell r="J247">
            <v>1</v>
          </cell>
          <cell r="K247">
            <v>0</v>
          </cell>
          <cell r="L247">
            <v>0</v>
          </cell>
          <cell r="M247">
            <v>0</v>
          </cell>
          <cell r="N247">
            <v>0</v>
          </cell>
          <cell r="O247">
            <v>0</v>
          </cell>
          <cell r="P247">
            <v>0</v>
          </cell>
          <cell r="Q247">
            <v>1</v>
          </cell>
          <cell r="R247" t="str">
            <v>Under</v>
          </cell>
          <cell r="S247" t="str">
            <v xml:space="preserve">Revenue </v>
          </cell>
          <cell r="T247" t="str">
            <v>In-period</v>
          </cell>
          <cell r="U247" t="str">
            <v>Water mains bursts</v>
          </cell>
          <cell r="V247" t="str">
            <v>nr</v>
          </cell>
          <cell r="W247" t="str">
            <v>Number of mains repairs per 1,000km</v>
          </cell>
          <cell r="X247">
            <v>1</v>
          </cell>
          <cell r="Y247" t="str">
            <v>Down</v>
          </cell>
          <cell r="Z247" t="str">
            <v>Mains repairs</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173.9</v>
          </cell>
          <cell r="AR247">
            <v>171.5</v>
          </cell>
          <cell r="AS247">
            <v>169.1</v>
          </cell>
          <cell r="AT247">
            <v>166.7</v>
          </cell>
          <cell r="AU247">
            <v>164.3</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t="str">
            <v>Yes</v>
          </cell>
          <cell r="BM247" t="str">
            <v>Yes</v>
          </cell>
          <cell r="BN247" t="str">
            <v>Yes</v>
          </cell>
          <cell r="BO247" t="str">
            <v>Yes</v>
          </cell>
          <cell r="BP247" t="str">
            <v>Yes</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v>-7.0000000000000007E-2</v>
          </cell>
          <cell r="CV247" t="str">
            <v/>
          </cell>
          <cell r="CW247" t="str">
            <v/>
          </cell>
          <cell r="CX247" t="str">
            <v/>
          </cell>
          <cell r="CY247" t="str">
            <v/>
          </cell>
          <cell r="CZ247" t="str">
            <v/>
          </cell>
          <cell r="DA247" t="str">
            <v/>
          </cell>
          <cell r="DB247" t="str">
            <v/>
          </cell>
          <cell r="DC247">
            <v>0</v>
          </cell>
          <cell r="DD247">
            <v>1</v>
          </cell>
          <cell r="DE247">
            <v>0</v>
          </cell>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K248">
            <v>0</v>
          </cell>
          <cell r="L248">
            <v>0</v>
          </cell>
          <cell r="M248">
            <v>0</v>
          </cell>
          <cell r="N248">
            <v>0</v>
          </cell>
          <cell r="O248">
            <v>0</v>
          </cell>
          <cell r="P248">
            <v>0</v>
          </cell>
          <cell r="Q248">
            <v>1</v>
          </cell>
          <cell r="R248" t="str">
            <v>Under</v>
          </cell>
          <cell r="S248" t="str">
            <v xml:space="preserve">Revenue </v>
          </cell>
          <cell r="T248" t="str">
            <v>In-period</v>
          </cell>
          <cell r="U248" t="str">
            <v>Water outage</v>
          </cell>
          <cell r="V248" t="str">
            <v>%</v>
          </cell>
          <cell r="W248" t="str">
            <v>% water lost due to unplanned outage</v>
          </cell>
          <cell r="X248">
            <v>2</v>
          </cell>
          <cell r="Y248" t="str">
            <v>Down</v>
          </cell>
          <cell r="Z248" t="str">
            <v>Unplanned outage</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4.2300000000000004</v>
          </cell>
          <cell r="AR248">
            <v>3.76</v>
          </cell>
          <cell r="AS248">
            <v>3.28</v>
          </cell>
          <cell r="AT248">
            <v>2.81</v>
          </cell>
          <cell r="AU248">
            <v>2.34</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t="str">
            <v>Yes</v>
          </cell>
          <cell r="BM248" t="str">
            <v>Yes</v>
          </cell>
          <cell r="BN248" t="str">
            <v>Yes</v>
          </cell>
          <cell r="BO248" t="str">
            <v>Yes</v>
          </cell>
          <cell r="BP248" t="str">
            <v>Yes</v>
          </cell>
          <cell r="BQ248" t="str">
            <v/>
          </cell>
          <cell r="BR248" t="str">
            <v/>
          </cell>
          <cell r="BS248" t="str">
            <v/>
          </cell>
          <cell r="BT248" t="str">
            <v/>
          </cell>
          <cell r="BU248" t="str">
            <v/>
          </cell>
          <cell r="BV248">
            <v>8.4600000000000009</v>
          </cell>
          <cell r="BW248">
            <v>8.4600000000000009</v>
          </cell>
          <cell r="BX248">
            <v>8.4600000000000009</v>
          </cell>
          <cell r="BY248">
            <v>8.4600000000000009</v>
          </cell>
          <cell r="BZ248">
            <v>8.4600000000000009</v>
          </cell>
          <cell r="CA248" t="str">
            <v/>
          </cell>
          <cell r="CB248" t="str">
            <v/>
          </cell>
          <cell r="CC248" t="str">
            <v/>
          </cell>
          <cell r="CD248" t="str">
            <v/>
          </cell>
          <cell r="CE248" t="str">
            <v/>
          </cell>
          <cell r="CF248" t="str">
            <v/>
          </cell>
          <cell r="CG248" t="str">
            <v/>
          </cell>
          <cell r="CH248" t="str">
            <v/>
          </cell>
          <cell r="CI248" t="str">
            <v/>
          </cell>
          <cell r="CJ248" t="str">
            <v/>
          </cell>
          <cell r="CK248" t="str">
            <v/>
          </cell>
          <cell r="CL248" t="str">
            <v/>
          </cell>
          <cell r="CM248" t="str">
            <v/>
          </cell>
          <cell r="CN248" t="str">
            <v/>
          </cell>
          <cell r="CO248" t="str">
            <v/>
          </cell>
          <cell r="CP248" t="str">
            <v/>
          </cell>
          <cell r="CQ248" t="str">
            <v/>
          </cell>
          <cell r="CR248" t="str">
            <v/>
          </cell>
          <cell r="CS248" t="str">
            <v/>
          </cell>
          <cell r="CT248" t="str">
            <v/>
          </cell>
          <cell r="CU248">
            <v>-0.625</v>
          </cell>
          <cell r="CV248" t="str">
            <v/>
          </cell>
          <cell r="CW248" t="str">
            <v/>
          </cell>
          <cell r="CX248" t="str">
            <v/>
          </cell>
          <cell r="CY248" t="str">
            <v/>
          </cell>
          <cell r="CZ248" t="str">
            <v/>
          </cell>
          <cell r="DA248" t="str">
            <v/>
          </cell>
          <cell r="DB248" t="str">
            <v/>
          </cell>
          <cell r="DC248">
            <v>0</v>
          </cell>
          <cell r="DD248">
            <v>1</v>
          </cell>
          <cell r="DE248">
            <v>0</v>
          </cell>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I249">
            <v>0</v>
          </cell>
          <cell r="J249">
            <v>0.25</v>
          </cell>
          <cell r="K249">
            <v>0</v>
          </cell>
          <cell r="L249">
            <v>0</v>
          </cell>
          <cell r="M249">
            <v>0.75</v>
          </cell>
          <cell r="N249">
            <v>0</v>
          </cell>
          <cell r="O249">
            <v>0</v>
          </cell>
          <cell r="P249">
            <v>0</v>
          </cell>
          <cell r="Q249">
            <v>1</v>
          </cell>
          <cell r="R249" t="str">
            <v>NFI</v>
          </cell>
          <cell r="S249">
            <v>0</v>
          </cell>
          <cell r="T249">
            <v>0</v>
          </cell>
          <cell r="U249" t="str">
            <v>Customer service/satisfaction (exc. billing etc.)</v>
          </cell>
          <cell r="V249" t="str">
            <v>score</v>
          </cell>
          <cell r="W249" t="str">
            <v>Satisfaction score out of 5</v>
          </cell>
          <cell r="X249">
            <v>1</v>
          </cell>
          <cell r="Y249" t="str">
            <v>Up</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4.2</v>
          </cell>
          <cell r="AR249">
            <v>4.2</v>
          </cell>
          <cell r="AS249">
            <v>4.3</v>
          </cell>
          <cell r="AT249">
            <v>4.4000000000000004</v>
          </cell>
          <cell r="AU249">
            <v>4.5</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v>0</v>
          </cell>
          <cell r="DD249">
            <v>1</v>
          </cell>
          <cell r="DE249">
            <v>0</v>
          </cell>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I250">
            <v>0</v>
          </cell>
          <cell r="J250">
            <v>0.25</v>
          </cell>
          <cell r="K250">
            <v>0</v>
          </cell>
          <cell r="L250">
            <v>0</v>
          </cell>
          <cell r="M250">
            <v>0.75</v>
          </cell>
          <cell r="N250">
            <v>0</v>
          </cell>
          <cell r="O250">
            <v>0</v>
          </cell>
          <cell r="P250">
            <v>0</v>
          </cell>
          <cell r="Q250">
            <v>1</v>
          </cell>
          <cell r="R250" t="str">
            <v>NFI</v>
          </cell>
          <cell r="S250">
            <v>0</v>
          </cell>
          <cell r="T250">
            <v>0</v>
          </cell>
          <cell r="U250" t="str">
            <v>Customer service/satisfaction (exc. billing etc.)</v>
          </cell>
          <cell r="V250" t="str">
            <v>score</v>
          </cell>
          <cell r="W250" t="str">
            <v>Satisfaction score out of 5</v>
          </cell>
          <cell r="X250">
            <v>1</v>
          </cell>
          <cell r="Y250" t="str">
            <v>Up</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4.4000000000000004</v>
          </cell>
          <cell r="AR250">
            <v>4.4000000000000004</v>
          </cell>
          <cell r="AS250">
            <v>4.4000000000000004</v>
          </cell>
          <cell r="AT250">
            <v>4.4000000000000004</v>
          </cell>
          <cell r="AU250">
            <v>4.5</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v>0</v>
          </cell>
          <cell r="DD250">
            <v>1</v>
          </cell>
          <cell r="DE250">
            <v>0</v>
          </cell>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I251">
            <v>0</v>
          </cell>
          <cell r="J251">
            <v>0.25</v>
          </cell>
          <cell r="K251">
            <v>0</v>
          </cell>
          <cell r="L251">
            <v>0</v>
          </cell>
          <cell r="M251">
            <v>0.75</v>
          </cell>
          <cell r="N251">
            <v>0</v>
          </cell>
          <cell r="O251">
            <v>0</v>
          </cell>
          <cell r="P251">
            <v>0</v>
          </cell>
          <cell r="Q251">
            <v>1</v>
          </cell>
          <cell r="R251" t="str">
            <v>NFI</v>
          </cell>
          <cell r="S251">
            <v>0</v>
          </cell>
          <cell r="T251">
            <v>0</v>
          </cell>
          <cell r="U251" t="str">
            <v>Customer service/satisfaction (exc. billing etc.)</v>
          </cell>
          <cell r="V251" t="str">
            <v>score</v>
          </cell>
          <cell r="W251" t="str">
            <v>Satisfaction score out of 5</v>
          </cell>
          <cell r="X251">
            <v>1</v>
          </cell>
          <cell r="Y251" t="str">
            <v>Up</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4.3</v>
          </cell>
          <cell r="AR251">
            <v>4.3</v>
          </cell>
          <cell r="AS251">
            <v>4.3</v>
          </cell>
          <cell r="AT251">
            <v>4.4000000000000004</v>
          </cell>
          <cell r="AU251">
            <v>4.5</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v>0</v>
          </cell>
          <cell r="DD251">
            <v>1</v>
          </cell>
          <cell r="DE251">
            <v>0</v>
          </cell>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I252">
            <v>0</v>
          </cell>
          <cell r="J252">
            <v>0.25</v>
          </cell>
          <cell r="K252">
            <v>0</v>
          </cell>
          <cell r="L252">
            <v>0</v>
          </cell>
          <cell r="M252">
            <v>0.75</v>
          </cell>
          <cell r="N252">
            <v>0</v>
          </cell>
          <cell r="O252">
            <v>0</v>
          </cell>
          <cell r="P252">
            <v>0</v>
          </cell>
          <cell r="Q252">
            <v>1</v>
          </cell>
          <cell r="R252" t="str">
            <v>NFI</v>
          </cell>
          <cell r="S252">
            <v>0</v>
          </cell>
          <cell r="T252">
            <v>0</v>
          </cell>
          <cell r="U252" t="str">
            <v>Customer service/satisfaction (exc. billing etc.)</v>
          </cell>
          <cell r="V252" t="str">
            <v>score</v>
          </cell>
          <cell r="W252" t="str">
            <v>Satisfaction score out of 5</v>
          </cell>
          <cell r="X252">
            <v>1</v>
          </cell>
          <cell r="Y252" t="str">
            <v>Up</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4.3</v>
          </cell>
          <cell r="AR252">
            <v>4.3</v>
          </cell>
          <cell r="AS252">
            <v>4.3</v>
          </cell>
          <cell r="AT252">
            <v>4.4000000000000004</v>
          </cell>
          <cell r="AU252">
            <v>4.5</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v>0</v>
          </cell>
          <cell r="DD252">
            <v>1</v>
          </cell>
          <cell r="DE252">
            <v>0</v>
          </cell>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I253">
            <v>0</v>
          </cell>
          <cell r="J253">
            <v>0.25</v>
          </cell>
          <cell r="K253">
            <v>0</v>
          </cell>
          <cell r="L253">
            <v>0</v>
          </cell>
          <cell r="M253">
            <v>0.75</v>
          </cell>
          <cell r="N253">
            <v>0</v>
          </cell>
          <cell r="O253">
            <v>0</v>
          </cell>
          <cell r="P253">
            <v>0</v>
          </cell>
          <cell r="Q253">
            <v>1</v>
          </cell>
          <cell r="R253" t="str">
            <v>NFI</v>
          </cell>
          <cell r="S253">
            <v>0</v>
          </cell>
          <cell r="T253">
            <v>0</v>
          </cell>
          <cell r="U253" t="str">
            <v>Customer service/satisfaction (exc. billing etc.)</v>
          </cell>
          <cell r="V253" t="str">
            <v>score</v>
          </cell>
          <cell r="W253" t="str">
            <v>Satisfaction score out of 5</v>
          </cell>
          <cell r="X253">
            <v>1</v>
          </cell>
          <cell r="Y253" t="str">
            <v>Up</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4.4000000000000004</v>
          </cell>
          <cell r="AR253">
            <v>4.4000000000000004</v>
          </cell>
          <cell r="AS253">
            <v>4.4000000000000004</v>
          </cell>
          <cell r="AT253">
            <v>4.4000000000000004</v>
          </cell>
          <cell r="AU253">
            <v>4.5</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v>0</v>
          </cell>
          <cell r="DD253">
            <v>1</v>
          </cell>
          <cell r="DE253">
            <v>0</v>
          </cell>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I254">
            <v>0</v>
          </cell>
          <cell r="J254">
            <v>0.25</v>
          </cell>
          <cell r="K254">
            <v>0</v>
          </cell>
          <cell r="L254">
            <v>0</v>
          </cell>
          <cell r="M254">
            <v>0.75</v>
          </cell>
          <cell r="N254">
            <v>0</v>
          </cell>
          <cell r="O254">
            <v>0</v>
          </cell>
          <cell r="P254">
            <v>0</v>
          </cell>
          <cell r="Q254">
            <v>1</v>
          </cell>
          <cell r="R254" t="str">
            <v>NFI</v>
          </cell>
          <cell r="S254">
            <v>0</v>
          </cell>
          <cell r="T254">
            <v>0</v>
          </cell>
          <cell r="U254" t="str">
            <v>Customer service/satisfaction (exc. billing etc.)</v>
          </cell>
          <cell r="V254" t="str">
            <v>score</v>
          </cell>
          <cell r="W254" t="str">
            <v>Satisfaction score out of 5</v>
          </cell>
          <cell r="X254">
            <v>1</v>
          </cell>
          <cell r="Y254" t="str">
            <v>Up</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4.3</v>
          </cell>
          <cell r="AR254">
            <v>4.3</v>
          </cell>
          <cell r="AS254">
            <v>4.3</v>
          </cell>
          <cell r="AT254">
            <v>4.4000000000000004</v>
          </cell>
          <cell r="AU254">
            <v>4.5</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v>0</v>
          </cell>
          <cell r="DD254">
            <v>1</v>
          </cell>
          <cell r="DE254">
            <v>0</v>
          </cell>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I255">
            <v>0</v>
          </cell>
          <cell r="J255">
            <v>0</v>
          </cell>
          <cell r="K255">
            <v>0</v>
          </cell>
          <cell r="L255">
            <v>0</v>
          </cell>
          <cell r="M255">
            <v>1</v>
          </cell>
          <cell r="N255">
            <v>0</v>
          </cell>
          <cell r="O255">
            <v>0</v>
          </cell>
          <cell r="P255">
            <v>0</v>
          </cell>
          <cell r="Q255">
            <v>1</v>
          </cell>
          <cell r="R255" t="str">
            <v>NFI</v>
          </cell>
          <cell r="S255">
            <v>0</v>
          </cell>
          <cell r="T255">
            <v>0</v>
          </cell>
          <cell r="U255" t="str">
            <v>Billing, debt, vfm, affordability, vulnerability</v>
          </cell>
          <cell r="V255" t="str">
            <v>score</v>
          </cell>
          <cell r="W255" t="str">
            <v>Satisfaction score out of 5</v>
          </cell>
          <cell r="X255">
            <v>1</v>
          </cell>
          <cell r="Y255" t="str">
            <v>Up</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4.2</v>
          </cell>
          <cell r="AR255">
            <v>4.3</v>
          </cell>
          <cell r="AS255">
            <v>4.4000000000000004</v>
          </cell>
          <cell r="AT255">
            <v>4.5</v>
          </cell>
          <cell r="AU255">
            <v>4.5</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v>0</v>
          </cell>
          <cell r="DD255">
            <v>1</v>
          </cell>
          <cell r="DE255">
            <v>0</v>
          </cell>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I256">
            <v>0</v>
          </cell>
          <cell r="J256">
            <v>0.5</v>
          </cell>
          <cell r="K256">
            <v>0</v>
          </cell>
          <cell r="L256">
            <v>0</v>
          </cell>
          <cell r="M256">
            <v>0.5</v>
          </cell>
          <cell r="N256">
            <v>0</v>
          </cell>
          <cell r="O256">
            <v>0</v>
          </cell>
          <cell r="P256">
            <v>0</v>
          </cell>
          <cell r="Q256">
            <v>1</v>
          </cell>
          <cell r="R256" t="str">
            <v>NFI</v>
          </cell>
          <cell r="S256">
            <v>0</v>
          </cell>
          <cell r="T256">
            <v>0</v>
          </cell>
          <cell r="U256" t="str">
            <v>Billing, debt, vfm, affordability, vulnerability</v>
          </cell>
          <cell r="V256" t="str">
            <v>score</v>
          </cell>
          <cell r="W256" t="str">
            <v>Satisfaction score out of 5</v>
          </cell>
          <cell r="X256">
            <v>1</v>
          </cell>
          <cell r="Y256" t="str">
            <v>Up</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4.0999999999999996</v>
          </cell>
          <cell r="AR256">
            <v>4.2</v>
          </cell>
          <cell r="AS256">
            <v>4.3</v>
          </cell>
          <cell r="AT256">
            <v>4.4000000000000004</v>
          </cell>
          <cell r="AU256">
            <v>4.5</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v>0</v>
          </cell>
          <cell r="DD256">
            <v>1</v>
          </cell>
          <cell r="DE256">
            <v>0</v>
          </cell>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I257">
            <v>0</v>
          </cell>
          <cell r="J257">
            <v>0.5</v>
          </cell>
          <cell r="K257">
            <v>0</v>
          </cell>
          <cell r="L257">
            <v>0</v>
          </cell>
          <cell r="M257">
            <v>0.5</v>
          </cell>
          <cell r="N257">
            <v>0</v>
          </cell>
          <cell r="O257">
            <v>0</v>
          </cell>
          <cell r="P257">
            <v>0</v>
          </cell>
          <cell r="Q257">
            <v>1</v>
          </cell>
          <cell r="R257" t="str">
            <v>NFI</v>
          </cell>
          <cell r="S257">
            <v>0</v>
          </cell>
          <cell r="T257">
            <v>0</v>
          </cell>
          <cell r="U257" t="str">
            <v>Billing, debt, vfm, affordability, vulnerability</v>
          </cell>
          <cell r="V257" t="str">
            <v>score</v>
          </cell>
          <cell r="W257" t="str">
            <v>Annual change in score, to one decimal place</v>
          </cell>
          <cell r="X257">
            <v>1</v>
          </cell>
          <cell r="Y257" t="str">
            <v>Up</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0.1</v>
          </cell>
          <cell r="AR257">
            <v>0.1</v>
          </cell>
          <cell r="AS257">
            <v>0.1</v>
          </cell>
          <cell r="AT257">
            <v>0.1</v>
          </cell>
          <cell r="AU257">
            <v>0.1</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v>0</v>
          </cell>
          <cell r="DD257">
            <v>1</v>
          </cell>
          <cell r="DE257">
            <v>0</v>
          </cell>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K258">
            <v>0</v>
          </cell>
          <cell r="L258">
            <v>0</v>
          </cell>
          <cell r="M258">
            <v>0</v>
          </cell>
          <cell r="N258">
            <v>0</v>
          </cell>
          <cell r="O258">
            <v>0</v>
          </cell>
          <cell r="P258">
            <v>0</v>
          </cell>
          <cell r="Q258">
            <v>1</v>
          </cell>
          <cell r="R258" t="str">
            <v>Out &amp; under</v>
          </cell>
          <cell r="S258" t="str">
            <v xml:space="preserve">Revenue </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1.0900000000000001</v>
          </cell>
          <cell r="AR258">
            <v>1.02</v>
          </cell>
          <cell r="AS258">
            <v>0.94</v>
          </cell>
          <cell r="AT258">
            <v>0.86</v>
          </cell>
          <cell r="AU258">
            <v>0.79</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C258">
            <v>0</v>
          </cell>
          <cell r="DD258">
            <v>1</v>
          </cell>
          <cell r="DE258">
            <v>0</v>
          </cell>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K259">
            <v>0</v>
          </cell>
          <cell r="L259">
            <v>0</v>
          </cell>
          <cell r="M259">
            <v>0</v>
          </cell>
          <cell r="N259">
            <v>0</v>
          </cell>
          <cell r="O259">
            <v>0</v>
          </cell>
          <cell r="P259">
            <v>0</v>
          </cell>
          <cell r="Q259">
            <v>1</v>
          </cell>
          <cell r="R259" t="str">
            <v>Out &amp; under</v>
          </cell>
          <cell r="S259" t="str">
            <v xml:space="preserve">Revenue </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0.42</v>
          </cell>
          <cell r="AR259">
            <v>0.38</v>
          </cell>
          <cell r="AS259">
            <v>0.35</v>
          </cell>
          <cell r="AT259">
            <v>0.32</v>
          </cell>
          <cell r="AU259">
            <v>0.28999999999999998</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C259">
            <v>0</v>
          </cell>
          <cell r="DD259">
            <v>1</v>
          </cell>
          <cell r="DE259">
            <v>0</v>
          </cell>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I260">
            <v>0</v>
          </cell>
          <cell r="J260">
            <v>0.1</v>
          </cell>
          <cell r="K260">
            <v>0</v>
          </cell>
          <cell r="L260">
            <v>0</v>
          </cell>
          <cell r="M260">
            <v>0.9</v>
          </cell>
          <cell r="N260">
            <v>0</v>
          </cell>
          <cell r="O260">
            <v>0</v>
          </cell>
          <cell r="P260">
            <v>0</v>
          </cell>
          <cell r="Q260">
            <v>1</v>
          </cell>
          <cell r="R260" t="str">
            <v>NFI</v>
          </cell>
          <cell r="S260">
            <v>0</v>
          </cell>
          <cell r="T260">
            <v>0</v>
          </cell>
          <cell r="U260" t="str">
            <v>Billing, debt, vfm, affordability, vulnerability</v>
          </cell>
          <cell r="V260" t="str">
            <v>nr</v>
          </cell>
          <cell r="W260" t="str">
            <v>Number of customers</v>
          </cell>
          <cell r="X260">
            <v>0</v>
          </cell>
          <cell r="Y260" t="str">
            <v>Up</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47000</v>
          </cell>
          <cell r="AR260">
            <v>58000</v>
          </cell>
          <cell r="AS260">
            <v>66000</v>
          </cell>
          <cell r="AT260">
            <v>72000</v>
          </cell>
          <cell r="AU260">
            <v>75000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v>0</v>
          </cell>
          <cell r="DD260">
            <v>1</v>
          </cell>
          <cell r="DE260">
            <v>0</v>
          </cell>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I261">
            <v>0</v>
          </cell>
          <cell r="J261">
            <v>0.5</v>
          </cell>
          <cell r="K261">
            <v>0</v>
          </cell>
          <cell r="L261">
            <v>0</v>
          </cell>
          <cell r="M261">
            <v>0.5</v>
          </cell>
          <cell r="N261">
            <v>0</v>
          </cell>
          <cell r="O261">
            <v>0</v>
          </cell>
          <cell r="P261">
            <v>0</v>
          </cell>
          <cell r="Q261">
            <v>1</v>
          </cell>
          <cell r="R261" t="str">
            <v>NFI</v>
          </cell>
          <cell r="S261">
            <v>0</v>
          </cell>
          <cell r="T261">
            <v>0</v>
          </cell>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t="str">
            <v>3.2 / 17.5 / 45</v>
          </cell>
          <cell r="AR261" t="str">
            <v>5 / 35 / 90</v>
          </cell>
          <cell r="AS261" t="str">
            <v>7 / 35 / 90</v>
          </cell>
          <cell r="AT261" t="str">
            <v>8.9 / 35 / 90</v>
          </cell>
          <cell r="AU261" t="str">
            <v>10.8 / 35 / 90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v>0</v>
          </cell>
          <cell r="DD261">
            <v>1</v>
          </cell>
          <cell r="DE261">
            <v>0</v>
          </cell>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I262">
            <v>0</v>
          </cell>
          <cell r="J262">
            <v>0.5</v>
          </cell>
          <cell r="K262">
            <v>0</v>
          </cell>
          <cell r="L262">
            <v>0</v>
          </cell>
          <cell r="M262">
            <v>0.5</v>
          </cell>
          <cell r="N262">
            <v>0</v>
          </cell>
          <cell r="O262">
            <v>0</v>
          </cell>
          <cell r="P262">
            <v>0</v>
          </cell>
          <cell r="Q262">
            <v>1</v>
          </cell>
          <cell r="R262" t="str">
            <v>NFI</v>
          </cell>
          <cell r="S262">
            <v>0</v>
          </cell>
          <cell r="T262">
            <v>0</v>
          </cell>
          <cell r="U262" t="str">
            <v>Billing, debt, vfm, affordability, vulnerability</v>
          </cell>
          <cell r="V262" t="str">
            <v>score</v>
          </cell>
          <cell r="W262" t="str">
            <v>Annual change in score, to one decimal place</v>
          </cell>
          <cell r="X262">
            <v>1</v>
          </cell>
          <cell r="Y262" t="str">
            <v>Up</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0.1</v>
          </cell>
          <cell r="AR262">
            <v>0.1</v>
          </cell>
          <cell r="AS262">
            <v>0.1</v>
          </cell>
          <cell r="AT262">
            <v>0.1</v>
          </cell>
          <cell r="AU262">
            <v>0.1</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v>0</v>
          </cell>
          <cell r="DD262">
            <v>1</v>
          </cell>
          <cell r="DE262">
            <v>0</v>
          </cell>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I263">
            <v>0</v>
          </cell>
          <cell r="J263">
            <v>0.5</v>
          </cell>
          <cell r="K263">
            <v>0</v>
          </cell>
          <cell r="L263">
            <v>0</v>
          </cell>
          <cell r="M263">
            <v>0.5</v>
          </cell>
          <cell r="N263">
            <v>0</v>
          </cell>
          <cell r="O263">
            <v>0</v>
          </cell>
          <cell r="P263">
            <v>0</v>
          </cell>
          <cell r="Q263">
            <v>1</v>
          </cell>
          <cell r="R263" t="str">
            <v>NFI</v>
          </cell>
          <cell r="S263">
            <v>0</v>
          </cell>
          <cell r="T263">
            <v>0</v>
          </cell>
          <cell r="U263" t="str">
            <v>Billing, debt, vfm, affordability, vulnerability</v>
          </cell>
          <cell r="V263" t="str">
            <v>nr</v>
          </cell>
          <cell r="W263" t="str">
            <v>Number of gap sites brought into charge</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25</v>
          </cell>
          <cell r="AR263">
            <v>25</v>
          </cell>
          <cell r="AS263">
            <v>25</v>
          </cell>
          <cell r="AT263">
            <v>25</v>
          </cell>
          <cell r="AU263">
            <v>25</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v>0</v>
          </cell>
          <cell r="DD263">
            <v>1</v>
          </cell>
          <cell r="DE263">
            <v>0</v>
          </cell>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I264">
            <v>0</v>
          </cell>
          <cell r="J264">
            <v>0</v>
          </cell>
          <cell r="K264">
            <v>0</v>
          </cell>
          <cell r="L264">
            <v>0</v>
          </cell>
          <cell r="M264">
            <v>1</v>
          </cell>
          <cell r="N264">
            <v>0</v>
          </cell>
          <cell r="O264">
            <v>0</v>
          </cell>
          <cell r="P264">
            <v>0</v>
          </cell>
          <cell r="Q264">
            <v>1</v>
          </cell>
          <cell r="R264" t="str">
            <v>Out &amp; under</v>
          </cell>
          <cell r="S264" t="str">
            <v xml:space="preserve">Revenue </v>
          </cell>
          <cell r="T264" t="str">
            <v>In-period</v>
          </cell>
          <cell r="U264" t="str">
            <v>Billing, debt, vfm, affordability, vulnerability</v>
          </cell>
          <cell r="V264" t="str">
            <v>%</v>
          </cell>
          <cell r="W264" t="str">
            <v>% of properties</v>
          </cell>
          <cell r="X264">
            <v>2</v>
          </cell>
          <cell r="Y264" t="str">
            <v>Down</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2.1</v>
          </cell>
          <cell r="AR264">
            <v>2.1</v>
          </cell>
          <cell r="AS264">
            <v>2.1</v>
          </cell>
          <cell r="AT264">
            <v>2.1</v>
          </cell>
          <cell r="AU264">
            <v>2.1</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C264">
            <v>0</v>
          </cell>
          <cell r="DD264">
            <v>1</v>
          </cell>
          <cell r="DE264">
            <v>0</v>
          </cell>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I265">
            <v>0</v>
          </cell>
          <cell r="J265">
            <v>1</v>
          </cell>
          <cell r="K265">
            <v>0</v>
          </cell>
          <cell r="L265">
            <v>0</v>
          </cell>
          <cell r="M265">
            <v>0</v>
          </cell>
          <cell r="N265">
            <v>0</v>
          </cell>
          <cell r="O265">
            <v>0</v>
          </cell>
          <cell r="P265">
            <v>0</v>
          </cell>
          <cell r="Q265">
            <v>1</v>
          </cell>
          <cell r="R265" t="str">
            <v>Out &amp; under</v>
          </cell>
          <cell r="S265" t="str">
            <v xml:space="preserve">Revenue </v>
          </cell>
          <cell r="T265" t="str">
            <v>End of period</v>
          </cell>
          <cell r="U265" t="str">
            <v>Billing, debt, vfm, affordability, vulnerability</v>
          </cell>
          <cell r="V265" t="str">
            <v>%</v>
          </cell>
          <cell r="W265" t="str">
            <v>% of properties</v>
          </cell>
          <cell r="X265">
            <v>2</v>
          </cell>
          <cell r="Y265" t="str">
            <v>Down</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8.1</v>
          </cell>
          <cell r="AR265">
            <v>8.1</v>
          </cell>
          <cell r="AS265">
            <v>8.1</v>
          </cell>
          <cell r="AT265">
            <v>8.1</v>
          </cell>
          <cell r="AU265">
            <v>8.1</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C265">
            <v>0</v>
          </cell>
          <cell r="DD265">
            <v>1</v>
          </cell>
          <cell r="DE265">
            <v>0</v>
          </cell>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K266">
            <v>0</v>
          </cell>
          <cell r="L266">
            <v>0</v>
          </cell>
          <cell r="M266">
            <v>0</v>
          </cell>
          <cell r="N266">
            <v>0</v>
          </cell>
          <cell r="O266">
            <v>0</v>
          </cell>
          <cell r="P266">
            <v>0</v>
          </cell>
          <cell r="Q266">
            <v>1</v>
          </cell>
          <cell r="R266" t="str">
            <v>Under</v>
          </cell>
          <cell r="S266" t="str">
            <v xml:space="preserve">Revenue </v>
          </cell>
          <cell r="T266" t="str">
            <v>End of period</v>
          </cell>
          <cell r="U266" t="str">
            <v>Resilience</v>
          </cell>
          <cell r="V266" t="str">
            <v>nr</v>
          </cell>
          <cell r="W266" t="str">
            <v>Number of sites protected</v>
          </cell>
          <cell r="X266">
            <v>0</v>
          </cell>
          <cell r="Y266" t="str">
            <v>Up</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31</v>
          </cell>
          <cell r="AT266">
            <v>61</v>
          </cell>
          <cell r="AU266">
            <v>92</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C266">
            <v>0</v>
          </cell>
          <cell r="DD266">
            <v>1</v>
          </cell>
          <cell r="DE266">
            <v>0</v>
          </cell>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K267">
            <v>0</v>
          </cell>
          <cell r="L267">
            <v>0</v>
          </cell>
          <cell r="M267">
            <v>0</v>
          </cell>
          <cell r="N267">
            <v>0</v>
          </cell>
          <cell r="O267">
            <v>0</v>
          </cell>
          <cell r="P267">
            <v>0</v>
          </cell>
          <cell r="Q267">
            <v>1</v>
          </cell>
          <cell r="R267" t="str">
            <v>NFI</v>
          </cell>
          <cell r="S267">
            <v>0</v>
          </cell>
          <cell r="T267">
            <v>0</v>
          </cell>
          <cell r="U267" t="str">
            <v>Water quality compliance</v>
          </cell>
          <cell r="V267" t="str">
            <v>score</v>
          </cell>
          <cell r="W267" t="str">
            <v xml:space="preserve">Index score </v>
          </cell>
          <cell r="X267">
            <v>3</v>
          </cell>
          <cell r="Y267" t="str">
            <v>Down</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v>0</v>
          </cell>
          <cell r="DD267">
            <v>1</v>
          </cell>
          <cell r="DE267">
            <v>0</v>
          </cell>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I268">
            <v>0</v>
          </cell>
          <cell r="J268">
            <v>1</v>
          </cell>
          <cell r="K268">
            <v>0</v>
          </cell>
          <cell r="L268">
            <v>0</v>
          </cell>
          <cell r="M268">
            <v>0</v>
          </cell>
          <cell r="N268">
            <v>0</v>
          </cell>
          <cell r="O268">
            <v>0</v>
          </cell>
          <cell r="P268">
            <v>0</v>
          </cell>
          <cell r="Q268">
            <v>1</v>
          </cell>
          <cell r="R268" t="str">
            <v>Out &amp; under</v>
          </cell>
          <cell r="S268" t="str">
            <v xml:space="preserve">Revenue </v>
          </cell>
          <cell r="T268" t="str">
            <v>In-period</v>
          </cell>
          <cell r="U268" t="str">
            <v>Water pressure</v>
          </cell>
          <cell r="V268" t="str">
            <v>nr</v>
          </cell>
          <cell r="W268" t="str">
            <v>Number of properties, per 10,000 connections</v>
          </cell>
          <cell r="X268">
            <v>1</v>
          </cell>
          <cell r="Y268" t="str">
            <v>Down</v>
          </cell>
          <cell r="Z268" t="str">
            <v>Low pressure</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0.5</v>
          </cell>
          <cell r="AR268">
            <v>0.5</v>
          </cell>
          <cell r="AS268">
            <v>0.5</v>
          </cell>
          <cell r="AT268">
            <v>0.5</v>
          </cell>
          <cell r="AU268">
            <v>0.5</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C268">
            <v>0</v>
          </cell>
          <cell r="DD268">
            <v>1</v>
          </cell>
          <cell r="DE268">
            <v>0</v>
          </cell>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J269">
            <v>0</v>
          </cell>
          <cell r="K269">
            <v>0</v>
          </cell>
          <cell r="L269">
            <v>0</v>
          </cell>
          <cell r="M269">
            <v>0</v>
          </cell>
          <cell r="N269">
            <v>0</v>
          </cell>
          <cell r="O269">
            <v>0</v>
          </cell>
          <cell r="P269">
            <v>0</v>
          </cell>
          <cell r="Q269">
            <v>1</v>
          </cell>
          <cell r="R269" t="str">
            <v>Out &amp; under</v>
          </cell>
          <cell r="S269" t="str">
            <v xml:space="preserve">Revenue </v>
          </cell>
          <cell r="T269" t="str">
            <v>End of period</v>
          </cell>
          <cell r="U269" t="str">
            <v>Catchment management</v>
          </cell>
          <cell r="V269" t="str">
            <v>nr</v>
          </cell>
          <cell r="W269" t="str">
            <v xml:space="preserve">Hectares of land </v>
          </cell>
          <cell r="X269">
            <v>1</v>
          </cell>
          <cell r="Y269" t="str">
            <v>Up</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2843</v>
          </cell>
          <cell r="AR269">
            <v>5687</v>
          </cell>
          <cell r="AS269">
            <v>8530</v>
          </cell>
          <cell r="AT269">
            <v>11374</v>
          </cell>
          <cell r="AU269">
            <v>14217</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C269">
            <v>0</v>
          </cell>
          <cell r="DD269">
            <v>1</v>
          </cell>
          <cell r="DE269">
            <v>0</v>
          </cell>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K270">
            <v>0</v>
          </cell>
          <cell r="L270">
            <v>0</v>
          </cell>
          <cell r="M270">
            <v>0</v>
          </cell>
          <cell r="N270">
            <v>0</v>
          </cell>
          <cell r="O270">
            <v>0</v>
          </cell>
          <cell r="P270">
            <v>0</v>
          </cell>
          <cell r="Q270">
            <v>1</v>
          </cell>
          <cell r="R270" t="str">
            <v>Out &amp; under</v>
          </cell>
          <cell r="S270" t="str">
            <v xml:space="preserve">Revenue </v>
          </cell>
          <cell r="T270" t="str">
            <v>End of period</v>
          </cell>
          <cell r="U270" t="str">
            <v>Biodiversity/SSSIs</v>
          </cell>
          <cell r="V270" t="str">
            <v>nr</v>
          </cell>
          <cell r="W270" t="str">
            <v xml:space="preserve">Hectares of company land </v>
          </cell>
          <cell r="X270">
            <v>1</v>
          </cell>
          <cell r="Y270" t="str">
            <v>Up</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1166</v>
          </cell>
          <cell r="AR270">
            <v>1218</v>
          </cell>
          <cell r="AS270">
            <v>1268</v>
          </cell>
          <cell r="AT270">
            <v>1343</v>
          </cell>
          <cell r="AU270">
            <v>1460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C270">
            <v>0</v>
          </cell>
          <cell r="DD270">
            <v>1</v>
          </cell>
          <cell r="DE270">
            <v>0</v>
          </cell>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J271">
            <v>0</v>
          </cell>
          <cell r="K271">
            <v>0</v>
          </cell>
          <cell r="L271">
            <v>0</v>
          </cell>
          <cell r="M271">
            <v>0</v>
          </cell>
          <cell r="N271">
            <v>0</v>
          </cell>
          <cell r="O271">
            <v>0</v>
          </cell>
          <cell r="P271">
            <v>0</v>
          </cell>
          <cell r="Q271">
            <v>1</v>
          </cell>
          <cell r="R271" t="str">
            <v>Under</v>
          </cell>
          <cell r="S271" t="str">
            <v xml:space="preserve">Revenue </v>
          </cell>
          <cell r="T271" t="str">
            <v>In-period</v>
          </cell>
          <cell r="U271" t="str">
            <v>Environmental</v>
          </cell>
          <cell r="V271" t="str">
            <v>nr</v>
          </cell>
          <cell r="W271" t="str">
            <v>Cumulative number of schemes</v>
          </cell>
          <cell r="X271">
            <v>0</v>
          </cell>
          <cell r="Y271" t="str">
            <v>Up</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43</v>
          </cell>
          <cell r="AS271">
            <v>43</v>
          </cell>
          <cell r="AT271">
            <v>44</v>
          </cell>
          <cell r="AU271">
            <v>60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C271">
            <v>0</v>
          </cell>
          <cell r="DD271">
            <v>1</v>
          </cell>
          <cell r="DE271">
            <v>0</v>
          </cell>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K272">
            <v>0</v>
          </cell>
          <cell r="L272">
            <v>0</v>
          </cell>
          <cell r="M272">
            <v>5.0000000000000001E-3</v>
          </cell>
          <cell r="N272">
            <v>0</v>
          </cell>
          <cell r="O272">
            <v>0</v>
          </cell>
          <cell r="P272">
            <v>0</v>
          </cell>
          <cell r="Q272">
            <v>1</v>
          </cell>
          <cell r="R272" t="str">
            <v>NFI</v>
          </cell>
          <cell r="S272">
            <v>0</v>
          </cell>
          <cell r="T272">
            <v>0</v>
          </cell>
          <cell r="U272" t="str">
            <v>Energy/emissions</v>
          </cell>
          <cell r="V272" t="str">
            <v>nr</v>
          </cell>
          <cell r="W272" t="str">
            <v>kgCO2e equivalent per megalitre of water supplied</v>
          </cell>
          <cell r="X272">
            <v>1</v>
          </cell>
          <cell r="Y272" t="str">
            <v>Down</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152.30000000000001</v>
          </cell>
          <cell r="AR272">
            <v>119.9</v>
          </cell>
          <cell r="AS272">
            <v>81.8</v>
          </cell>
          <cell r="AT272">
            <v>64.7</v>
          </cell>
          <cell r="AU272">
            <v>57.6</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v>0</v>
          </cell>
          <cell r="DD272">
            <v>1</v>
          </cell>
          <cell r="DE272">
            <v>0</v>
          </cell>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J273">
            <v>0</v>
          </cell>
          <cell r="K273">
            <v>0</v>
          </cell>
          <cell r="L273">
            <v>0</v>
          </cell>
          <cell r="M273">
            <v>0</v>
          </cell>
          <cell r="N273">
            <v>0</v>
          </cell>
          <cell r="O273">
            <v>0</v>
          </cell>
          <cell r="P273">
            <v>0</v>
          </cell>
          <cell r="Q273">
            <v>1</v>
          </cell>
          <cell r="R273" t="str">
            <v>Under</v>
          </cell>
          <cell r="S273" t="str">
            <v xml:space="preserve">Revenue </v>
          </cell>
          <cell r="T273" t="str">
            <v>In-period</v>
          </cell>
          <cell r="U273" t="str">
            <v>Water resources/ abstraction</v>
          </cell>
          <cell r="V273" t="str">
            <v>nr</v>
          </cell>
          <cell r="W273" t="str">
            <v>Megalitres per day</v>
          </cell>
          <cell r="X273">
            <v>0</v>
          </cell>
          <cell r="Y273" t="str">
            <v>Down</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cell r="DE273">
            <v>0</v>
          </cell>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J274">
            <v>0</v>
          </cell>
          <cell r="K274">
            <v>0</v>
          </cell>
          <cell r="L274">
            <v>0</v>
          </cell>
          <cell r="M274">
            <v>0</v>
          </cell>
          <cell r="N274">
            <v>0</v>
          </cell>
          <cell r="O274">
            <v>0</v>
          </cell>
          <cell r="P274">
            <v>0</v>
          </cell>
          <cell r="Q274">
            <v>1</v>
          </cell>
          <cell r="R274" t="str">
            <v>NFI</v>
          </cell>
          <cell r="S274">
            <v>0</v>
          </cell>
          <cell r="T274">
            <v>0</v>
          </cell>
          <cell r="U274" t="str">
            <v>Water resources/ abstraction</v>
          </cell>
          <cell r="V274" t="str">
            <v>%</v>
          </cell>
          <cell r="W274" t="str">
            <v>Percentage of relevant abstractors engaged with</v>
          </cell>
          <cell r="X274">
            <v>0</v>
          </cell>
          <cell r="Y274" t="str">
            <v>Up</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7</v>
          </cell>
          <cell r="AT274">
            <v>13</v>
          </cell>
          <cell r="AU274">
            <v>20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v>0</v>
          </cell>
          <cell r="DD274">
            <v>1</v>
          </cell>
          <cell r="DE274">
            <v>0</v>
          </cell>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I275">
            <v>0</v>
          </cell>
          <cell r="J275">
            <v>0.5</v>
          </cell>
          <cell r="K275">
            <v>0</v>
          </cell>
          <cell r="L275">
            <v>0</v>
          </cell>
          <cell r="M275">
            <v>0.5</v>
          </cell>
          <cell r="N275">
            <v>0</v>
          </cell>
          <cell r="O275">
            <v>0</v>
          </cell>
          <cell r="P275">
            <v>0</v>
          </cell>
          <cell r="Q275">
            <v>1</v>
          </cell>
          <cell r="R275" t="str">
            <v>NFI</v>
          </cell>
          <cell r="S275">
            <v>0</v>
          </cell>
          <cell r="T275">
            <v>0</v>
          </cell>
          <cell r="U275" t="str">
            <v>Customer service/satisfaction (exc. billing etc.)</v>
          </cell>
          <cell r="V275" t="str">
            <v>score</v>
          </cell>
          <cell r="W275" t="str">
            <v>Satisfaction score out of 5</v>
          </cell>
          <cell r="X275">
            <v>1</v>
          </cell>
          <cell r="Y275" t="str">
            <v>Up</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3.7</v>
          </cell>
          <cell r="AR275">
            <v>3.8</v>
          </cell>
          <cell r="AS275">
            <v>3.9</v>
          </cell>
          <cell r="AT275">
            <v>4</v>
          </cell>
          <cell r="AU275">
            <v>4</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v>0</v>
          </cell>
          <cell r="DD275">
            <v>1</v>
          </cell>
          <cell r="DE275">
            <v>0</v>
          </cell>
        </row>
        <row r="276">
          <cell r="C276" t="str">
            <v>PR19SEW_NEP01</v>
          </cell>
          <cell r="D276">
            <v>0</v>
          </cell>
          <cell r="E276">
            <v>0</v>
          </cell>
          <cell r="F276" t="str">
            <v>NEP01</v>
          </cell>
          <cell r="G276" t="str">
            <v>WINEP Delivery</v>
          </cell>
          <cell r="H276">
            <v>0</v>
          </cell>
          <cell r="I276">
            <v>0</v>
          </cell>
          <cell r="J276">
            <v>0</v>
          </cell>
          <cell r="K276">
            <v>0</v>
          </cell>
          <cell r="L276">
            <v>0</v>
          </cell>
          <cell r="M276">
            <v>0</v>
          </cell>
          <cell r="N276">
            <v>0</v>
          </cell>
          <cell r="O276">
            <v>0</v>
          </cell>
          <cell r="P276">
            <v>0</v>
          </cell>
          <cell r="Q276">
            <v>0</v>
          </cell>
          <cell r="R276" t="str">
            <v>NFI</v>
          </cell>
          <cell r="S276">
            <v>0</v>
          </cell>
          <cell r="T276">
            <v>0</v>
          </cell>
          <cell r="U276">
            <v>0</v>
          </cell>
          <cell r="V276" t="str">
            <v>text</v>
          </cell>
          <cell r="W276" t="str">
            <v>WINEP requirements met or not met in each year</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t="str">
            <v>Met</v>
          </cell>
          <cell r="AR276" t="str">
            <v>Met</v>
          </cell>
          <cell r="AS276" t="str">
            <v>Met</v>
          </cell>
          <cell r="AT276" t="str">
            <v>Met</v>
          </cell>
          <cell r="AU276" t="str">
            <v>Met</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v>0</v>
          </cell>
          <cell r="DD276">
            <v>0</v>
          </cell>
          <cell r="DE276">
            <v>0</v>
          </cell>
        </row>
        <row r="277">
          <cell r="C277" t="str">
            <v>PR19SEW_H.7</v>
          </cell>
          <cell r="D277">
            <v>0</v>
          </cell>
          <cell r="E277">
            <v>0</v>
          </cell>
          <cell r="F277" t="str">
            <v>H.7</v>
          </cell>
          <cell r="G277" t="str">
            <v>Strategic main Wellwood to Potters Corner</v>
          </cell>
          <cell r="H277">
            <v>0</v>
          </cell>
          <cell r="I277">
            <v>0</v>
          </cell>
          <cell r="J277">
            <v>1</v>
          </cell>
          <cell r="K277">
            <v>0</v>
          </cell>
          <cell r="L277">
            <v>0</v>
          </cell>
          <cell r="M277">
            <v>0</v>
          </cell>
          <cell r="N277">
            <v>0</v>
          </cell>
          <cell r="O277">
            <v>0</v>
          </cell>
          <cell r="P277">
            <v>0</v>
          </cell>
          <cell r="Q277">
            <v>1</v>
          </cell>
          <cell r="R277" t="str">
            <v>Out &amp; Under</v>
          </cell>
          <cell r="S277" t="str">
            <v>Revenue</v>
          </cell>
          <cell r="T277" t="str">
            <v>End of period</v>
          </cell>
          <cell r="U277">
            <v>0</v>
          </cell>
          <cell r="V277" t="str">
            <v>number</v>
          </cell>
          <cell r="W277" t="str">
            <v>Number of month delivered early or late</v>
          </cell>
          <cell r="X277">
            <v>0</v>
          </cell>
          <cell r="Y277" t="str">
            <v>Down</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cell r="DC277">
            <v>0</v>
          </cell>
          <cell r="DD277">
            <v>0</v>
          </cell>
          <cell r="DE277">
            <v>0</v>
          </cell>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I278">
            <v>0</v>
          </cell>
          <cell r="J278">
            <v>1</v>
          </cell>
          <cell r="K278">
            <v>0</v>
          </cell>
          <cell r="L278">
            <v>0</v>
          </cell>
          <cell r="M278">
            <v>0</v>
          </cell>
          <cell r="N278">
            <v>0</v>
          </cell>
          <cell r="O278">
            <v>0</v>
          </cell>
          <cell r="P278">
            <v>0</v>
          </cell>
          <cell r="Q278">
            <v>1</v>
          </cell>
          <cell r="R278" t="str">
            <v>Under</v>
          </cell>
          <cell r="S278" t="str">
            <v xml:space="preserve">Revenue  </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t="str">
            <v>Yes</v>
          </cell>
          <cell r="BM278" t="str">
            <v>Yes</v>
          </cell>
          <cell r="BN278" t="str">
            <v>Yes</v>
          </cell>
          <cell r="BO278" t="str">
            <v>Yes</v>
          </cell>
          <cell r="BP278" t="str">
            <v>Yes</v>
          </cell>
          <cell r="BQ278" t="str">
            <v/>
          </cell>
          <cell r="BR278" t="str">
            <v/>
          </cell>
          <cell r="BS278" t="str">
            <v/>
          </cell>
          <cell r="BT278" t="str">
            <v/>
          </cell>
          <cell r="BU278" t="str">
            <v/>
          </cell>
          <cell r="BV278">
            <v>9.5</v>
          </cell>
          <cell r="BW278">
            <v>9.5</v>
          </cell>
          <cell r="BX278">
            <v>9.5</v>
          </cell>
          <cell r="BY278">
            <v>9.5</v>
          </cell>
          <cell r="BZ278">
            <v>9.5</v>
          </cell>
          <cell r="CA278">
            <v>2</v>
          </cell>
          <cell r="CB278">
            <v>2</v>
          </cell>
          <cell r="CC278">
            <v>2</v>
          </cell>
          <cell r="CD278">
            <v>2</v>
          </cell>
          <cell r="CE278">
            <v>2</v>
          </cell>
          <cell r="CF278" t="str">
            <v/>
          </cell>
          <cell r="CG278" t="str">
            <v/>
          </cell>
          <cell r="CH278" t="str">
            <v/>
          </cell>
          <cell r="CI278" t="str">
            <v/>
          </cell>
          <cell r="CJ278" t="str">
            <v/>
          </cell>
          <cell r="CK278" t="str">
            <v/>
          </cell>
          <cell r="CL278" t="str">
            <v/>
          </cell>
          <cell r="CM278" t="str">
            <v/>
          </cell>
          <cell r="CN278" t="str">
            <v/>
          </cell>
          <cell r="CO278" t="str">
            <v/>
          </cell>
          <cell r="CP278" t="str">
            <v/>
          </cell>
          <cell r="CQ278" t="str">
            <v/>
          </cell>
          <cell r="CR278" t="str">
            <v/>
          </cell>
          <cell r="CS278" t="str">
            <v/>
          </cell>
          <cell r="CT278" t="str">
            <v/>
          </cell>
          <cell r="CU278">
            <v>-0.628</v>
          </cell>
          <cell r="CV278" t="str">
            <v/>
          </cell>
          <cell r="CW278" t="str">
            <v/>
          </cell>
          <cell r="CX278" t="str">
            <v/>
          </cell>
          <cell r="CY278">
            <v>0</v>
          </cell>
          <cell r="CZ278" t="str">
            <v/>
          </cell>
          <cell r="DA278" t="str">
            <v/>
          </cell>
          <cell r="DB278" t="str">
            <v/>
          </cell>
          <cell r="DC278">
            <v>0</v>
          </cell>
          <cell r="DD278">
            <v>1</v>
          </cell>
          <cell r="DE278">
            <v>0</v>
          </cell>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I279">
            <v>0</v>
          </cell>
          <cell r="J279">
            <v>1</v>
          </cell>
          <cell r="K279">
            <v>0</v>
          </cell>
          <cell r="L279">
            <v>0</v>
          </cell>
          <cell r="M279">
            <v>0</v>
          </cell>
          <cell r="N279">
            <v>0</v>
          </cell>
          <cell r="O279">
            <v>0</v>
          </cell>
          <cell r="P279">
            <v>0</v>
          </cell>
          <cell r="Q279">
            <v>1</v>
          </cell>
          <cell r="R279" t="str">
            <v>Out &amp; under</v>
          </cell>
          <cell r="S279" t="str">
            <v xml:space="preserve">Revenue  </v>
          </cell>
          <cell r="T279" t="str">
            <v>In-period</v>
          </cell>
          <cell r="U279" t="str">
            <v xml:space="preserve">Leakage </v>
          </cell>
          <cell r="V279" t="str">
            <v>nr</v>
          </cell>
          <cell r="W279" t="str">
            <v xml:space="preserve">Ml/d </v>
          </cell>
          <cell r="X279">
            <v>1</v>
          </cell>
          <cell r="Y279" t="str">
            <v>Down</v>
          </cell>
          <cell r="Z279" t="str">
            <v>Leakage</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100.5</v>
          </cell>
          <cell r="AR279">
            <v>97.3</v>
          </cell>
          <cell r="AS279">
            <v>94.2</v>
          </cell>
          <cell r="AT279">
            <v>91.1</v>
          </cell>
          <cell r="AU279">
            <v>87.9</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t="str">
            <v>Yes</v>
          </cell>
          <cell r="BM279" t="str">
            <v>Yes</v>
          </cell>
          <cell r="BN279" t="str">
            <v>Yes</v>
          </cell>
          <cell r="BO279" t="str">
            <v>Yes</v>
          </cell>
          <cell r="BP279" t="str">
            <v>Yes</v>
          </cell>
          <cell r="BQ279" t="str">
            <v/>
          </cell>
          <cell r="BR279" t="str">
            <v/>
          </cell>
          <cell r="BS279" t="str">
            <v/>
          </cell>
          <cell r="BT279" t="str">
            <v/>
          </cell>
          <cell r="BU279" t="str">
            <v/>
          </cell>
          <cell r="BV279">
            <v>108.6</v>
          </cell>
          <cell r="BW279">
            <v>108.6</v>
          </cell>
          <cell r="BX279">
            <v>108.6</v>
          </cell>
          <cell r="BY279">
            <v>108.6</v>
          </cell>
          <cell r="BZ279">
            <v>108.6</v>
          </cell>
          <cell r="CA279" t="str">
            <v/>
          </cell>
          <cell r="CB279" t="str">
            <v/>
          </cell>
          <cell r="CC279" t="str">
            <v/>
          </cell>
          <cell r="CD279" t="str">
            <v/>
          </cell>
          <cell r="CE279" t="str">
            <v/>
          </cell>
          <cell r="CF279" t="str">
            <v/>
          </cell>
          <cell r="CG279" t="str">
            <v/>
          </cell>
          <cell r="CH279" t="str">
            <v/>
          </cell>
          <cell r="CI279" t="str">
            <v/>
          </cell>
          <cell r="CJ279" t="str">
            <v/>
          </cell>
          <cell r="CK279">
            <v>91.5</v>
          </cell>
          <cell r="CL279">
            <v>88.3</v>
          </cell>
          <cell r="CM279">
            <v>85.2</v>
          </cell>
          <cell r="CN279">
            <v>82.1</v>
          </cell>
          <cell r="CO279">
            <v>79</v>
          </cell>
          <cell r="CP279" t="str">
            <v/>
          </cell>
          <cell r="CQ279" t="str">
            <v/>
          </cell>
          <cell r="CR279" t="str">
            <v/>
          </cell>
          <cell r="CS279" t="str">
            <v/>
          </cell>
          <cell r="CT279" t="str">
            <v/>
          </cell>
          <cell r="CU279">
            <v>-0.26500000000000001</v>
          </cell>
          <cell r="CV279" t="str">
            <v/>
          </cell>
          <cell r="CW279" t="str">
            <v/>
          </cell>
          <cell r="CX279" t="str">
            <v/>
          </cell>
          <cell r="CY279">
            <v>0.13700000000000001</v>
          </cell>
          <cell r="CZ279" t="str">
            <v/>
          </cell>
          <cell r="DA279" t="str">
            <v/>
          </cell>
          <cell r="DB279" t="str">
            <v/>
          </cell>
          <cell r="DC279">
            <v>0</v>
          </cell>
          <cell r="DD279">
            <v>1</v>
          </cell>
          <cell r="DE279">
            <v>0</v>
          </cell>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J280">
            <v>0</v>
          </cell>
          <cell r="K280">
            <v>0</v>
          </cell>
          <cell r="L280">
            <v>0</v>
          </cell>
          <cell r="M280">
            <v>0</v>
          </cell>
          <cell r="N280">
            <v>0</v>
          </cell>
          <cell r="O280">
            <v>0</v>
          </cell>
          <cell r="P280">
            <v>0</v>
          </cell>
          <cell r="Q280">
            <v>1</v>
          </cell>
          <cell r="R280" t="str">
            <v>Out &amp; under</v>
          </cell>
          <cell r="S280" t="str">
            <v xml:space="preserve">Revenue  </v>
          </cell>
          <cell r="T280" t="str">
            <v>End of period</v>
          </cell>
          <cell r="U280" t="str">
            <v xml:space="preserve">Water consumption </v>
          </cell>
          <cell r="V280" t="str">
            <v>nr</v>
          </cell>
          <cell r="W280" t="str">
            <v xml:space="preserve">l/h/d </v>
          </cell>
          <cell r="X280">
            <v>1</v>
          </cell>
          <cell r="Y280" t="str">
            <v>Down</v>
          </cell>
          <cell r="Z280" t="str">
            <v>Per capita consumption</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129.1</v>
          </cell>
          <cell r="AR280">
            <v>127.8</v>
          </cell>
          <cell r="AS280">
            <v>124.8</v>
          </cell>
          <cell r="AT280">
            <v>122.6</v>
          </cell>
          <cell r="AU280">
            <v>121</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t="str">
            <v>Yes</v>
          </cell>
          <cell r="BM280" t="str">
            <v>Yes</v>
          </cell>
          <cell r="BN280" t="str">
            <v>Yes</v>
          </cell>
          <cell r="BO280" t="str">
            <v>Yes</v>
          </cell>
          <cell r="BP280" t="str">
            <v>Yes</v>
          </cell>
          <cell r="BQ280">
            <v>154.30000000000001</v>
          </cell>
          <cell r="BR280">
            <v>154.30000000000001</v>
          </cell>
          <cell r="BS280">
            <v>154.30000000000001</v>
          </cell>
          <cell r="BT280">
            <v>154.30000000000001</v>
          </cell>
          <cell r="BU280">
            <v>154.30000000000001</v>
          </cell>
          <cell r="BV280">
            <v>152.19999999999999</v>
          </cell>
          <cell r="BW280">
            <v>152.19999999999999</v>
          </cell>
          <cell r="BX280">
            <v>152.19999999999999</v>
          </cell>
          <cell r="BY280">
            <v>152.19999999999999</v>
          </cell>
          <cell r="BZ280">
            <v>152.19999999999999</v>
          </cell>
          <cell r="CA280" t="str">
            <v/>
          </cell>
          <cell r="CB280" t="str">
            <v/>
          </cell>
          <cell r="CC280" t="str">
            <v/>
          </cell>
          <cell r="CD280" t="str">
            <v/>
          </cell>
          <cell r="CE280" t="str">
            <v/>
          </cell>
          <cell r="CF280" t="str">
            <v/>
          </cell>
          <cell r="CG280" t="str">
            <v/>
          </cell>
          <cell r="CH280" t="str">
            <v/>
          </cell>
          <cell r="CI280" t="str">
            <v/>
          </cell>
          <cell r="CJ280" t="str">
            <v/>
          </cell>
          <cell r="CK280">
            <v>127</v>
          </cell>
          <cell r="CL280">
            <v>125.8</v>
          </cell>
          <cell r="CM280">
            <v>122.8</v>
          </cell>
          <cell r="CN280">
            <v>120.7</v>
          </cell>
          <cell r="CO280">
            <v>119</v>
          </cell>
          <cell r="CP280" t="str">
            <v>*</v>
          </cell>
          <cell r="CQ280" t="str">
            <v>*</v>
          </cell>
          <cell r="CR280" t="str">
            <v>*</v>
          </cell>
          <cell r="CS280" t="str">
            <v>*</v>
          </cell>
          <cell r="CT280" t="str">
            <v>*</v>
          </cell>
          <cell r="CU280">
            <v>-0.17799999999999999</v>
          </cell>
          <cell r="CV280" t="str">
            <v/>
          </cell>
          <cell r="CW280" t="str">
            <v/>
          </cell>
          <cell r="CX280">
            <v>-0.35599999999999998</v>
          </cell>
          <cell r="CY280">
            <v>7.0000000000000007E-2</v>
          </cell>
          <cell r="CZ280" t="str">
            <v/>
          </cell>
          <cell r="DA280" t="str">
            <v/>
          </cell>
          <cell r="DB280">
            <v>0.35599999999999998</v>
          </cell>
          <cell r="DC280">
            <v>0</v>
          </cell>
          <cell r="DD280">
            <v>1</v>
          </cell>
          <cell r="DE280">
            <v>0</v>
          </cell>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I281">
            <v>0</v>
          </cell>
          <cell r="J281">
            <v>1</v>
          </cell>
          <cell r="K281">
            <v>0</v>
          </cell>
          <cell r="L281">
            <v>0</v>
          </cell>
          <cell r="M281">
            <v>0</v>
          </cell>
          <cell r="N281">
            <v>0</v>
          </cell>
          <cell r="O281">
            <v>0</v>
          </cell>
          <cell r="P281">
            <v>0</v>
          </cell>
          <cell r="Q281">
            <v>1</v>
          </cell>
          <cell r="R281" t="str">
            <v>Out &amp; under</v>
          </cell>
          <cell r="S281" t="str">
            <v xml:space="preserve">Revenue  </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0.83</v>
          </cell>
          <cell r="AR281">
            <v>0.74</v>
          </cell>
          <cell r="AS281">
            <v>0.65</v>
          </cell>
          <cell r="AT281">
            <v>0.55000000000000004</v>
          </cell>
          <cell r="AU281">
            <v>0.46</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C281">
            <v>0</v>
          </cell>
          <cell r="DD281">
            <v>1</v>
          </cell>
          <cell r="DE281">
            <v>0</v>
          </cell>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I282">
            <v>0</v>
          </cell>
          <cell r="J282">
            <v>1</v>
          </cell>
          <cell r="K282">
            <v>0</v>
          </cell>
          <cell r="L282">
            <v>0</v>
          </cell>
          <cell r="M282">
            <v>0</v>
          </cell>
          <cell r="N282">
            <v>0</v>
          </cell>
          <cell r="O282">
            <v>0</v>
          </cell>
          <cell r="P282">
            <v>0</v>
          </cell>
          <cell r="Q282">
            <v>1</v>
          </cell>
          <cell r="R282" t="str">
            <v>Out &amp; under</v>
          </cell>
          <cell r="S282" t="str">
            <v xml:space="preserve">Revenue  </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0.24</v>
          </cell>
          <cell r="AR282">
            <v>0.23</v>
          </cell>
          <cell r="AS282">
            <v>0.23</v>
          </cell>
          <cell r="AT282">
            <v>0.22</v>
          </cell>
          <cell r="AU282">
            <v>0.21</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C282">
            <v>0</v>
          </cell>
          <cell r="DD282">
            <v>1</v>
          </cell>
          <cell r="DE282">
            <v>0</v>
          </cell>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I283">
            <v>0</v>
          </cell>
          <cell r="J283">
            <v>0</v>
          </cell>
          <cell r="K283">
            <v>1</v>
          </cell>
          <cell r="L283">
            <v>0</v>
          </cell>
          <cell r="M283">
            <v>0</v>
          </cell>
          <cell r="N283">
            <v>0</v>
          </cell>
          <cell r="O283">
            <v>0</v>
          </cell>
          <cell r="P283">
            <v>0</v>
          </cell>
          <cell r="Q283">
            <v>1</v>
          </cell>
          <cell r="R283" t="str">
            <v>Out</v>
          </cell>
          <cell r="S283" t="str">
            <v xml:space="preserve">Revenue  </v>
          </cell>
          <cell r="T283" t="str">
            <v>In-period</v>
          </cell>
          <cell r="U283" t="str">
            <v xml:space="preserve">Environmental </v>
          </cell>
          <cell r="V283" t="str">
            <v>nr</v>
          </cell>
          <cell r="W283" t="str">
            <v xml:space="preserve">Total volume of treated effluent re-used expressed in m3.  </v>
          </cell>
          <cell r="X283">
            <v>0</v>
          </cell>
          <cell r="Y283" t="str">
            <v>Up</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C283">
            <v>0</v>
          </cell>
          <cell r="DD283">
            <v>1</v>
          </cell>
          <cell r="DE283">
            <v>0</v>
          </cell>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I284">
            <v>0</v>
          </cell>
          <cell r="J284">
            <v>0.03</v>
          </cell>
          <cell r="K284">
            <v>0</v>
          </cell>
          <cell r="L284">
            <v>0.97</v>
          </cell>
          <cell r="M284">
            <v>0</v>
          </cell>
          <cell r="N284">
            <v>0</v>
          </cell>
          <cell r="O284">
            <v>0</v>
          </cell>
          <cell r="P284">
            <v>0</v>
          </cell>
          <cell r="Q284">
            <v>1</v>
          </cell>
          <cell r="R284" t="str">
            <v>Out &amp; under</v>
          </cell>
          <cell r="S284" t="str">
            <v xml:space="preserve">Revenue  </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21.2</v>
          </cell>
          <cell r="AR284">
            <v>21.3</v>
          </cell>
          <cell r="AS284">
            <v>24</v>
          </cell>
          <cell r="AT284">
            <v>24</v>
          </cell>
          <cell r="AU284">
            <v>24</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C284">
            <v>0</v>
          </cell>
          <cell r="DD284">
            <v>1</v>
          </cell>
          <cell r="DE284">
            <v>0</v>
          </cell>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I285">
            <v>0</v>
          </cell>
          <cell r="J285">
            <v>0</v>
          </cell>
          <cell r="K285">
            <v>0</v>
          </cell>
          <cell r="L285">
            <v>1</v>
          </cell>
          <cell r="M285">
            <v>0</v>
          </cell>
          <cell r="N285">
            <v>0</v>
          </cell>
          <cell r="O285">
            <v>0</v>
          </cell>
          <cell r="P285">
            <v>0</v>
          </cell>
          <cell r="Q285">
            <v>1</v>
          </cell>
          <cell r="R285" t="str">
            <v>Under</v>
          </cell>
          <cell r="S285" t="str">
            <v xml:space="preserve">Revenue  </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100</v>
          </cell>
          <cell r="AR285">
            <v>100</v>
          </cell>
          <cell r="AS285">
            <v>100</v>
          </cell>
          <cell r="AT285">
            <v>100</v>
          </cell>
          <cell r="AU285">
            <v>100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C285">
            <v>0</v>
          </cell>
          <cell r="DD285">
            <v>1</v>
          </cell>
          <cell r="DE285">
            <v>0</v>
          </cell>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I286">
            <v>0</v>
          </cell>
          <cell r="J286">
            <v>0</v>
          </cell>
          <cell r="K286">
            <v>1</v>
          </cell>
          <cell r="L286">
            <v>0</v>
          </cell>
          <cell r="M286">
            <v>0</v>
          </cell>
          <cell r="N286">
            <v>0</v>
          </cell>
          <cell r="O286">
            <v>0</v>
          </cell>
          <cell r="P286">
            <v>0</v>
          </cell>
          <cell r="Q286">
            <v>1</v>
          </cell>
          <cell r="R286" t="str">
            <v>Under</v>
          </cell>
          <cell r="S286" t="str">
            <v xml:space="preserve">Revenue  </v>
          </cell>
          <cell r="T286" t="str">
            <v>In-period</v>
          </cell>
          <cell r="U286" t="str">
            <v xml:space="preserve">Environmental </v>
          </cell>
          <cell r="V286" t="str">
            <v>nr</v>
          </cell>
          <cell r="W286" t="str">
            <v xml:space="preserve">Km of rivers improved </v>
          </cell>
          <cell r="X286">
            <v>2</v>
          </cell>
          <cell r="Y286" t="str">
            <v>Up</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82.5</v>
          </cell>
          <cell r="AS286">
            <v>102.7</v>
          </cell>
          <cell r="AT286">
            <v>102.7</v>
          </cell>
          <cell r="AU286">
            <v>182.3</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cell r="DE286">
            <v>0</v>
          </cell>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J287">
            <v>0</v>
          </cell>
          <cell r="K287">
            <v>0</v>
          </cell>
          <cell r="L287">
            <v>0</v>
          </cell>
          <cell r="M287">
            <v>0</v>
          </cell>
          <cell r="N287">
            <v>0</v>
          </cell>
          <cell r="O287">
            <v>0</v>
          </cell>
          <cell r="P287">
            <v>0</v>
          </cell>
          <cell r="Q287">
            <v>1</v>
          </cell>
          <cell r="R287" t="str">
            <v>Out &amp; under</v>
          </cell>
          <cell r="S287" t="str">
            <v xml:space="preserve">Revenue  </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-15</v>
          </cell>
          <cell r="AR287">
            <v>-15</v>
          </cell>
          <cell r="AS287">
            <v>-15</v>
          </cell>
          <cell r="AT287">
            <v>-15</v>
          </cell>
          <cell r="AU287">
            <v>-15</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C287">
            <v>0</v>
          </cell>
          <cell r="DD287">
            <v>1</v>
          </cell>
          <cell r="DE287">
            <v>0</v>
          </cell>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I288">
            <v>0</v>
          </cell>
          <cell r="J288">
            <v>0</v>
          </cell>
          <cell r="K288">
            <v>1</v>
          </cell>
          <cell r="L288">
            <v>0</v>
          </cell>
          <cell r="M288">
            <v>0</v>
          </cell>
          <cell r="N288">
            <v>0</v>
          </cell>
          <cell r="O288">
            <v>0</v>
          </cell>
          <cell r="P288">
            <v>0</v>
          </cell>
          <cell r="Q288">
            <v>1</v>
          </cell>
          <cell r="R288" t="str">
            <v>Under</v>
          </cell>
          <cell r="S288" t="str">
            <v xml:space="preserve">Revenue  </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57</v>
          </cell>
          <cell r="AR288">
            <v>57</v>
          </cell>
          <cell r="AS288">
            <v>57</v>
          </cell>
          <cell r="AT288">
            <v>57</v>
          </cell>
          <cell r="AU288">
            <v>57</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C288">
            <v>0</v>
          </cell>
          <cell r="DD288">
            <v>1</v>
          </cell>
          <cell r="DE288">
            <v>0</v>
          </cell>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I289">
            <v>0</v>
          </cell>
          <cell r="J289">
            <v>0</v>
          </cell>
          <cell r="K289">
            <v>1</v>
          </cell>
          <cell r="L289">
            <v>0</v>
          </cell>
          <cell r="M289">
            <v>0</v>
          </cell>
          <cell r="N289">
            <v>0</v>
          </cell>
          <cell r="O289">
            <v>0</v>
          </cell>
          <cell r="P289">
            <v>0</v>
          </cell>
          <cell r="Q289">
            <v>1</v>
          </cell>
          <cell r="R289" t="str">
            <v>Out &amp; under</v>
          </cell>
          <cell r="S289" t="str">
            <v xml:space="preserve">Revenue  </v>
          </cell>
          <cell r="T289" t="str">
            <v>In-period</v>
          </cell>
          <cell r="U289" t="str">
            <v xml:space="preserve">Environmental </v>
          </cell>
          <cell r="V289" t="str">
            <v>nr</v>
          </cell>
          <cell r="W289" t="str">
            <v xml:space="preserve">Number of bathing waters at ‘Good’ </v>
          </cell>
          <cell r="X289">
            <v>0</v>
          </cell>
          <cell r="Y289" t="str">
            <v>Up</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2</v>
          </cell>
          <cell r="AU289">
            <v>5</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cell r="DE289">
            <v>0</v>
          </cell>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I290">
            <v>0</v>
          </cell>
          <cell r="J290">
            <v>1</v>
          </cell>
          <cell r="K290">
            <v>0</v>
          </cell>
          <cell r="L290">
            <v>0</v>
          </cell>
          <cell r="M290">
            <v>0</v>
          </cell>
          <cell r="N290">
            <v>0</v>
          </cell>
          <cell r="O290">
            <v>0</v>
          </cell>
          <cell r="P290">
            <v>0</v>
          </cell>
          <cell r="Q290">
            <v>1</v>
          </cell>
          <cell r="R290" t="str">
            <v>NFI</v>
          </cell>
          <cell r="S290">
            <v>0</v>
          </cell>
          <cell r="T290">
            <v>0</v>
          </cell>
          <cell r="U290" t="str">
            <v xml:space="preserve">Water consumption </v>
          </cell>
          <cell r="V290" t="str">
            <v>%</v>
          </cell>
          <cell r="W290" t="str">
            <v xml:space="preserve">% of metered household customers </v>
          </cell>
          <cell r="X290">
            <v>0</v>
          </cell>
          <cell r="Y290" t="str">
            <v>Up</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49</v>
          </cell>
          <cell r="AR290">
            <v>51</v>
          </cell>
          <cell r="AS290">
            <v>53</v>
          </cell>
          <cell r="AT290">
            <v>54</v>
          </cell>
          <cell r="AU290">
            <v>55</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v>0</v>
          </cell>
          <cell r="DD290">
            <v>1</v>
          </cell>
          <cell r="DE290">
            <v>0</v>
          </cell>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I291">
            <v>0</v>
          </cell>
          <cell r="J291">
            <v>1</v>
          </cell>
          <cell r="K291">
            <v>0</v>
          </cell>
          <cell r="L291">
            <v>0</v>
          </cell>
          <cell r="M291">
            <v>0</v>
          </cell>
          <cell r="N291">
            <v>0</v>
          </cell>
          <cell r="O291">
            <v>0</v>
          </cell>
          <cell r="P291">
            <v>0</v>
          </cell>
          <cell r="Q291">
            <v>1</v>
          </cell>
          <cell r="R291" t="str">
            <v>NFI</v>
          </cell>
          <cell r="S291">
            <v>0</v>
          </cell>
          <cell r="T291">
            <v>0</v>
          </cell>
          <cell r="U291" t="str">
            <v xml:space="preserve">Water consumption </v>
          </cell>
          <cell r="V291" t="str">
            <v>nr</v>
          </cell>
          <cell r="W291" t="str">
            <v xml:space="preserve">Total estimated m3/d of water saved.  </v>
          </cell>
          <cell r="X291">
            <v>0</v>
          </cell>
          <cell r="Y291" t="str">
            <v>Up</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500</v>
          </cell>
          <cell r="AR291">
            <v>1000</v>
          </cell>
          <cell r="AS291">
            <v>1500</v>
          </cell>
          <cell r="AT291">
            <v>2000</v>
          </cell>
          <cell r="AU291">
            <v>2500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v>0</v>
          </cell>
          <cell r="DD291">
            <v>1</v>
          </cell>
          <cell r="DE291">
            <v>0</v>
          </cell>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I292">
            <v>0</v>
          </cell>
          <cell r="J292">
            <v>1</v>
          </cell>
          <cell r="K292">
            <v>0</v>
          </cell>
          <cell r="L292">
            <v>0</v>
          </cell>
          <cell r="M292">
            <v>0</v>
          </cell>
          <cell r="N292">
            <v>0</v>
          </cell>
          <cell r="O292">
            <v>0</v>
          </cell>
          <cell r="P292">
            <v>0</v>
          </cell>
          <cell r="Q292">
            <v>1</v>
          </cell>
          <cell r="R292" t="str">
            <v>Out</v>
          </cell>
          <cell r="S292" t="str">
            <v xml:space="preserve">Revenue  </v>
          </cell>
          <cell r="T292" t="str">
            <v>In-period</v>
          </cell>
          <cell r="U292" t="str">
            <v xml:space="preserve">Water consumption </v>
          </cell>
          <cell r="V292" t="str">
            <v>nr</v>
          </cell>
          <cell r="W292" t="str">
            <v xml:space="preserve">Number of residential properties provided with devices </v>
          </cell>
          <cell r="X292">
            <v>0</v>
          </cell>
          <cell r="Y292" t="str">
            <v>Up</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3529</v>
          </cell>
          <cell r="AR292">
            <v>3529</v>
          </cell>
          <cell r="AS292">
            <v>3529</v>
          </cell>
          <cell r="AT292">
            <v>3529</v>
          </cell>
          <cell r="AU292">
            <v>3529</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C292">
            <v>0</v>
          </cell>
          <cell r="DD292">
            <v>1</v>
          </cell>
          <cell r="DE292">
            <v>0</v>
          </cell>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I293">
            <v>0</v>
          </cell>
          <cell r="J293">
            <v>0.433</v>
          </cell>
          <cell r="K293">
            <v>0.56699999999999995</v>
          </cell>
          <cell r="L293">
            <v>0</v>
          </cell>
          <cell r="M293">
            <v>0</v>
          </cell>
          <cell r="N293">
            <v>0</v>
          </cell>
          <cell r="O293">
            <v>0</v>
          </cell>
          <cell r="P293">
            <v>0</v>
          </cell>
          <cell r="Q293">
            <v>1</v>
          </cell>
          <cell r="R293" t="str">
            <v>Out &amp; under</v>
          </cell>
          <cell r="S293" t="str">
            <v xml:space="preserve">Revenue  </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t="str">
            <v/>
          </cell>
          <cell r="AR293" t="str">
            <v/>
          </cell>
          <cell r="AS293" t="str">
            <v/>
          </cell>
          <cell r="AT293" t="str">
            <v/>
          </cell>
          <cell r="AU293" t="str">
            <v xml:space="preserve">UQ </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t="str">
            <v>Yes</v>
          </cell>
          <cell r="BM293" t="str">
            <v>Yes</v>
          </cell>
          <cell r="BN293" t="str">
            <v>Yes</v>
          </cell>
          <cell r="BO293" t="str">
            <v>Yes</v>
          </cell>
          <cell r="BP293" t="str">
            <v>Yes</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v>0</v>
          </cell>
          <cell r="DD293">
            <v>1</v>
          </cell>
          <cell r="DE293">
            <v>0</v>
          </cell>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I294">
            <v>0</v>
          </cell>
          <cell r="J294">
            <v>0</v>
          </cell>
          <cell r="K294">
            <v>1</v>
          </cell>
          <cell r="L294">
            <v>0</v>
          </cell>
          <cell r="M294">
            <v>0</v>
          </cell>
          <cell r="N294">
            <v>0</v>
          </cell>
          <cell r="O294">
            <v>0</v>
          </cell>
          <cell r="P294">
            <v>0</v>
          </cell>
          <cell r="Q294">
            <v>1</v>
          </cell>
          <cell r="R294" t="str">
            <v>Out &amp; under</v>
          </cell>
          <cell r="S294" t="str">
            <v xml:space="preserve">Revenue  </v>
          </cell>
          <cell r="T294" t="str">
            <v>In-period</v>
          </cell>
          <cell r="U294" t="str">
            <v xml:space="preserve">Environmental </v>
          </cell>
          <cell r="V294" t="str">
            <v>nr</v>
          </cell>
          <cell r="W294" t="str">
            <v xml:space="preserve">Number of bathing waters at ‘Excellent’  </v>
          </cell>
          <cell r="X294">
            <v>0</v>
          </cell>
          <cell r="Y294" t="str">
            <v>Up</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1</v>
          </cell>
          <cell r="AU294">
            <v>2</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C294">
            <v>0</v>
          </cell>
          <cell r="DD294">
            <v>1</v>
          </cell>
          <cell r="DE294">
            <v>0</v>
          </cell>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I295">
            <v>0</v>
          </cell>
          <cell r="J295">
            <v>0</v>
          </cell>
          <cell r="K295">
            <v>0</v>
          </cell>
          <cell r="L295">
            <v>0</v>
          </cell>
          <cell r="M295">
            <v>1</v>
          </cell>
          <cell r="N295">
            <v>0</v>
          </cell>
          <cell r="O295">
            <v>0</v>
          </cell>
          <cell r="P295">
            <v>0</v>
          </cell>
          <cell r="Q295">
            <v>1</v>
          </cell>
          <cell r="R295" t="str">
            <v>Out &amp; under</v>
          </cell>
          <cell r="S295" t="str">
            <v xml:space="preserve">Revenue  </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t="str">
            <v/>
          </cell>
          <cell r="AR295" t="str">
            <v/>
          </cell>
          <cell r="AS295" t="str">
            <v/>
          </cell>
          <cell r="AT295" t="str">
            <v/>
          </cell>
          <cell r="AU295" t="str">
            <v>Above average</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t="str">
            <v>Yes</v>
          </cell>
          <cell r="BM295" t="str">
            <v>Yes</v>
          </cell>
          <cell r="BN295" t="str">
            <v>Yes</v>
          </cell>
          <cell r="BO295" t="str">
            <v>Yes</v>
          </cell>
          <cell r="BP295" t="str">
            <v>Yes</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v>0</v>
          </cell>
          <cell r="DD295">
            <v>1</v>
          </cell>
          <cell r="DE295">
            <v>0</v>
          </cell>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I296">
            <v>0</v>
          </cell>
          <cell r="J296">
            <v>0</v>
          </cell>
          <cell r="K296">
            <v>0</v>
          </cell>
          <cell r="L296">
            <v>0</v>
          </cell>
          <cell r="M296">
            <v>1</v>
          </cell>
          <cell r="N296">
            <v>0</v>
          </cell>
          <cell r="O296">
            <v>0</v>
          </cell>
          <cell r="P296">
            <v>0</v>
          </cell>
          <cell r="Q296">
            <v>1</v>
          </cell>
          <cell r="R296" t="str">
            <v>Out &amp; under</v>
          </cell>
          <cell r="S296" t="str">
            <v xml:space="preserve">Revenue  </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2.38</v>
          </cell>
          <cell r="AR296">
            <v>2.2799999999999998</v>
          </cell>
          <cell r="AS296">
            <v>2.1800000000000002</v>
          </cell>
          <cell r="AT296">
            <v>2.12</v>
          </cell>
          <cell r="AU296">
            <v>2.06</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C296">
            <v>0</v>
          </cell>
          <cell r="DD296">
            <v>1</v>
          </cell>
          <cell r="DE296">
            <v>0</v>
          </cell>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I297">
            <v>0</v>
          </cell>
          <cell r="J297">
            <v>0</v>
          </cell>
          <cell r="K297">
            <v>0</v>
          </cell>
          <cell r="L297">
            <v>0</v>
          </cell>
          <cell r="M297">
            <v>1</v>
          </cell>
          <cell r="N297">
            <v>0</v>
          </cell>
          <cell r="O297">
            <v>0</v>
          </cell>
          <cell r="P297">
            <v>0</v>
          </cell>
          <cell r="Q297">
            <v>1</v>
          </cell>
          <cell r="R297" t="str">
            <v>NFI</v>
          </cell>
          <cell r="S297">
            <v>0</v>
          </cell>
          <cell r="T297">
            <v>0</v>
          </cell>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70</v>
          </cell>
          <cell r="AR297">
            <v>75</v>
          </cell>
          <cell r="AS297">
            <v>80</v>
          </cell>
          <cell r="AT297">
            <v>85</v>
          </cell>
          <cell r="AU297">
            <v>90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v>0</v>
          </cell>
          <cell r="DD297">
            <v>1</v>
          </cell>
          <cell r="DE297">
            <v>0</v>
          </cell>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I298">
            <v>0</v>
          </cell>
          <cell r="J298">
            <v>0</v>
          </cell>
          <cell r="K298">
            <v>0</v>
          </cell>
          <cell r="L298">
            <v>0</v>
          </cell>
          <cell r="M298">
            <v>1</v>
          </cell>
          <cell r="N298">
            <v>0</v>
          </cell>
          <cell r="O298">
            <v>0</v>
          </cell>
          <cell r="P298">
            <v>0</v>
          </cell>
          <cell r="Q298">
            <v>1</v>
          </cell>
          <cell r="R298" t="str">
            <v>NFI</v>
          </cell>
          <cell r="S298">
            <v>0</v>
          </cell>
          <cell r="T298">
            <v>0</v>
          </cell>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77</v>
          </cell>
          <cell r="AR298">
            <v>81</v>
          </cell>
          <cell r="AS298">
            <v>84</v>
          </cell>
          <cell r="AT298">
            <v>87</v>
          </cell>
          <cell r="AU298">
            <v>90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v>0</v>
          </cell>
          <cell r="DD298">
            <v>1</v>
          </cell>
          <cell r="DE298">
            <v>0</v>
          </cell>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I299">
            <v>0</v>
          </cell>
          <cell r="J299">
            <v>1</v>
          </cell>
          <cell r="K299">
            <v>0</v>
          </cell>
          <cell r="L299">
            <v>0</v>
          </cell>
          <cell r="M299">
            <v>0</v>
          </cell>
          <cell r="N299">
            <v>0</v>
          </cell>
          <cell r="O299">
            <v>0</v>
          </cell>
          <cell r="P299">
            <v>0</v>
          </cell>
          <cell r="Q299">
            <v>1</v>
          </cell>
          <cell r="R299" t="str">
            <v>Out</v>
          </cell>
          <cell r="S299" t="str">
            <v xml:space="preserve">Revenue  </v>
          </cell>
          <cell r="T299" t="str">
            <v>In-period</v>
          </cell>
          <cell r="U299" t="str">
            <v>Lead</v>
          </cell>
          <cell r="V299" t="str">
            <v>nr</v>
          </cell>
          <cell r="W299" t="str">
            <v xml:space="preserve">Number of residential properties who receive grants </v>
          </cell>
          <cell r="X299">
            <v>0</v>
          </cell>
          <cell r="Y299" t="str">
            <v>Up</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43</v>
          </cell>
          <cell r="AR299">
            <v>43</v>
          </cell>
          <cell r="AS299">
            <v>43</v>
          </cell>
          <cell r="AT299">
            <v>43</v>
          </cell>
          <cell r="AU299">
            <v>43</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C299">
            <v>0</v>
          </cell>
          <cell r="DD299">
            <v>1</v>
          </cell>
          <cell r="DE299">
            <v>0</v>
          </cell>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I300">
            <v>0</v>
          </cell>
          <cell r="J300">
            <v>0</v>
          </cell>
          <cell r="K300">
            <v>1</v>
          </cell>
          <cell r="L300">
            <v>0</v>
          </cell>
          <cell r="M300">
            <v>0</v>
          </cell>
          <cell r="N300">
            <v>0</v>
          </cell>
          <cell r="O300">
            <v>0</v>
          </cell>
          <cell r="P300">
            <v>0</v>
          </cell>
          <cell r="Q300">
            <v>1</v>
          </cell>
          <cell r="R300" t="str">
            <v>Out &amp; under</v>
          </cell>
          <cell r="S300" t="str">
            <v xml:space="preserve">Revenue  </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23080</v>
          </cell>
          <cell r="AR300">
            <v>39730</v>
          </cell>
          <cell r="AS300">
            <v>39730</v>
          </cell>
          <cell r="AT300">
            <v>39730</v>
          </cell>
          <cell r="AU300">
            <v>39730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C300">
            <v>0</v>
          </cell>
          <cell r="DD300">
            <v>1</v>
          </cell>
          <cell r="DE300">
            <v>0</v>
          </cell>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I301">
            <v>0</v>
          </cell>
          <cell r="J301">
            <v>0.5</v>
          </cell>
          <cell r="K301">
            <v>0.5</v>
          </cell>
          <cell r="L301">
            <v>0</v>
          </cell>
          <cell r="M301">
            <v>0</v>
          </cell>
          <cell r="N301">
            <v>0</v>
          </cell>
          <cell r="O301">
            <v>0</v>
          </cell>
          <cell r="P301">
            <v>0</v>
          </cell>
          <cell r="Q301">
            <v>1</v>
          </cell>
          <cell r="R301" t="str">
            <v>NFI</v>
          </cell>
          <cell r="S301">
            <v>0</v>
          </cell>
          <cell r="T301">
            <v>0</v>
          </cell>
          <cell r="U301" t="str">
            <v xml:space="preserve">Community/partnerships </v>
          </cell>
          <cell r="V301" t="str">
            <v>rank</v>
          </cell>
          <cell r="W301" t="str">
            <v>Rank of where we are in the benchmarking </v>
          </cell>
          <cell r="X301">
            <v>0</v>
          </cell>
          <cell r="Y301" t="str">
            <v>Up</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75</v>
          </cell>
          <cell r="AR301">
            <v>75</v>
          </cell>
          <cell r="AS301">
            <v>75</v>
          </cell>
          <cell r="AT301">
            <v>75</v>
          </cell>
          <cell r="AU301">
            <v>75</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v>0</v>
          </cell>
          <cell r="DD301">
            <v>1</v>
          </cell>
          <cell r="DE301">
            <v>0</v>
          </cell>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I302">
            <v>0</v>
          </cell>
          <cell r="J302">
            <v>0.5</v>
          </cell>
          <cell r="K302">
            <v>0.5</v>
          </cell>
          <cell r="L302">
            <v>0</v>
          </cell>
          <cell r="M302">
            <v>0</v>
          </cell>
          <cell r="N302">
            <v>0</v>
          </cell>
          <cell r="O302">
            <v>0</v>
          </cell>
          <cell r="P302">
            <v>0</v>
          </cell>
          <cell r="Q302">
            <v>1</v>
          </cell>
          <cell r="R302" t="str">
            <v>NFI</v>
          </cell>
          <cell r="S302">
            <v>0</v>
          </cell>
          <cell r="T302">
            <v>0</v>
          </cell>
          <cell r="U302" t="str">
            <v>Community/partnerships</v>
          </cell>
          <cell r="V302" t="str">
            <v>%</v>
          </cell>
          <cell r="W302" t="str">
            <v>The percentage of good or excellent feedback</v>
          </cell>
          <cell r="X302">
            <v>0</v>
          </cell>
          <cell r="Y302" t="str">
            <v>Up</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1</v>
          </cell>
          <cell r="AR302">
            <v>1</v>
          </cell>
          <cell r="AS302">
            <v>1</v>
          </cell>
          <cell r="AT302">
            <v>1</v>
          </cell>
          <cell r="AU302">
            <v>1</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v>0</v>
          </cell>
          <cell r="DD302">
            <v>1</v>
          </cell>
          <cell r="DE302">
            <v>0</v>
          </cell>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I303">
            <v>0</v>
          </cell>
          <cell r="J303">
            <v>1</v>
          </cell>
          <cell r="K303">
            <v>0</v>
          </cell>
          <cell r="L303">
            <v>0</v>
          </cell>
          <cell r="M303">
            <v>0</v>
          </cell>
          <cell r="N303">
            <v>0</v>
          </cell>
          <cell r="O303">
            <v>0</v>
          </cell>
          <cell r="P303">
            <v>0</v>
          </cell>
          <cell r="Q303">
            <v>1</v>
          </cell>
          <cell r="R303" t="str">
            <v>Out &amp; under</v>
          </cell>
          <cell r="S303" t="str">
            <v xml:space="preserve">Revenue  </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4.5138888888888893E-3</v>
          </cell>
          <cell r="AR303">
            <v>4.2592592592592595E-3</v>
          </cell>
          <cell r="AS303">
            <v>3.9930555555555561E-3</v>
          </cell>
          <cell r="AT303">
            <v>3.7384259259259263E-3</v>
          </cell>
          <cell r="AU303">
            <v>3.472222222222222E-3</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t="str">
            <v>Yes</v>
          </cell>
          <cell r="BM303" t="str">
            <v>Yes</v>
          </cell>
          <cell r="BN303" t="str">
            <v>Yes</v>
          </cell>
          <cell r="BO303" t="str">
            <v>Yes</v>
          </cell>
          <cell r="BP303" t="str">
            <v>Yes</v>
          </cell>
          <cell r="BQ303">
            <v>0</v>
          </cell>
          <cell r="BR303">
            <v>0</v>
          </cell>
          <cell r="BS303">
            <v>0</v>
          </cell>
          <cell r="BT303">
            <v>0</v>
          </cell>
          <cell r="BU303">
            <v>0</v>
          </cell>
          <cell r="BV303">
            <v>1.5798611111111114E-2</v>
          </cell>
          <cell r="BW303">
            <v>1.5798611111111114E-2</v>
          </cell>
          <cell r="BX303">
            <v>1.5798611111111114E-2</v>
          </cell>
          <cell r="BY303">
            <v>1.5798611111111114E-2</v>
          </cell>
          <cell r="BZ303">
            <v>1.5798611111111114E-2</v>
          </cell>
          <cell r="CA303">
            <v>0</v>
          </cell>
          <cell r="CB303">
            <v>0</v>
          </cell>
          <cell r="CC303">
            <v>0</v>
          </cell>
          <cell r="CD303">
            <v>0</v>
          </cell>
          <cell r="CE303">
            <v>0</v>
          </cell>
          <cell r="CF303">
            <v>0</v>
          </cell>
          <cell r="CG303">
            <v>0</v>
          </cell>
          <cell r="CH303">
            <v>0</v>
          </cell>
          <cell r="CI303">
            <v>0</v>
          </cell>
          <cell r="CJ303">
            <v>0</v>
          </cell>
          <cell r="CK303">
            <v>2.430555555555556E-3</v>
          </cell>
          <cell r="CL303">
            <v>2.1759259259259258E-3</v>
          </cell>
          <cell r="CM303">
            <v>1.9097222222222226E-3</v>
          </cell>
          <cell r="CN303">
            <v>1.6550925925925928E-3</v>
          </cell>
          <cell r="CO303">
            <v>1.3888888888888887E-3</v>
          </cell>
          <cell r="CP303">
            <v>0</v>
          </cell>
          <cell r="CQ303">
            <v>0</v>
          </cell>
          <cell r="CR303">
            <v>0</v>
          </cell>
          <cell r="CS303">
            <v>0</v>
          </cell>
          <cell r="CT303">
            <v>0</v>
          </cell>
          <cell r="CU303">
            <v>-0.24399999999999999</v>
          </cell>
          <cell r="CV303" t="str">
            <v/>
          </cell>
          <cell r="CW303" t="str">
            <v/>
          </cell>
          <cell r="CX303" t="str">
            <v/>
          </cell>
          <cell r="CY303">
            <v>0.24399999999999999</v>
          </cell>
          <cell r="CZ303" t="str">
            <v/>
          </cell>
          <cell r="DA303" t="str">
            <v/>
          </cell>
          <cell r="DB303" t="str">
            <v/>
          </cell>
          <cell r="DC303">
            <v>0</v>
          </cell>
          <cell r="DD303">
            <v>1</v>
          </cell>
          <cell r="DE303">
            <v>0</v>
          </cell>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I304">
            <v>0</v>
          </cell>
          <cell r="J304">
            <v>0</v>
          </cell>
          <cell r="K304">
            <v>1</v>
          </cell>
          <cell r="L304">
            <v>0</v>
          </cell>
          <cell r="M304">
            <v>0</v>
          </cell>
          <cell r="N304">
            <v>0</v>
          </cell>
          <cell r="O304">
            <v>0</v>
          </cell>
          <cell r="P304">
            <v>0</v>
          </cell>
          <cell r="Q304">
            <v>1</v>
          </cell>
          <cell r="R304" t="str">
            <v>Out &amp; under</v>
          </cell>
          <cell r="S304" t="str">
            <v xml:space="preserve">Revenue  </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1.68</v>
          </cell>
          <cell r="AR304">
            <v>1.63</v>
          </cell>
          <cell r="AS304">
            <v>1.58</v>
          </cell>
          <cell r="AT304">
            <v>1.44</v>
          </cell>
          <cell r="AU304">
            <v>1.34</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t="str">
            <v>Yes</v>
          </cell>
          <cell r="BM304" t="str">
            <v>Yes</v>
          </cell>
          <cell r="BN304" t="str">
            <v>Yes</v>
          </cell>
          <cell r="BO304" t="str">
            <v>Yes</v>
          </cell>
          <cell r="BP304" t="str">
            <v>Yes</v>
          </cell>
          <cell r="BQ304" t="str">
            <v/>
          </cell>
          <cell r="BR304" t="str">
            <v/>
          </cell>
          <cell r="BS304" t="str">
            <v/>
          </cell>
          <cell r="BT304" t="str">
            <v/>
          </cell>
          <cell r="BU304" t="str">
            <v/>
          </cell>
          <cell r="BV304">
            <v>3.35</v>
          </cell>
          <cell r="BW304">
            <v>3.35</v>
          </cell>
          <cell r="BX304">
            <v>3.35</v>
          </cell>
          <cell r="BY304">
            <v>3.35</v>
          </cell>
          <cell r="BZ304">
            <v>3.35</v>
          </cell>
          <cell r="CA304" t="str">
            <v/>
          </cell>
          <cell r="CB304" t="str">
            <v/>
          </cell>
          <cell r="CC304" t="str">
            <v/>
          </cell>
          <cell r="CD304" t="str">
            <v/>
          </cell>
          <cell r="CE304" t="str">
            <v/>
          </cell>
          <cell r="CF304" t="str">
            <v/>
          </cell>
          <cell r="CG304" t="str">
            <v/>
          </cell>
          <cell r="CH304" t="str">
            <v/>
          </cell>
          <cell r="CI304" t="str">
            <v/>
          </cell>
          <cell r="CJ304" t="str">
            <v/>
          </cell>
          <cell r="CK304">
            <v>1.38</v>
          </cell>
          <cell r="CL304">
            <v>1.33</v>
          </cell>
          <cell r="CM304">
            <v>1.28</v>
          </cell>
          <cell r="CN304">
            <v>1.1399999999999999</v>
          </cell>
          <cell r="CO304">
            <v>1.04</v>
          </cell>
          <cell r="CP304" t="str">
            <v/>
          </cell>
          <cell r="CQ304" t="str">
            <v/>
          </cell>
          <cell r="CR304" t="str">
            <v/>
          </cell>
          <cell r="CS304" t="str">
            <v/>
          </cell>
          <cell r="CT304" t="str">
            <v/>
          </cell>
          <cell r="CU304">
            <v>-5.5570000000000004</v>
          </cell>
          <cell r="CV304" t="str">
            <v/>
          </cell>
          <cell r="CW304" t="str">
            <v/>
          </cell>
          <cell r="CX304" t="str">
            <v/>
          </cell>
          <cell r="CY304">
            <v>5.5570000000000004</v>
          </cell>
          <cell r="CZ304" t="str">
            <v/>
          </cell>
          <cell r="DA304" t="str">
            <v/>
          </cell>
          <cell r="DB304" t="str">
            <v/>
          </cell>
          <cell r="DC304">
            <v>0</v>
          </cell>
          <cell r="DD304">
            <v>1</v>
          </cell>
          <cell r="DE304">
            <v>0</v>
          </cell>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I305">
            <v>0</v>
          </cell>
          <cell r="J305">
            <v>0</v>
          </cell>
          <cell r="K305">
            <v>1</v>
          </cell>
          <cell r="L305">
            <v>0</v>
          </cell>
          <cell r="M305">
            <v>0</v>
          </cell>
          <cell r="N305">
            <v>0</v>
          </cell>
          <cell r="O305">
            <v>0</v>
          </cell>
          <cell r="P305">
            <v>0</v>
          </cell>
          <cell r="Q305">
            <v>1</v>
          </cell>
          <cell r="R305" t="str">
            <v>Out &amp; under</v>
          </cell>
          <cell r="S305" t="str">
            <v xml:space="preserve">Revenue  </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24.51</v>
          </cell>
          <cell r="AR305">
            <v>23.74</v>
          </cell>
          <cell r="AS305">
            <v>23</v>
          </cell>
          <cell r="AT305">
            <v>22.4</v>
          </cell>
          <cell r="AU305">
            <v>19.5</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t="str">
            <v>Yes</v>
          </cell>
          <cell r="BM305" t="str">
            <v>Yes</v>
          </cell>
          <cell r="BN305" t="str">
            <v>Yes</v>
          </cell>
          <cell r="BO305" t="str">
            <v>Yes</v>
          </cell>
          <cell r="BP305" t="str">
            <v>Yes</v>
          </cell>
          <cell r="BQ305" t="str">
            <v/>
          </cell>
          <cell r="BR305" t="str">
            <v/>
          </cell>
          <cell r="BS305" t="str">
            <v/>
          </cell>
          <cell r="BT305" t="str">
            <v/>
          </cell>
          <cell r="BU305" t="str">
            <v/>
          </cell>
          <cell r="BV305">
            <v>49.01</v>
          </cell>
          <cell r="BW305">
            <v>49.01</v>
          </cell>
          <cell r="BX305">
            <v>49.01</v>
          </cell>
          <cell r="BY305">
            <v>49.01</v>
          </cell>
          <cell r="BZ305">
            <v>49.01</v>
          </cell>
          <cell r="CA305" t="str">
            <v/>
          </cell>
          <cell r="CB305" t="str">
            <v/>
          </cell>
          <cell r="CC305" t="str">
            <v/>
          </cell>
          <cell r="CD305" t="str">
            <v/>
          </cell>
          <cell r="CE305" t="str">
            <v/>
          </cell>
          <cell r="CF305" t="str">
            <v/>
          </cell>
          <cell r="CG305" t="str">
            <v/>
          </cell>
          <cell r="CH305" t="str">
            <v/>
          </cell>
          <cell r="CI305" t="str">
            <v/>
          </cell>
          <cell r="CJ305" t="str">
            <v/>
          </cell>
          <cell r="CK305">
            <v>18.57</v>
          </cell>
          <cell r="CL305">
            <v>17.8</v>
          </cell>
          <cell r="CM305">
            <v>17.07</v>
          </cell>
          <cell r="CN305">
            <v>16.47</v>
          </cell>
          <cell r="CO305">
            <v>13.57</v>
          </cell>
          <cell r="CP305" t="str">
            <v/>
          </cell>
          <cell r="CQ305" t="str">
            <v/>
          </cell>
          <cell r="CR305" t="str">
            <v/>
          </cell>
          <cell r="CS305" t="str">
            <v/>
          </cell>
          <cell r="CT305" t="str">
            <v/>
          </cell>
          <cell r="CU305">
            <v>-0.315</v>
          </cell>
          <cell r="CV305" t="str">
            <v/>
          </cell>
          <cell r="CW305" t="str">
            <v/>
          </cell>
          <cell r="CX305" t="str">
            <v/>
          </cell>
          <cell r="CY305">
            <v>0.27</v>
          </cell>
          <cell r="CZ305" t="str">
            <v/>
          </cell>
          <cell r="DA305" t="str">
            <v/>
          </cell>
          <cell r="DB305" t="str">
            <v/>
          </cell>
          <cell r="DC305">
            <v>0</v>
          </cell>
          <cell r="DD305">
            <v>1</v>
          </cell>
          <cell r="DE305">
            <v>0</v>
          </cell>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J306">
            <v>0</v>
          </cell>
          <cell r="K306">
            <v>0</v>
          </cell>
          <cell r="L306">
            <v>0</v>
          </cell>
          <cell r="M306">
            <v>0</v>
          </cell>
          <cell r="N306">
            <v>0</v>
          </cell>
          <cell r="O306">
            <v>0</v>
          </cell>
          <cell r="P306">
            <v>0</v>
          </cell>
          <cell r="Q306">
            <v>1</v>
          </cell>
          <cell r="R306" t="str">
            <v>NFI</v>
          </cell>
          <cell r="S306">
            <v>0</v>
          </cell>
          <cell r="T306">
            <v>0</v>
          </cell>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t="str">
            <v/>
          </cell>
          <cell r="BR306" t="str">
            <v/>
          </cell>
          <cell r="BS306" t="str">
            <v/>
          </cell>
          <cell r="BT306" t="str">
            <v/>
          </cell>
          <cell r="BU306" t="str">
            <v/>
          </cell>
          <cell r="BV306" t="str">
            <v/>
          </cell>
          <cell r="BW306" t="str">
            <v/>
          </cell>
          <cell r="BX306" t="str">
            <v/>
          </cell>
          <cell r="BY306" t="str">
            <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v>0</v>
          </cell>
          <cell r="DD306">
            <v>1</v>
          </cell>
          <cell r="DE306">
            <v>0</v>
          </cell>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I307">
            <v>0</v>
          </cell>
          <cell r="J307">
            <v>0</v>
          </cell>
          <cell r="K307">
            <v>1</v>
          </cell>
          <cell r="L307">
            <v>0</v>
          </cell>
          <cell r="M307">
            <v>0</v>
          </cell>
          <cell r="N307">
            <v>0</v>
          </cell>
          <cell r="O307">
            <v>0</v>
          </cell>
          <cell r="P307">
            <v>0</v>
          </cell>
          <cell r="Q307">
            <v>1</v>
          </cell>
          <cell r="R307" t="str">
            <v>NFI</v>
          </cell>
          <cell r="S307">
            <v>0</v>
          </cell>
          <cell r="T307">
            <v>0</v>
          </cell>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12.42</v>
          </cell>
          <cell r="AR307">
            <v>12.42</v>
          </cell>
          <cell r="AS307">
            <v>12.42</v>
          </cell>
          <cell r="AT307">
            <v>12.42</v>
          </cell>
          <cell r="AU307">
            <v>12.42</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v>0</v>
          </cell>
          <cell r="DD307">
            <v>1</v>
          </cell>
          <cell r="DE307">
            <v>0</v>
          </cell>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I308">
            <v>0</v>
          </cell>
          <cell r="J308">
            <v>1</v>
          </cell>
          <cell r="K308">
            <v>0</v>
          </cell>
          <cell r="L308">
            <v>0</v>
          </cell>
          <cell r="M308">
            <v>0</v>
          </cell>
          <cell r="N308">
            <v>0</v>
          </cell>
          <cell r="O308">
            <v>0</v>
          </cell>
          <cell r="P308">
            <v>0</v>
          </cell>
          <cell r="Q308">
            <v>1</v>
          </cell>
          <cell r="R308" t="str">
            <v>Out &amp; under</v>
          </cell>
          <cell r="S308" t="str">
            <v xml:space="preserve">Revenue  </v>
          </cell>
          <cell r="T308" t="str">
            <v>In-period</v>
          </cell>
          <cell r="U308" t="str">
            <v xml:space="preserve">Water mains bursts </v>
          </cell>
          <cell r="V308" t="str">
            <v>nr</v>
          </cell>
          <cell r="W308" t="str">
            <v xml:space="preserve">Bursts per 1000km  </v>
          </cell>
          <cell r="X308">
            <v>1</v>
          </cell>
          <cell r="Y308" t="str">
            <v>Down</v>
          </cell>
          <cell r="Z308" t="str">
            <v>Mains repairs</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129.1</v>
          </cell>
          <cell r="AR308">
            <v>118.3</v>
          </cell>
          <cell r="AS308">
            <v>107.7</v>
          </cell>
          <cell r="AT308">
            <v>97.4</v>
          </cell>
          <cell r="AU308">
            <v>87.3</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t="str">
            <v>Yes</v>
          </cell>
          <cell r="BM308" t="str">
            <v>Yes</v>
          </cell>
          <cell r="BN308" t="str">
            <v>Yes</v>
          </cell>
          <cell r="BO308" t="str">
            <v>Yes</v>
          </cell>
          <cell r="BP308" t="str">
            <v>Yes</v>
          </cell>
          <cell r="BQ308" t="str">
            <v/>
          </cell>
          <cell r="BR308" t="str">
            <v/>
          </cell>
          <cell r="BS308" t="str">
            <v/>
          </cell>
          <cell r="BT308" t="str">
            <v/>
          </cell>
          <cell r="BU308" t="str">
            <v/>
          </cell>
          <cell r="BV308">
            <v>180.8</v>
          </cell>
          <cell r="BW308">
            <v>180.8</v>
          </cell>
          <cell r="BX308">
            <v>180.8</v>
          </cell>
          <cell r="BY308">
            <v>180.8</v>
          </cell>
          <cell r="BZ308">
            <v>180.8</v>
          </cell>
          <cell r="CA308" t="str">
            <v/>
          </cell>
          <cell r="CB308" t="str">
            <v/>
          </cell>
          <cell r="CC308" t="str">
            <v/>
          </cell>
          <cell r="CD308" t="str">
            <v/>
          </cell>
          <cell r="CE308" t="str">
            <v/>
          </cell>
          <cell r="CF308" t="str">
            <v/>
          </cell>
          <cell r="CG308" t="str">
            <v/>
          </cell>
          <cell r="CH308" t="str">
            <v/>
          </cell>
          <cell r="CI308" t="str">
            <v/>
          </cell>
          <cell r="CJ308" t="str">
            <v/>
          </cell>
          <cell r="CK308">
            <v>106.7</v>
          </cell>
          <cell r="CL308">
            <v>95.9</v>
          </cell>
          <cell r="CM308">
            <v>85.3</v>
          </cell>
          <cell r="CN308">
            <v>75</v>
          </cell>
          <cell r="CO308">
            <v>64.900000000000006</v>
          </cell>
          <cell r="CP308" t="str">
            <v/>
          </cell>
          <cell r="CQ308" t="str">
            <v/>
          </cell>
          <cell r="CR308" t="str">
            <v/>
          </cell>
          <cell r="CS308" t="str">
            <v/>
          </cell>
          <cell r="CT308" t="str">
            <v/>
          </cell>
          <cell r="CU308">
            <v>-8.4000000000000005E-2</v>
          </cell>
          <cell r="CV308" t="str">
            <v/>
          </cell>
          <cell r="CW308" t="str">
            <v/>
          </cell>
          <cell r="CX308" t="str">
            <v/>
          </cell>
          <cell r="CY308">
            <v>5.5E-2</v>
          </cell>
          <cell r="CZ308" t="str">
            <v/>
          </cell>
          <cell r="DA308" t="str">
            <v/>
          </cell>
          <cell r="DB308" t="str">
            <v/>
          </cell>
          <cell r="DC308">
            <v>0</v>
          </cell>
          <cell r="DD308">
            <v>1</v>
          </cell>
          <cell r="DE308">
            <v>0</v>
          </cell>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I309">
            <v>0</v>
          </cell>
          <cell r="J309">
            <v>1</v>
          </cell>
          <cell r="K309">
            <v>0</v>
          </cell>
          <cell r="L309">
            <v>0</v>
          </cell>
          <cell r="M309">
            <v>0</v>
          </cell>
          <cell r="N309">
            <v>0</v>
          </cell>
          <cell r="O309">
            <v>0</v>
          </cell>
          <cell r="P309">
            <v>0</v>
          </cell>
          <cell r="Q309">
            <v>1</v>
          </cell>
          <cell r="R309" t="str">
            <v>Under</v>
          </cell>
          <cell r="S309" t="str">
            <v xml:space="preserve">Revenue  </v>
          </cell>
          <cell r="T309" t="str">
            <v>In-period</v>
          </cell>
          <cell r="U309" t="str">
            <v xml:space="preserve">Water outage </v>
          </cell>
          <cell r="V309" t="str">
            <v>%</v>
          </cell>
          <cell r="W309" t="str">
            <v xml:space="preserve">% </v>
          </cell>
          <cell r="X309">
            <v>2</v>
          </cell>
          <cell r="Y309" t="str">
            <v>Down</v>
          </cell>
          <cell r="Z309" t="str">
            <v>Unplanned outage</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9.44</v>
          </cell>
          <cell r="AR309">
            <v>9.11</v>
          </cell>
          <cell r="AS309">
            <v>7.33</v>
          </cell>
          <cell r="AT309">
            <v>6.45</v>
          </cell>
          <cell r="AU309">
            <v>3.25</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t="str">
            <v>Yes</v>
          </cell>
          <cell r="BM309" t="str">
            <v>Yes</v>
          </cell>
          <cell r="BN309" t="str">
            <v>Yes</v>
          </cell>
          <cell r="BO309" t="str">
            <v>Yes</v>
          </cell>
          <cell r="BP309" t="str">
            <v>Yes</v>
          </cell>
          <cell r="BQ309" t="str">
            <v/>
          </cell>
          <cell r="BR309" t="str">
            <v/>
          </cell>
          <cell r="BS309" t="str">
            <v/>
          </cell>
          <cell r="BT309" t="str">
            <v/>
          </cell>
          <cell r="BU309" t="str">
            <v/>
          </cell>
          <cell r="BV309">
            <v>18.88</v>
          </cell>
          <cell r="BW309">
            <v>18.88</v>
          </cell>
          <cell r="BX309">
            <v>18.88</v>
          </cell>
          <cell r="BY309">
            <v>18.88</v>
          </cell>
          <cell r="BZ309">
            <v>18.88</v>
          </cell>
          <cell r="CA309" t="str">
            <v/>
          </cell>
          <cell r="CB309" t="str">
            <v/>
          </cell>
          <cell r="CC309" t="str">
            <v/>
          </cell>
          <cell r="CD309" t="str">
            <v/>
          </cell>
          <cell r="CE309" t="str">
            <v/>
          </cell>
          <cell r="CF309" t="str">
            <v/>
          </cell>
          <cell r="CG309" t="str">
            <v/>
          </cell>
          <cell r="CH309" t="str">
            <v/>
          </cell>
          <cell r="CI309" t="str">
            <v/>
          </cell>
          <cell r="CJ309" t="str">
            <v/>
          </cell>
          <cell r="CK309" t="str">
            <v/>
          </cell>
          <cell r="CL309" t="str">
            <v/>
          </cell>
          <cell r="CM309" t="str">
            <v/>
          </cell>
          <cell r="CN309" t="str">
            <v/>
          </cell>
          <cell r="CO309" t="str">
            <v/>
          </cell>
          <cell r="CP309" t="str">
            <v/>
          </cell>
          <cell r="CQ309" t="str">
            <v/>
          </cell>
          <cell r="CR309" t="str">
            <v/>
          </cell>
          <cell r="CS309" t="str">
            <v/>
          </cell>
          <cell r="CT309" t="str">
            <v/>
          </cell>
          <cell r="CU309">
            <v>-0.89600000000000002</v>
          </cell>
          <cell r="CV309" t="str">
            <v/>
          </cell>
          <cell r="CW309" t="str">
            <v/>
          </cell>
          <cell r="CX309" t="str">
            <v/>
          </cell>
          <cell r="CY309" t="str">
            <v/>
          </cell>
          <cell r="CZ309" t="str">
            <v/>
          </cell>
          <cell r="DA309" t="str">
            <v/>
          </cell>
          <cell r="DB309" t="str">
            <v/>
          </cell>
          <cell r="DC309">
            <v>0</v>
          </cell>
          <cell r="DD309">
            <v>1</v>
          </cell>
          <cell r="DE309">
            <v>0</v>
          </cell>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I310">
            <v>0</v>
          </cell>
          <cell r="J310">
            <v>0</v>
          </cell>
          <cell r="K310">
            <v>1</v>
          </cell>
          <cell r="L310">
            <v>0</v>
          </cell>
          <cell r="M310">
            <v>0</v>
          </cell>
          <cell r="N310">
            <v>0</v>
          </cell>
          <cell r="O310">
            <v>0</v>
          </cell>
          <cell r="P310">
            <v>0</v>
          </cell>
          <cell r="Q310">
            <v>1</v>
          </cell>
          <cell r="R310" t="str">
            <v>Under</v>
          </cell>
          <cell r="S310" t="str">
            <v xml:space="preserve">Revenue  </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5.72</v>
          </cell>
          <cell r="AR310">
            <v>5.64</v>
          </cell>
          <cell r="AS310">
            <v>5.59</v>
          </cell>
          <cell r="AT310">
            <v>5.53</v>
          </cell>
          <cell r="AU310">
            <v>5.48</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t="str">
            <v>Yes</v>
          </cell>
          <cell r="BM310" t="str">
            <v>Yes</v>
          </cell>
          <cell r="BN310" t="str">
            <v>Yes</v>
          </cell>
          <cell r="BO310" t="str">
            <v>Yes</v>
          </cell>
          <cell r="BP310" t="str">
            <v>Yes</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v>-1.843</v>
          </cell>
          <cell r="CV310" t="str">
            <v/>
          </cell>
          <cell r="CW310" t="str">
            <v/>
          </cell>
          <cell r="CX310" t="str">
            <v/>
          </cell>
          <cell r="CY310" t="str">
            <v/>
          </cell>
          <cell r="CZ310" t="str">
            <v/>
          </cell>
          <cell r="DA310" t="str">
            <v/>
          </cell>
          <cell r="DB310" t="str">
            <v/>
          </cell>
          <cell r="DC310">
            <v>0</v>
          </cell>
          <cell r="DD310">
            <v>1</v>
          </cell>
          <cell r="DE310">
            <v>0</v>
          </cell>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I311">
            <v>0</v>
          </cell>
          <cell r="J311">
            <v>0</v>
          </cell>
          <cell r="K311">
            <v>1</v>
          </cell>
          <cell r="L311">
            <v>0</v>
          </cell>
          <cell r="M311">
            <v>0</v>
          </cell>
          <cell r="N311">
            <v>0</v>
          </cell>
          <cell r="O311">
            <v>0</v>
          </cell>
          <cell r="P311">
            <v>0</v>
          </cell>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100</v>
          </cell>
          <cell r="AR311">
            <v>100</v>
          </cell>
          <cell r="AS311">
            <v>100</v>
          </cell>
          <cell r="AT311">
            <v>100</v>
          </cell>
          <cell r="AU311">
            <v>100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t="str">
            <v>Yes</v>
          </cell>
          <cell r="BM311" t="str">
            <v>Yes</v>
          </cell>
          <cell r="BN311" t="str">
            <v>Yes</v>
          </cell>
          <cell r="BO311" t="str">
            <v>Yes</v>
          </cell>
          <cell r="BP311" t="str">
            <v>Yes</v>
          </cell>
          <cell r="BQ311" t="str">
            <v/>
          </cell>
          <cell r="BR311" t="str">
            <v/>
          </cell>
          <cell r="BS311" t="str">
            <v/>
          </cell>
          <cell r="BT311" t="str">
            <v/>
          </cell>
          <cell r="BU311" t="str">
            <v/>
          </cell>
          <cell r="BV311">
            <v>97</v>
          </cell>
          <cell r="BW311">
            <v>97</v>
          </cell>
          <cell r="BX311">
            <v>97</v>
          </cell>
          <cell r="BY311">
            <v>97</v>
          </cell>
          <cell r="BZ311">
            <v>97</v>
          </cell>
          <cell r="CA311">
            <v>99</v>
          </cell>
          <cell r="CB311">
            <v>99</v>
          </cell>
          <cell r="CC311">
            <v>99</v>
          </cell>
          <cell r="CD311">
            <v>99</v>
          </cell>
          <cell r="CE311">
            <v>99</v>
          </cell>
          <cell r="CF311" t="str">
            <v/>
          </cell>
          <cell r="CG311" t="str">
            <v/>
          </cell>
          <cell r="CH311" t="str">
            <v/>
          </cell>
          <cell r="CI311" t="str">
            <v/>
          </cell>
          <cell r="CJ311" t="str">
            <v/>
          </cell>
          <cell r="CK311" t="str">
            <v/>
          </cell>
          <cell r="CL311" t="str">
            <v/>
          </cell>
          <cell r="CM311" t="str">
            <v/>
          </cell>
          <cell r="CN311" t="str">
            <v/>
          </cell>
          <cell r="CO311" t="str">
            <v/>
          </cell>
          <cell r="CP311" t="str">
            <v/>
          </cell>
          <cell r="CQ311" t="str">
            <v/>
          </cell>
          <cell r="CR311" t="str">
            <v/>
          </cell>
          <cell r="CS311" t="str">
            <v/>
          </cell>
          <cell r="CT311" t="str">
            <v/>
          </cell>
          <cell r="CU311">
            <v>-10</v>
          </cell>
          <cell r="CV311" t="str">
            <v/>
          </cell>
          <cell r="CW311" t="str">
            <v/>
          </cell>
          <cell r="CX311" t="str">
            <v/>
          </cell>
          <cell r="CY311" t="str">
            <v/>
          </cell>
          <cell r="CZ311" t="str">
            <v/>
          </cell>
          <cell r="DA311" t="str">
            <v/>
          </cell>
          <cell r="DB311" t="str">
            <v/>
          </cell>
          <cell r="DC311">
            <v>0</v>
          </cell>
          <cell r="DD311">
            <v>1</v>
          </cell>
          <cell r="DE311">
            <v>0</v>
          </cell>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I312">
            <v>0</v>
          </cell>
          <cell r="J312">
            <v>1</v>
          </cell>
          <cell r="K312">
            <v>0</v>
          </cell>
          <cell r="L312">
            <v>0</v>
          </cell>
          <cell r="M312">
            <v>0</v>
          </cell>
          <cell r="N312">
            <v>0</v>
          </cell>
          <cell r="O312">
            <v>0</v>
          </cell>
          <cell r="P312">
            <v>0</v>
          </cell>
          <cell r="Q312">
            <v>1</v>
          </cell>
          <cell r="R312" t="str">
            <v>NFI</v>
          </cell>
          <cell r="S312">
            <v>0</v>
          </cell>
          <cell r="T312">
            <v>0</v>
          </cell>
          <cell r="U312" t="str">
            <v xml:space="preserve">Resilience </v>
          </cell>
          <cell r="V312" t="str">
            <v>nr</v>
          </cell>
          <cell r="W312" t="str">
            <v xml:space="preserve">Number of residential properties at risk of long term loss of supply (&gt;48 hours)   </v>
          </cell>
          <cell r="X312">
            <v>0</v>
          </cell>
          <cell r="Y312" t="str">
            <v>Down</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142987</v>
          </cell>
          <cell r="AR312">
            <v>142987</v>
          </cell>
          <cell r="AS312">
            <v>142987</v>
          </cell>
          <cell r="AT312">
            <v>142987</v>
          </cell>
          <cell r="AU312">
            <v>77622</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v>0</v>
          </cell>
          <cell r="DD312">
            <v>1</v>
          </cell>
          <cell r="DE312">
            <v>0</v>
          </cell>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I313">
            <v>0</v>
          </cell>
          <cell r="J313">
            <v>1</v>
          </cell>
          <cell r="K313">
            <v>0</v>
          </cell>
          <cell r="L313">
            <v>0</v>
          </cell>
          <cell r="M313">
            <v>0</v>
          </cell>
          <cell r="N313">
            <v>0</v>
          </cell>
          <cell r="O313">
            <v>0</v>
          </cell>
          <cell r="P313">
            <v>0</v>
          </cell>
          <cell r="Q313">
            <v>1</v>
          </cell>
          <cell r="R313" t="str">
            <v>Under</v>
          </cell>
          <cell r="S313" t="str">
            <v xml:space="preserve">Revenue  </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242</v>
          </cell>
          <cell r="AR313">
            <v>227</v>
          </cell>
          <cell r="AS313">
            <v>212</v>
          </cell>
          <cell r="AT313">
            <v>197</v>
          </cell>
          <cell r="AU313">
            <v>182</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C313">
            <v>0</v>
          </cell>
          <cell r="DD313">
            <v>1</v>
          </cell>
          <cell r="DE313">
            <v>0</v>
          </cell>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I314">
            <v>0</v>
          </cell>
          <cell r="J314">
            <v>0</v>
          </cell>
          <cell r="K314">
            <v>1</v>
          </cell>
          <cell r="L314">
            <v>0</v>
          </cell>
          <cell r="M314">
            <v>0</v>
          </cell>
          <cell r="N314">
            <v>0</v>
          </cell>
          <cell r="O314">
            <v>0</v>
          </cell>
          <cell r="P314">
            <v>0</v>
          </cell>
          <cell r="Q314">
            <v>1</v>
          </cell>
          <cell r="R314" t="str">
            <v>Out &amp; under</v>
          </cell>
          <cell r="S314" t="str">
            <v xml:space="preserve">Revenue  </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4412</v>
          </cell>
          <cell r="AR314">
            <v>4141</v>
          </cell>
          <cell r="AS314">
            <v>3887</v>
          </cell>
          <cell r="AT314">
            <v>3702</v>
          </cell>
          <cell r="AU314">
            <v>3525</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C314">
            <v>0</v>
          </cell>
          <cell r="DD314">
            <v>1</v>
          </cell>
          <cell r="DE314">
            <v>0</v>
          </cell>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I315">
            <v>0</v>
          </cell>
          <cell r="J315">
            <v>0</v>
          </cell>
          <cell r="K315">
            <v>1</v>
          </cell>
          <cell r="L315">
            <v>0</v>
          </cell>
          <cell r="M315">
            <v>0</v>
          </cell>
          <cell r="N315">
            <v>0</v>
          </cell>
          <cell r="O315">
            <v>0</v>
          </cell>
          <cell r="P315">
            <v>0</v>
          </cell>
          <cell r="Q315">
            <v>1</v>
          </cell>
          <cell r="R315" t="str">
            <v>NFI</v>
          </cell>
          <cell r="S315">
            <v>0</v>
          </cell>
          <cell r="T315">
            <v>0</v>
          </cell>
          <cell r="U315" t="str">
            <v xml:space="preserve">Resilience </v>
          </cell>
          <cell r="V315" t="str">
            <v>%</v>
          </cell>
          <cell r="W315" t="str">
            <v xml:space="preserve">% of CSOs with effective monitoring </v>
          </cell>
          <cell r="X315">
            <v>2</v>
          </cell>
          <cell r="Y315" t="str">
            <v>Up</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95</v>
          </cell>
          <cell r="AR315">
            <v>97</v>
          </cell>
          <cell r="AS315">
            <v>99</v>
          </cell>
          <cell r="AT315">
            <v>99.9</v>
          </cell>
          <cell r="AU315">
            <v>100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v>0</v>
          </cell>
          <cell r="DD315">
            <v>1</v>
          </cell>
          <cell r="DE315">
            <v>0</v>
          </cell>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I316">
            <v>0</v>
          </cell>
          <cell r="J316">
            <v>0.5</v>
          </cell>
          <cell r="K316">
            <v>0.5</v>
          </cell>
          <cell r="L316">
            <v>0</v>
          </cell>
          <cell r="M316">
            <v>0</v>
          </cell>
          <cell r="N316">
            <v>0</v>
          </cell>
          <cell r="O316">
            <v>0</v>
          </cell>
          <cell r="P316">
            <v>0</v>
          </cell>
          <cell r="Q316">
            <v>1</v>
          </cell>
          <cell r="R316" t="str">
            <v>NFI</v>
          </cell>
          <cell r="S316">
            <v>0</v>
          </cell>
          <cell r="T316">
            <v>0</v>
          </cell>
          <cell r="U316" t="str">
            <v xml:space="preserve">Environmental </v>
          </cell>
          <cell r="V316" t="str">
            <v>nr</v>
          </cell>
          <cell r="W316" t="str">
            <v xml:space="preserve">Number of natural capital accounts set up </v>
          </cell>
          <cell r="X316">
            <v>0</v>
          </cell>
          <cell r="Y316" t="str">
            <v>Up</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1</v>
          </cell>
          <cell r="AT316">
            <v>1</v>
          </cell>
          <cell r="AU316">
            <v>3</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v>0</v>
          </cell>
          <cell r="DD316">
            <v>1</v>
          </cell>
          <cell r="DE316">
            <v>0</v>
          </cell>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I317">
            <v>0</v>
          </cell>
          <cell r="J317">
            <v>0</v>
          </cell>
          <cell r="K317">
            <v>0</v>
          </cell>
          <cell r="L317">
            <v>0</v>
          </cell>
          <cell r="M317">
            <v>1</v>
          </cell>
          <cell r="N317">
            <v>0</v>
          </cell>
          <cell r="O317">
            <v>0</v>
          </cell>
          <cell r="P317">
            <v>0</v>
          </cell>
          <cell r="Q317">
            <v>1</v>
          </cell>
          <cell r="R317" t="str">
            <v>NFI</v>
          </cell>
          <cell r="S317">
            <v>0</v>
          </cell>
          <cell r="T317">
            <v>0</v>
          </cell>
          <cell r="U317" t="str">
            <v xml:space="preserve">Voids and gap sites </v>
          </cell>
          <cell r="V317" t="str">
            <v>nr</v>
          </cell>
          <cell r="W317" t="str">
            <v>Number of gap sites brought into billing</v>
          </cell>
          <cell r="X317">
            <v>0</v>
          </cell>
          <cell r="Y317" t="str">
            <v>Up</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65</v>
          </cell>
          <cell r="AR317">
            <v>65</v>
          </cell>
          <cell r="AS317">
            <v>65</v>
          </cell>
          <cell r="AT317">
            <v>65</v>
          </cell>
          <cell r="AU317">
            <v>65</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v>0</v>
          </cell>
          <cell r="DD317">
            <v>1</v>
          </cell>
          <cell r="DE317">
            <v>0</v>
          </cell>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I318">
            <v>0</v>
          </cell>
          <cell r="J318">
            <v>0</v>
          </cell>
          <cell r="K318">
            <v>1</v>
          </cell>
          <cell r="L318">
            <v>0</v>
          </cell>
          <cell r="M318">
            <v>0</v>
          </cell>
          <cell r="N318">
            <v>0</v>
          </cell>
          <cell r="O318">
            <v>0</v>
          </cell>
          <cell r="P318">
            <v>0</v>
          </cell>
          <cell r="Q318">
            <v>1</v>
          </cell>
          <cell r="R318" t="str">
            <v>Under</v>
          </cell>
          <cell r="S318" t="str">
            <v>Revenue</v>
          </cell>
          <cell r="T318" t="str">
            <v>End of period</v>
          </cell>
          <cell r="U318" t="str">
            <v xml:space="preserve">Resilience </v>
          </cell>
          <cell r="V318" t="str">
            <v>months</v>
          </cell>
          <cell r="W318">
            <v>0</v>
          </cell>
          <cell r="X318">
            <v>0</v>
          </cell>
          <cell r="Y318" t="str">
            <v>Up</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C318">
            <v>0</v>
          </cell>
          <cell r="DD318">
            <v>1</v>
          </cell>
          <cell r="DE318">
            <v>0</v>
          </cell>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J319">
            <v>0</v>
          </cell>
          <cell r="K319">
            <v>0</v>
          </cell>
          <cell r="L319">
            <v>0</v>
          </cell>
          <cell r="M319">
            <v>0</v>
          </cell>
          <cell r="N319">
            <v>0</v>
          </cell>
          <cell r="O319">
            <v>0</v>
          </cell>
          <cell r="P319">
            <v>0</v>
          </cell>
          <cell r="Q319">
            <v>1</v>
          </cell>
          <cell r="R319" t="str">
            <v>NFI</v>
          </cell>
          <cell r="S319">
            <v>0</v>
          </cell>
          <cell r="T319">
            <v>0</v>
          </cell>
          <cell r="U319" t="str">
            <v>Environmental</v>
          </cell>
          <cell r="V319" t="str">
            <v>nr</v>
          </cell>
          <cell r="W319" t="str">
            <v xml:space="preserve">Ml/d </v>
          </cell>
          <cell r="X319">
            <v>0</v>
          </cell>
          <cell r="Y319" t="str">
            <v>Down</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525</v>
          </cell>
          <cell r="AR319">
            <v>520</v>
          </cell>
          <cell r="AS319">
            <v>516</v>
          </cell>
          <cell r="AT319">
            <v>510</v>
          </cell>
          <cell r="AU319">
            <v>506</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v>0</v>
          </cell>
          <cell r="DD319">
            <v>1</v>
          </cell>
          <cell r="DE319">
            <v>0</v>
          </cell>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I320">
            <v>0</v>
          </cell>
          <cell r="J320">
            <v>0</v>
          </cell>
          <cell r="K320">
            <v>0</v>
          </cell>
          <cell r="L320">
            <v>0</v>
          </cell>
          <cell r="M320">
            <v>1</v>
          </cell>
          <cell r="N320">
            <v>0</v>
          </cell>
          <cell r="O320">
            <v>0</v>
          </cell>
          <cell r="P320">
            <v>0</v>
          </cell>
          <cell r="Q320">
            <v>1</v>
          </cell>
          <cell r="R320" t="str">
            <v>NFI</v>
          </cell>
          <cell r="S320">
            <v>0</v>
          </cell>
          <cell r="T320">
            <v>0</v>
          </cell>
          <cell r="U320" t="str">
            <v>Customer education/awareness</v>
          </cell>
          <cell r="V320" t="str">
            <v>%</v>
          </cell>
          <cell r="W320" t="str">
            <v>% of customers that state either ‘very’ or ‘fairly’ satisfied</v>
          </cell>
          <cell r="X320">
            <v>0</v>
          </cell>
          <cell r="Y320" t="str">
            <v>Up</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75</v>
          </cell>
          <cell r="AR320">
            <v>76</v>
          </cell>
          <cell r="AS320">
            <v>77</v>
          </cell>
          <cell r="AT320">
            <v>78</v>
          </cell>
          <cell r="AU320">
            <v>80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v>0</v>
          </cell>
          <cell r="DD320">
            <v>1</v>
          </cell>
          <cell r="DE320">
            <v>0</v>
          </cell>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I321">
            <v>0</v>
          </cell>
          <cell r="J321">
            <v>0</v>
          </cell>
          <cell r="K321">
            <v>0</v>
          </cell>
          <cell r="L321">
            <v>0</v>
          </cell>
          <cell r="M321">
            <v>1</v>
          </cell>
          <cell r="N321">
            <v>0</v>
          </cell>
          <cell r="O321">
            <v>0</v>
          </cell>
          <cell r="P321">
            <v>0</v>
          </cell>
          <cell r="Q321">
            <v>1</v>
          </cell>
          <cell r="R321" t="str">
            <v>NFI</v>
          </cell>
          <cell r="S321">
            <v>0</v>
          </cell>
          <cell r="T321">
            <v>0</v>
          </cell>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t="str">
            <v>2 / 17.5 / 45</v>
          </cell>
          <cell r="AR321" t="str">
            <v>3 / 35 / 90</v>
          </cell>
          <cell r="AS321" t="str">
            <v>4.3 / 35 / 90</v>
          </cell>
          <cell r="AT321" t="str">
            <v>5.6 / 35 / 90</v>
          </cell>
          <cell r="AU321" t="str">
            <v>7 / 35 / 90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v>0</v>
          </cell>
          <cell r="DD321">
            <v>1</v>
          </cell>
          <cell r="DE321">
            <v>0</v>
          </cell>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I322">
            <v>0</v>
          </cell>
          <cell r="J322">
            <v>1</v>
          </cell>
          <cell r="K322">
            <v>0</v>
          </cell>
          <cell r="L322">
            <v>0</v>
          </cell>
          <cell r="M322">
            <v>0</v>
          </cell>
          <cell r="N322">
            <v>0</v>
          </cell>
          <cell r="O322">
            <v>0</v>
          </cell>
          <cell r="P322">
            <v>0</v>
          </cell>
          <cell r="Q322">
            <v>1</v>
          </cell>
          <cell r="R322" t="str">
            <v>Under</v>
          </cell>
          <cell r="S322" t="str">
            <v xml:space="preserve">Revenue  </v>
          </cell>
          <cell r="T322" t="str">
            <v>End of period</v>
          </cell>
          <cell r="U322" t="str">
            <v>Resilience</v>
          </cell>
          <cell r="V322" t="str">
            <v>months</v>
          </cell>
          <cell r="W322" t="str">
            <v>Expected months of delays</v>
          </cell>
          <cell r="X322">
            <v>0</v>
          </cell>
          <cell r="Y322" t="str">
            <v>Down</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C322">
            <v>0</v>
          </cell>
          <cell r="DD322">
            <v>1</v>
          </cell>
          <cell r="DE322">
            <v>0</v>
          </cell>
        </row>
        <row r="323">
          <cell r="C323" t="str">
            <v>PR19SRN_WR07</v>
          </cell>
          <cell r="D323">
            <v>0</v>
          </cell>
          <cell r="E323">
            <v>0</v>
          </cell>
          <cell r="F323" t="str">
            <v>WR07</v>
          </cell>
          <cell r="G323" t="str">
            <v>Impounding reservoirs</v>
          </cell>
          <cell r="H323">
            <v>0</v>
          </cell>
          <cell r="I323">
            <v>1</v>
          </cell>
          <cell r="J323">
            <v>0</v>
          </cell>
          <cell r="K323">
            <v>0</v>
          </cell>
          <cell r="L323">
            <v>0</v>
          </cell>
          <cell r="M323">
            <v>0</v>
          </cell>
          <cell r="N323">
            <v>0</v>
          </cell>
          <cell r="O323">
            <v>0</v>
          </cell>
          <cell r="P323">
            <v>0</v>
          </cell>
          <cell r="Q323">
            <v>1</v>
          </cell>
          <cell r="R323" t="str">
            <v>Under</v>
          </cell>
          <cell r="S323" t="str">
            <v xml:space="preserve">Revenue  </v>
          </cell>
          <cell r="T323" t="str">
            <v>In-period</v>
          </cell>
          <cell r="U323">
            <v>0</v>
          </cell>
          <cell r="V323" t="str">
            <v>%</v>
          </cell>
          <cell r="W323" t="str">
            <v>% scheme delivery</v>
          </cell>
          <cell r="X323">
            <v>1</v>
          </cell>
          <cell r="Y323" t="str">
            <v>Up</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48.8</v>
          </cell>
          <cell r="AT323">
            <v>48.8</v>
          </cell>
          <cell r="AU323">
            <v>100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C323">
            <v>0</v>
          </cell>
          <cell r="DD323">
            <v>1</v>
          </cell>
          <cell r="DE323">
            <v>0</v>
          </cell>
        </row>
        <row r="324">
          <cell r="C324" t="str">
            <v>PR19SRN_NEP01</v>
          </cell>
          <cell r="D324">
            <v>0</v>
          </cell>
          <cell r="E324">
            <v>0</v>
          </cell>
          <cell r="F324" t="str">
            <v>NEP01</v>
          </cell>
          <cell r="G324" t="str">
            <v>WINEP Delivery</v>
          </cell>
          <cell r="H324">
            <v>0</v>
          </cell>
          <cell r="I324">
            <v>0</v>
          </cell>
          <cell r="J324">
            <v>0</v>
          </cell>
          <cell r="K324">
            <v>0</v>
          </cell>
          <cell r="L324">
            <v>0</v>
          </cell>
          <cell r="M324">
            <v>0</v>
          </cell>
          <cell r="N324">
            <v>0</v>
          </cell>
          <cell r="O324">
            <v>0</v>
          </cell>
          <cell r="P324">
            <v>0</v>
          </cell>
          <cell r="Q324">
            <v>0</v>
          </cell>
          <cell r="R324" t="str">
            <v>NFI</v>
          </cell>
          <cell r="S324">
            <v>0</v>
          </cell>
          <cell r="T324">
            <v>0</v>
          </cell>
          <cell r="U324">
            <v>0</v>
          </cell>
          <cell r="V324" t="str">
            <v>text</v>
          </cell>
          <cell r="W324" t="str">
            <v>WINEP requirements met or not met in each year</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t="str">
            <v>Met</v>
          </cell>
          <cell r="AR324" t="str">
            <v>Met</v>
          </cell>
          <cell r="AS324" t="str">
            <v>Met</v>
          </cell>
          <cell r="AT324" t="str">
            <v>Met</v>
          </cell>
          <cell r="AU324" t="str">
            <v>Met</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v>0</v>
          </cell>
          <cell r="DD324">
            <v>0</v>
          </cell>
          <cell r="DE324">
            <v>0</v>
          </cell>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K325">
            <v>0</v>
          </cell>
          <cell r="L325">
            <v>0</v>
          </cell>
          <cell r="M325">
            <v>1</v>
          </cell>
          <cell r="N325">
            <v>0</v>
          </cell>
          <cell r="O325">
            <v>0</v>
          </cell>
          <cell r="P325">
            <v>0</v>
          </cell>
          <cell r="Q325">
            <v>1</v>
          </cell>
          <cell r="R325" t="str">
            <v>Out &amp; under</v>
          </cell>
          <cell r="S325" t="str">
            <v xml:space="preserve">Revenue </v>
          </cell>
          <cell r="T325" t="str">
            <v>In-period</v>
          </cell>
          <cell r="U325" t="str">
            <v>Customer measure of experience (C-MeX)</v>
          </cell>
          <cell r="V325" t="str">
            <v>score</v>
          </cell>
          <cell r="W325" t="str">
            <v>C-MEX score</v>
          </cell>
          <cell r="X325">
            <v>2</v>
          </cell>
          <cell r="Y325" t="str">
            <v>Up</v>
          </cell>
          <cell r="Z325" t="str">
            <v>C-MeX: Customer measure of experience</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t="str">
            <v>UQ</v>
          </cell>
          <cell r="AR325" t="str">
            <v>UQ</v>
          </cell>
          <cell r="AS325" t="str">
            <v>UQ</v>
          </cell>
          <cell r="AT325" t="str">
            <v>UQ</v>
          </cell>
          <cell r="AU325" t="str">
            <v>UQ</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t="str">
            <v>Yes</v>
          </cell>
          <cell r="BM325" t="str">
            <v>Yes</v>
          </cell>
          <cell r="BN325" t="str">
            <v>Yes</v>
          </cell>
          <cell r="BO325" t="str">
            <v>Yes</v>
          </cell>
          <cell r="BP325" t="str">
            <v>Yes</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v>0</v>
          </cell>
          <cell r="DD325">
            <v>1</v>
          </cell>
          <cell r="DE325">
            <v>0</v>
          </cell>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K326">
            <v>0</v>
          </cell>
          <cell r="L326">
            <v>0</v>
          </cell>
          <cell r="M326">
            <v>0</v>
          </cell>
          <cell r="N326">
            <v>0</v>
          </cell>
          <cell r="O326">
            <v>0</v>
          </cell>
          <cell r="P326">
            <v>0</v>
          </cell>
          <cell r="Q326">
            <v>1</v>
          </cell>
          <cell r="R326" t="str">
            <v>Out &amp; under</v>
          </cell>
          <cell r="S326" t="str">
            <v xml:space="preserve">Revenue </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t="str">
            <v>UQ</v>
          </cell>
          <cell r="AR326" t="str">
            <v>UQ</v>
          </cell>
          <cell r="AS326" t="str">
            <v>UQ</v>
          </cell>
          <cell r="AT326" t="str">
            <v>UQ</v>
          </cell>
          <cell r="AU326" t="str">
            <v>UQ</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t="str">
            <v>Yes</v>
          </cell>
          <cell r="BM326" t="str">
            <v>Yes</v>
          </cell>
          <cell r="BN326" t="str">
            <v>Yes</v>
          </cell>
          <cell r="BO326" t="str">
            <v>Yes</v>
          </cell>
          <cell r="BP326" t="str">
            <v>Yes</v>
          </cell>
          <cell r="BQ326" t="str">
            <v/>
          </cell>
          <cell r="BR326" t="str">
            <v/>
          </cell>
          <cell r="BS326" t="str">
            <v/>
          </cell>
          <cell r="BT326" t="str">
            <v/>
          </cell>
          <cell r="BU326" t="str">
            <v/>
          </cell>
          <cell r="BV326" t="str">
            <v/>
          </cell>
          <cell r="BW326" t="str">
            <v/>
          </cell>
          <cell r="BX326" t="str">
            <v/>
          </cell>
          <cell r="BY326" t="str">
            <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v>0</v>
          </cell>
          <cell r="DD326">
            <v>1</v>
          </cell>
          <cell r="DE326">
            <v>0</v>
          </cell>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K327">
            <v>0</v>
          </cell>
          <cell r="L327">
            <v>0</v>
          </cell>
          <cell r="M327">
            <v>0</v>
          </cell>
          <cell r="N327">
            <v>0</v>
          </cell>
          <cell r="O327">
            <v>0</v>
          </cell>
          <cell r="P327">
            <v>0</v>
          </cell>
          <cell r="Q327">
            <v>1</v>
          </cell>
          <cell r="R327" t="str">
            <v>NFI</v>
          </cell>
          <cell r="S327">
            <v>0</v>
          </cell>
          <cell r="T327">
            <v>0</v>
          </cell>
          <cell r="U327" t="str">
            <v>*** new primary category required ***</v>
          </cell>
          <cell r="V327" t="str">
            <v>%</v>
          </cell>
          <cell r="W327" t="str">
            <v>Percentage</v>
          </cell>
          <cell r="X327">
            <v>1</v>
          </cell>
          <cell r="Y327" t="str">
            <v>Up</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93.3</v>
          </cell>
          <cell r="AR327">
            <v>93.3</v>
          </cell>
          <cell r="AS327">
            <v>93.3</v>
          </cell>
          <cell r="AT327">
            <v>93.3</v>
          </cell>
          <cell r="AU327">
            <v>93.3</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v>0</v>
          </cell>
          <cell r="DD327">
            <v>1</v>
          </cell>
          <cell r="DE327">
            <v>0</v>
          </cell>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K328">
            <v>0</v>
          </cell>
          <cell r="L328">
            <v>0</v>
          </cell>
          <cell r="M328">
            <v>1</v>
          </cell>
          <cell r="N328">
            <v>0</v>
          </cell>
          <cell r="O328">
            <v>0</v>
          </cell>
          <cell r="P328">
            <v>0</v>
          </cell>
          <cell r="Q328">
            <v>1</v>
          </cell>
          <cell r="R328" t="str">
            <v>Under</v>
          </cell>
          <cell r="S328" t="str">
            <v xml:space="preserve">Revenue </v>
          </cell>
          <cell r="T328" t="str">
            <v>In-period</v>
          </cell>
          <cell r="U328" t="str">
            <v>Affordability/vulnerability</v>
          </cell>
          <cell r="V328" t="str">
            <v>nr</v>
          </cell>
          <cell r="W328" t="str">
            <v>Number of residential customers</v>
          </cell>
          <cell r="X328">
            <v>0</v>
          </cell>
          <cell r="Y328" t="str">
            <v>Up</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32000</v>
          </cell>
          <cell r="AR328">
            <v>34000</v>
          </cell>
          <cell r="AS328">
            <v>36000</v>
          </cell>
          <cell r="AT328">
            <v>38000</v>
          </cell>
          <cell r="AU328">
            <v>40000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C328">
            <v>0</v>
          </cell>
          <cell r="DD328">
            <v>1</v>
          </cell>
          <cell r="DE328">
            <v>0</v>
          </cell>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K329">
            <v>0</v>
          </cell>
          <cell r="L329">
            <v>0</v>
          </cell>
          <cell r="M329">
            <v>1</v>
          </cell>
          <cell r="N329">
            <v>0</v>
          </cell>
          <cell r="O329">
            <v>0</v>
          </cell>
          <cell r="P329">
            <v>0</v>
          </cell>
          <cell r="Q329">
            <v>1</v>
          </cell>
          <cell r="R329" t="str">
            <v>Under</v>
          </cell>
          <cell r="S329" t="str">
            <v xml:space="preserve">Revenue </v>
          </cell>
          <cell r="T329" t="str">
            <v>In-period</v>
          </cell>
          <cell r="U329" t="str">
            <v>Affordability/vulnerability</v>
          </cell>
          <cell r="V329" t="str">
            <v>%</v>
          </cell>
          <cell r="W329" t="str">
            <v>Percentage</v>
          </cell>
          <cell r="X329">
            <v>1</v>
          </cell>
          <cell r="Y329" t="str">
            <v>Up</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5</v>
          </cell>
          <cell r="AR329">
            <v>5</v>
          </cell>
          <cell r="AS329">
            <v>5</v>
          </cell>
          <cell r="AT329">
            <v>5</v>
          </cell>
          <cell r="AU329">
            <v>5</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C329">
            <v>0</v>
          </cell>
          <cell r="DD329">
            <v>1</v>
          </cell>
          <cell r="DE329">
            <v>0</v>
          </cell>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K330">
            <v>0</v>
          </cell>
          <cell r="L330">
            <v>0</v>
          </cell>
          <cell r="M330">
            <v>0</v>
          </cell>
          <cell r="N330">
            <v>0</v>
          </cell>
          <cell r="O330">
            <v>0</v>
          </cell>
          <cell r="P330">
            <v>0</v>
          </cell>
          <cell r="Q330">
            <v>1</v>
          </cell>
          <cell r="R330" t="str">
            <v>Out &amp; under</v>
          </cell>
          <cell r="S330" t="str">
            <v xml:space="preserve">Revenue </v>
          </cell>
          <cell r="T330" t="str">
            <v>In-period</v>
          </cell>
          <cell r="U330" t="str">
            <v>Customer education/awareness</v>
          </cell>
          <cell r="V330" t="str">
            <v>nr</v>
          </cell>
          <cell r="W330" t="str">
            <v>Number of people</v>
          </cell>
          <cell r="X330">
            <v>0</v>
          </cell>
          <cell r="Y330" t="str">
            <v>Up</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6000</v>
          </cell>
          <cell r="AR330">
            <v>6000</v>
          </cell>
          <cell r="AS330">
            <v>6000</v>
          </cell>
          <cell r="AT330">
            <v>6000</v>
          </cell>
          <cell r="AU330">
            <v>6000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C330">
            <v>0</v>
          </cell>
          <cell r="DD330">
            <v>1</v>
          </cell>
          <cell r="DE330">
            <v>0</v>
          </cell>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K331">
            <v>0</v>
          </cell>
          <cell r="L331">
            <v>0</v>
          </cell>
          <cell r="M331">
            <v>1</v>
          </cell>
          <cell r="N331">
            <v>0</v>
          </cell>
          <cell r="O331">
            <v>0</v>
          </cell>
          <cell r="P331">
            <v>0</v>
          </cell>
          <cell r="Q331">
            <v>1</v>
          </cell>
          <cell r="R331" t="str">
            <v>NFI</v>
          </cell>
          <cell r="S331">
            <v>0</v>
          </cell>
          <cell r="T331">
            <v>0</v>
          </cell>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t="str">
            <v>6.1 / 17.5 / 45</v>
          </cell>
          <cell r="AR331" t="str">
            <v>6.6 / 35 / 90</v>
          </cell>
          <cell r="AS331" t="str">
            <v>7.1 / 35 / 90</v>
          </cell>
          <cell r="AT331" t="str">
            <v>7.5 / 35 / 90</v>
          </cell>
          <cell r="AU331" t="str">
            <v>8 / 35 / 90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t="str">
            <v/>
          </cell>
          <cell r="BR331" t="str">
            <v/>
          </cell>
          <cell r="BS331" t="str">
            <v/>
          </cell>
          <cell r="BT331" t="str">
            <v/>
          </cell>
          <cell r="BU331" t="str">
            <v/>
          </cell>
          <cell r="BV331" t="str">
            <v/>
          </cell>
          <cell r="BW331" t="str">
            <v/>
          </cell>
          <cell r="BX331" t="str">
            <v/>
          </cell>
          <cell r="BY331" t="str">
            <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v>0</v>
          </cell>
          <cell r="DD331">
            <v>1</v>
          </cell>
          <cell r="DE331">
            <v>0</v>
          </cell>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K332">
            <v>0</v>
          </cell>
          <cell r="L332">
            <v>0</v>
          </cell>
          <cell r="M332">
            <v>0</v>
          </cell>
          <cell r="N332">
            <v>0</v>
          </cell>
          <cell r="O332">
            <v>0</v>
          </cell>
          <cell r="P332">
            <v>0</v>
          </cell>
          <cell r="Q332">
            <v>1</v>
          </cell>
          <cell r="R332" t="str">
            <v>Out &amp; under</v>
          </cell>
          <cell r="S332" t="str">
            <v xml:space="preserve">Revenue </v>
          </cell>
          <cell r="T332" t="str">
            <v>In-period</v>
          </cell>
          <cell r="U332" t="str">
            <v>Leakage</v>
          </cell>
          <cell r="V332" t="str">
            <v>nr</v>
          </cell>
          <cell r="W332" t="str">
            <v>Megalitres per day, 3 yr average</v>
          </cell>
          <cell r="X332">
            <v>1</v>
          </cell>
          <cell r="Y332" t="str">
            <v>Down</v>
          </cell>
          <cell r="Z332" t="str">
            <v>Leakage</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70.3</v>
          </cell>
          <cell r="AR332">
            <v>68.599999999999994</v>
          </cell>
          <cell r="AS332">
            <v>66</v>
          </cell>
          <cell r="AT332">
            <v>63.4</v>
          </cell>
          <cell r="AU332">
            <v>60.8</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t="str">
            <v>Yes</v>
          </cell>
          <cell r="BM332" t="str">
            <v>Yes</v>
          </cell>
          <cell r="BN332" t="str">
            <v>Yes</v>
          </cell>
          <cell r="BO332" t="str">
            <v>Yes</v>
          </cell>
          <cell r="BP332" t="str">
            <v>Yes</v>
          </cell>
          <cell r="BQ332" t="str">
            <v/>
          </cell>
          <cell r="BR332" t="str">
            <v/>
          </cell>
          <cell r="BS332" t="str">
            <v/>
          </cell>
          <cell r="BT332" t="str">
            <v/>
          </cell>
          <cell r="BU332" t="str">
            <v/>
          </cell>
          <cell r="BV332">
            <v>75.099999999999994</v>
          </cell>
          <cell r="BW332">
            <v>75.099999999999994</v>
          </cell>
          <cell r="BX332">
            <v>75.099999999999994</v>
          </cell>
          <cell r="BY332">
            <v>75.099999999999994</v>
          </cell>
          <cell r="BZ332">
            <v>75.099999999999994</v>
          </cell>
          <cell r="CA332" t="str">
            <v/>
          </cell>
          <cell r="CB332" t="str">
            <v/>
          </cell>
          <cell r="CC332" t="str">
            <v/>
          </cell>
          <cell r="CD332" t="str">
            <v/>
          </cell>
          <cell r="CE332" t="str">
            <v/>
          </cell>
          <cell r="CF332" t="str">
            <v/>
          </cell>
          <cell r="CG332" t="str">
            <v/>
          </cell>
          <cell r="CH332" t="str">
            <v/>
          </cell>
          <cell r="CI332" t="str">
            <v/>
          </cell>
          <cell r="CJ332" t="str">
            <v/>
          </cell>
          <cell r="CK332">
            <v>67.3</v>
          </cell>
          <cell r="CL332">
            <v>65.599999999999994</v>
          </cell>
          <cell r="CM332">
            <v>63</v>
          </cell>
          <cell r="CN332">
            <v>60.4</v>
          </cell>
          <cell r="CO332">
            <v>57.8</v>
          </cell>
          <cell r="CP332" t="str">
            <v/>
          </cell>
          <cell r="CQ332" t="str">
            <v/>
          </cell>
          <cell r="CR332" t="str">
            <v/>
          </cell>
          <cell r="CS332" t="str">
            <v/>
          </cell>
          <cell r="CT332" t="str">
            <v/>
          </cell>
          <cell r="CU332">
            <v>-0.23499999999999999</v>
          </cell>
          <cell r="CV332" t="str">
            <v/>
          </cell>
          <cell r="CW332" t="str">
            <v/>
          </cell>
          <cell r="CX332" t="str">
            <v/>
          </cell>
          <cell r="CY332">
            <v>0.19600000000000001</v>
          </cell>
          <cell r="CZ332" t="str">
            <v/>
          </cell>
          <cell r="DA332" t="str">
            <v/>
          </cell>
          <cell r="DB332" t="str">
            <v/>
          </cell>
          <cell r="DC332">
            <v>0</v>
          </cell>
          <cell r="DD332">
            <v>1</v>
          </cell>
          <cell r="DE332">
            <v>0</v>
          </cell>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K333">
            <v>0</v>
          </cell>
          <cell r="L333">
            <v>0</v>
          </cell>
          <cell r="M333">
            <v>0</v>
          </cell>
          <cell r="N333">
            <v>0</v>
          </cell>
          <cell r="O333">
            <v>0</v>
          </cell>
          <cell r="P333">
            <v>0</v>
          </cell>
          <cell r="Q333">
            <v>1</v>
          </cell>
          <cell r="R333" t="str">
            <v>Out &amp; under</v>
          </cell>
          <cell r="S333" t="str">
            <v xml:space="preserve">Revenue </v>
          </cell>
          <cell r="T333" t="str">
            <v>In-period</v>
          </cell>
          <cell r="U333" t="str">
            <v>Leakage</v>
          </cell>
          <cell r="V333" t="str">
            <v>nr</v>
          </cell>
          <cell r="W333" t="str">
            <v>Megalitres per day, 3 yr average</v>
          </cell>
          <cell r="X333">
            <v>1</v>
          </cell>
          <cell r="Y333" t="str">
            <v>Down</v>
          </cell>
          <cell r="Z333" t="str">
            <v>Leakage</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14.6</v>
          </cell>
          <cell r="AR333">
            <v>14.3</v>
          </cell>
          <cell r="AS333">
            <v>13.8</v>
          </cell>
          <cell r="AT333">
            <v>13.4</v>
          </cell>
          <cell r="AU333">
            <v>13</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t="str">
            <v>Yes</v>
          </cell>
          <cell r="BM333" t="str">
            <v>Yes</v>
          </cell>
          <cell r="BN333" t="str">
            <v>Yes</v>
          </cell>
          <cell r="BO333" t="str">
            <v>Yes</v>
          </cell>
          <cell r="BP333" t="str">
            <v>Yes</v>
          </cell>
          <cell r="BQ333" t="str">
            <v/>
          </cell>
          <cell r="BR333" t="str">
            <v/>
          </cell>
          <cell r="BS333" t="str">
            <v/>
          </cell>
          <cell r="BT333" t="str">
            <v/>
          </cell>
          <cell r="BU333" t="str">
            <v/>
          </cell>
          <cell r="BV333">
            <v>15.8</v>
          </cell>
          <cell r="BW333">
            <v>15.8</v>
          </cell>
          <cell r="BX333">
            <v>15.8</v>
          </cell>
          <cell r="BY333">
            <v>15.8</v>
          </cell>
          <cell r="BZ333">
            <v>15.8</v>
          </cell>
          <cell r="CA333" t="str">
            <v/>
          </cell>
          <cell r="CB333" t="str">
            <v/>
          </cell>
          <cell r="CC333" t="str">
            <v/>
          </cell>
          <cell r="CD333" t="str">
            <v/>
          </cell>
          <cell r="CE333" t="str">
            <v/>
          </cell>
          <cell r="CF333" t="str">
            <v/>
          </cell>
          <cell r="CG333" t="str">
            <v/>
          </cell>
          <cell r="CH333" t="str">
            <v/>
          </cell>
          <cell r="CI333" t="str">
            <v/>
          </cell>
          <cell r="CJ333" t="str">
            <v/>
          </cell>
          <cell r="CK333">
            <v>13.7</v>
          </cell>
          <cell r="CL333">
            <v>13.4</v>
          </cell>
          <cell r="CM333">
            <v>12.9</v>
          </cell>
          <cell r="CN333">
            <v>12.5</v>
          </cell>
          <cell r="CO333">
            <v>12.1</v>
          </cell>
          <cell r="CP333" t="str">
            <v/>
          </cell>
          <cell r="CQ333" t="str">
            <v/>
          </cell>
          <cell r="CR333" t="str">
            <v/>
          </cell>
          <cell r="CS333" t="str">
            <v/>
          </cell>
          <cell r="CT333" t="str">
            <v/>
          </cell>
          <cell r="CU333">
            <v>-0.254</v>
          </cell>
          <cell r="CV333" t="str">
            <v/>
          </cell>
          <cell r="CW333" t="str">
            <v/>
          </cell>
          <cell r="CX333" t="str">
            <v/>
          </cell>
          <cell r="CY333">
            <v>0.21099999999999999</v>
          </cell>
          <cell r="CZ333" t="str">
            <v/>
          </cell>
          <cell r="DA333" t="str">
            <v/>
          </cell>
          <cell r="DB333" t="str">
            <v/>
          </cell>
          <cell r="DC333">
            <v>0</v>
          </cell>
          <cell r="DD333">
            <v>1</v>
          </cell>
          <cell r="DE333">
            <v>0</v>
          </cell>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K334">
            <v>0</v>
          </cell>
          <cell r="L334">
            <v>0</v>
          </cell>
          <cell r="M334">
            <v>0</v>
          </cell>
          <cell r="N334">
            <v>0</v>
          </cell>
          <cell r="O334">
            <v>0</v>
          </cell>
          <cell r="P334">
            <v>0</v>
          </cell>
          <cell r="Q334">
            <v>1</v>
          </cell>
          <cell r="R334" t="str">
            <v>Out &amp; under</v>
          </cell>
          <cell r="S334" t="str">
            <v xml:space="preserve">Revenue </v>
          </cell>
          <cell r="T334" t="str">
            <v>End of period</v>
          </cell>
          <cell r="U334" t="str">
            <v>Water consumption</v>
          </cell>
          <cell r="V334" t="str">
            <v>nr</v>
          </cell>
          <cell r="W334" t="str">
            <v>Litres per person per day, 3 yr average</v>
          </cell>
          <cell r="X334">
            <v>1</v>
          </cell>
          <cell r="Y334" t="str">
            <v>Down</v>
          </cell>
          <cell r="Z334" t="str">
            <v>Per capita consumption</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129.1</v>
          </cell>
          <cell r="AR334">
            <v>129</v>
          </cell>
          <cell r="AS334">
            <v>128.69999999999999</v>
          </cell>
          <cell r="AT334">
            <v>128.6</v>
          </cell>
          <cell r="AU334">
            <v>128.30000000000001</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t="str">
            <v>Yes</v>
          </cell>
          <cell r="BM334" t="str">
            <v>Yes</v>
          </cell>
          <cell r="BN334" t="str">
            <v>Yes</v>
          </cell>
          <cell r="BO334" t="str">
            <v>Yes</v>
          </cell>
          <cell r="BP334" t="str">
            <v>Yes</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v>-0.16900000000000001</v>
          </cell>
          <cell r="CV334" t="str">
            <v/>
          </cell>
          <cell r="CW334" t="str">
            <v/>
          </cell>
          <cell r="CX334" t="str">
            <v/>
          </cell>
          <cell r="CY334">
            <v>0.125</v>
          </cell>
          <cell r="CZ334" t="str">
            <v/>
          </cell>
          <cell r="DA334" t="str">
            <v/>
          </cell>
          <cell r="DB334" t="str">
            <v/>
          </cell>
          <cell r="DC334">
            <v>0</v>
          </cell>
          <cell r="DD334">
            <v>1</v>
          </cell>
          <cell r="DE334">
            <v>0</v>
          </cell>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K335">
            <v>0</v>
          </cell>
          <cell r="L335">
            <v>0</v>
          </cell>
          <cell r="M335">
            <v>0</v>
          </cell>
          <cell r="N335">
            <v>0</v>
          </cell>
          <cell r="O335">
            <v>0</v>
          </cell>
          <cell r="P335">
            <v>0</v>
          </cell>
          <cell r="Q335">
            <v>1</v>
          </cell>
          <cell r="R335" t="str">
            <v>Out &amp; under</v>
          </cell>
          <cell r="S335" t="str">
            <v xml:space="preserve">Revenue </v>
          </cell>
          <cell r="T335" t="str">
            <v>End of period</v>
          </cell>
          <cell r="U335" t="str">
            <v>Water consumption</v>
          </cell>
          <cell r="V335" t="str">
            <v>nr</v>
          </cell>
          <cell r="W335" t="str">
            <v>Litres per person per day, 3 yr average</v>
          </cell>
          <cell r="X335">
            <v>1</v>
          </cell>
          <cell r="Y335" t="str">
            <v>Down</v>
          </cell>
          <cell r="Z335" t="str">
            <v>Per capita consumption</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141.9</v>
          </cell>
          <cell r="AR335">
            <v>140.1</v>
          </cell>
          <cell r="AS335">
            <v>138.30000000000001</v>
          </cell>
          <cell r="AT335">
            <v>136.5</v>
          </cell>
          <cell r="AU335">
            <v>134.6</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t="str">
            <v>Yes</v>
          </cell>
          <cell r="BM335" t="str">
            <v>Yes</v>
          </cell>
          <cell r="BN335" t="str">
            <v>Yes</v>
          </cell>
          <cell r="BO335" t="str">
            <v>Yes</v>
          </cell>
          <cell r="BP335" t="str">
            <v>Yes</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v>-2.5000000000000001E-2</v>
          </cell>
          <cell r="CV335" t="str">
            <v/>
          </cell>
          <cell r="CW335" t="str">
            <v/>
          </cell>
          <cell r="CX335" t="str">
            <v/>
          </cell>
          <cell r="CY335">
            <v>2.1000000000000001E-2</v>
          </cell>
          <cell r="CZ335" t="str">
            <v/>
          </cell>
          <cell r="DA335" t="str">
            <v/>
          </cell>
          <cell r="DB335" t="str">
            <v/>
          </cell>
          <cell r="DC335">
            <v>0</v>
          </cell>
          <cell r="DD335">
            <v>1</v>
          </cell>
          <cell r="DE335">
            <v>0</v>
          </cell>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K336">
            <v>0</v>
          </cell>
          <cell r="L336">
            <v>0</v>
          </cell>
          <cell r="M336">
            <v>0</v>
          </cell>
          <cell r="N336">
            <v>0</v>
          </cell>
          <cell r="O336">
            <v>0</v>
          </cell>
          <cell r="P336">
            <v>0</v>
          </cell>
          <cell r="Q336">
            <v>1</v>
          </cell>
          <cell r="R336" t="str">
            <v>Out &amp; under</v>
          </cell>
          <cell r="S336" t="str">
            <v xml:space="preserve">Revenue </v>
          </cell>
          <cell r="T336" t="str">
            <v>In-period</v>
          </cell>
          <cell r="U336" t="str">
            <v>Water resources/ abstraction</v>
          </cell>
          <cell r="V336" t="str">
            <v>number</v>
          </cell>
          <cell r="W336" t="str">
            <v>Score derived from AIM calculation</v>
          </cell>
          <cell r="X336">
            <v>2</v>
          </cell>
          <cell r="Y336" t="str">
            <v>Up</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cell r="DE336">
            <v>0</v>
          </cell>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K337">
            <v>0</v>
          </cell>
          <cell r="L337">
            <v>0</v>
          </cell>
          <cell r="M337">
            <v>0</v>
          </cell>
          <cell r="N337">
            <v>0</v>
          </cell>
          <cell r="O337">
            <v>0</v>
          </cell>
          <cell r="P337">
            <v>0</v>
          </cell>
          <cell r="Q337">
            <v>1</v>
          </cell>
          <cell r="R337" t="str">
            <v>NFI</v>
          </cell>
          <cell r="S337">
            <v>0</v>
          </cell>
          <cell r="T337">
            <v>0</v>
          </cell>
          <cell r="U337" t="str">
            <v>Water consumption</v>
          </cell>
          <cell r="V337" t="str">
            <v>nr</v>
          </cell>
          <cell r="W337" t="str">
            <v>Megalitres saved</v>
          </cell>
          <cell r="X337">
            <v>1</v>
          </cell>
          <cell r="Y337" t="str">
            <v>Up</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1.9</v>
          </cell>
          <cell r="AR337">
            <v>3.8</v>
          </cell>
          <cell r="AS337">
            <v>7.7</v>
          </cell>
          <cell r="AT337">
            <v>15.3</v>
          </cell>
          <cell r="AU337">
            <v>30.6</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v>0</v>
          </cell>
          <cell r="DD337">
            <v>1</v>
          </cell>
          <cell r="DE337">
            <v>0</v>
          </cell>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K338">
            <v>0</v>
          </cell>
          <cell r="L338">
            <v>0</v>
          </cell>
          <cell r="M338">
            <v>0</v>
          </cell>
          <cell r="N338">
            <v>0</v>
          </cell>
          <cell r="O338">
            <v>0</v>
          </cell>
          <cell r="P338">
            <v>0</v>
          </cell>
          <cell r="Q338">
            <v>1</v>
          </cell>
          <cell r="R338" t="str">
            <v>Out &amp; under</v>
          </cell>
          <cell r="S338" t="str">
            <v xml:space="preserve">Revenue </v>
          </cell>
          <cell r="T338" t="str">
            <v>In-period</v>
          </cell>
          <cell r="U338" t="str">
            <v>Biodiversity/SSSIs</v>
          </cell>
          <cell r="V338" t="str">
            <v>nr</v>
          </cell>
          <cell r="W338" t="str">
            <v>Hectares</v>
          </cell>
          <cell r="X338">
            <v>1</v>
          </cell>
          <cell r="Y338" t="str">
            <v>Up</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194</v>
          </cell>
          <cell r="AR338">
            <v>320</v>
          </cell>
          <cell r="AS338">
            <v>451</v>
          </cell>
          <cell r="AT338">
            <v>592</v>
          </cell>
          <cell r="AU338">
            <v>690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C338">
            <v>0</v>
          </cell>
          <cell r="DD338">
            <v>1</v>
          </cell>
          <cell r="DE338">
            <v>0</v>
          </cell>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K339">
            <v>0</v>
          </cell>
          <cell r="L339">
            <v>0</v>
          </cell>
          <cell r="M339">
            <v>0</v>
          </cell>
          <cell r="N339">
            <v>0</v>
          </cell>
          <cell r="O339">
            <v>0</v>
          </cell>
          <cell r="P339">
            <v>0</v>
          </cell>
          <cell r="Q339">
            <v>1</v>
          </cell>
          <cell r="R339" t="str">
            <v>NFI</v>
          </cell>
          <cell r="S339">
            <v>0</v>
          </cell>
          <cell r="T339">
            <v>0</v>
          </cell>
          <cell r="U339" t="str">
            <v>Energy/emissions</v>
          </cell>
          <cell r="V339" t="str">
            <v>nr</v>
          </cell>
          <cell r="W339" t="str">
            <v>Kilograms per connected property</v>
          </cell>
          <cell r="X339">
            <v>1</v>
          </cell>
          <cell r="Y339" t="str">
            <v>Down</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68</v>
          </cell>
          <cell r="AR339">
            <v>68</v>
          </cell>
          <cell r="AS339">
            <v>66</v>
          </cell>
          <cell r="AT339">
            <v>64</v>
          </cell>
          <cell r="AU339">
            <v>61</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v>0</v>
          </cell>
          <cell r="DD339">
            <v>1</v>
          </cell>
          <cell r="DE339">
            <v>0</v>
          </cell>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K340">
            <v>0</v>
          </cell>
          <cell r="L340">
            <v>0</v>
          </cell>
          <cell r="M340">
            <v>0</v>
          </cell>
          <cell r="N340">
            <v>0</v>
          </cell>
          <cell r="O340">
            <v>0</v>
          </cell>
          <cell r="P340">
            <v>0</v>
          </cell>
          <cell r="Q340">
            <v>1</v>
          </cell>
          <cell r="R340" t="str">
            <v>Under</v>
          </cell>
          <cell r="S340" t="str">
            <v xml:space="preserve">Revenue </v>
          </cell>
          <cell r="T340" t="str">
            <v>In-period</v>
          </cell>
          <cell r="U340" t="str">
            <v>Water quality compliance</v>
          </cell>
          <cell r="V340" t="str">
            <v>score</v>
          </cell>
          <cell r="W340" t="str">
            <v>Score as per DWI CRI calculation</v>
          </cell>
          <cell r="X340">
            <v>2</v>
          </cell>
          <cell r="Y340" t="str">
            <v>Down</v>
          </cell>
          <cell r="Z340" t="str">
            <v>Water quality compliance (CRI)</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t="str">
            <v>Yes</v>
          </cell>
          <cell r="BM340" t="str">
            <v>Yes</v>
          </cell>
          <cell r="BN340" t="str">
            <v>Yes</v>
          </cell>
          <cell r="BO340" t="str">
            <v>Yes</v>
          </cell>
          <cell r="BP340" t="str">
            <v>Yes</v>
          </cell>
          <cell r="BQ340" t="str">
            <v/>
          </cell>
          <cell r="BR340" t="str">
            <v/>
          </cell>
          <cell r="BS340" t="str">
            <v/>
          </cell>
          <cell r="BT340" t="str">
            <v/>
          </cell>
          <cell r="BU340" t="str">
            <v/>
          </cell>
          <cell r="BV340">
            <v>6.7</v>
          </cell>
          <cell r="BW340">
            <v>7.4</v>
          </cell>
          <cell r="BX340">
            <v>8.1</v>
          </cell>
          <cell r="BY340">
            <v>8.8000000000000007</v>
          </cell>
          <cell r="BZ340">
            <v>9.5</v>
          </cell>
          <cell r="CA340">
            <v>2</v>
          </cell>
          <cell r="CB340">
            <v>2</v>
          </cell>
          <cell r="CC340">
            <v>2</v>
          </cell>
          <cell r="CD340">
            <v>2</v>
          </cell>
          <cell r="CE340">
            <v>2</v>
          </cell>
          <cell r="CF340" t="str">
            <v/>
          </cell>
          <cell r="CG340" t="str">
            <v/>
          </cell>
          <cell r="CH340" t="str">
            <v/>
          </cell>
          <cell r="CI340" t="str">
            <v/>
          </cell>
          <cell r="CJ340" t="str">
            <v/>
          </cell>
          <cell r="CK340" t="str">
            <v/>
          </cell>
          <cell r="CL340" t="str">
            <v/>
          </cell>
          <cell r="CM340" t="str">
            <v/>
          </cell>
          <cell r="CN340" t="str">
            <v/>
          </cell>
          <cell r="CO340" t="str">
            <v/>
          </cell>
          <cell r="CP340" t="str">
            <v/>
          </cell>
          <cell r="CQ340" t="str">
            <v/>
          </cell>
          <cell r="CR340" t="str">
            <v/>
          </cell>
          <cell r="CS340" t="str">
            <v/>
          </cell>
          <cell r="CT340" t="str">
            <v/>
          </cell>
          <cell r="CU340">
            <v>-0.26700000000000002</v>
          </cell>
          <cell r="CV340" t="str">
            <v/>
          </cell>
          <cell r="CW340" t="str">
            <v/>
          </cell>
          <cell r="CX340" t="str">
            <v/>
          </cell>
          <cell r="CY340">
            <v>0</v>
          </cell>
          <cell r="CZ340" t="str">
            <v/>
          </cell>
          <cell r="DA340" t="str">
            <v/>
          </cell>
          <cell r="DB340" t="str">
            <v/>
          </cell>
          <cell r="DC340">
            <v>0</v>
          </cell>
          <cell r="DD340">
            <v>1</v>
          </cell>
          <cell r="DE340">
            <v>0</v>
          </cell>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K341">
            <v>0</v>
          </cell>
          <cell r="L341">
            <v>0</v>
          </cell>
          <cell r="M341">
            <v>0</v>
          </cell>
          <cell r="N341">
            <v>0</v>
          </cell>
          <cell r="O341">
            <v>0</v>
          </cell>
          <cell r="P341">
            <v>0</v>
          </cell>
          <cell r="Q341">
            <v>1</v>
          </cell>
          <cell r="R341" t="str">
            <v>Out &amp; under</v>
          </cell>
          <cell r="S341" t="str">
            <v xml:space="preserve">Revenue </v>
          </cell>
          <cell r="T341" t="str">
            <v>In-period</v>
          </cell>
          <cell r="U341" t="str">
            <v>Supply interruptions</v>
          </cell>
          <cell r="V341" t="str">
            <v>time</v>
          </cell>
          <cell r="W341" t="str">
            <v>hours:minutes:seconds</v>
          </cell>
          <cell r="X341">
            <v>0</v>
          </cell>
          <cell r="Y341" t="str">
            <v>Down</v>
          </cell>
          <cell r="Z341" t="str">
            <v>Water supply interruptions</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4.5138888888888893E-3</v>
          </cell>
          <cell r="AR341">
            <v>4.2592592592592595E-3</v>
          </cell>
          <cell r="AS341">
            <v>3.9930555555555561E-3</v>
          </cell>
          <cell r="AT341">
            <v>3.7384259259259263E-3</v>
          </cell>
          <cell r="AU341">
            <v>3.472222222222222E-3</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t="str">
            <v>Yes</v>
          </cell>
          <cell r="BM341" t="str">
            <v>Yes</v>
          </cell>
          <cell r="BN341" t="str">
            <v>Yes</v>
          </cell>
          <cell r="BO341" t="str">
            <v>Yes</v>
          </cell>
          <cell r="BP341" t="str">
            <v>Yes</v>
          </cell>
          <cell r="BQ341">
            <v>0</v>
          </cell>
          <cell r="BR341">
            <v>0</v>
          </cell>
          <cell r="BS341">
            <v>0</v>
          </cell>
          <cell r="BT341">
            <v>0</v>
          </cell>
          <cell r="BU341">
            <v>0</v>
          </cell>
          <cell r="BV341">
            <v>7.2916666666666659E-3</v>
          </cell>
          <cell r="BW341">
            <v>7.6388888888888886E-3</v>
          </cell>
          <cell r="BX341">
            <v>7.9861111111111105E-3</v>
          </cell>
          <cell r="BY341">
            <v>8.3333333333333297E-3</v>
          </cell>
          <cell r="BZ341">
            <v>8.6805555555555594E-3</v>
          </cell>
          <cell r="CA341">
            <v>0</v>
          </cell>
          <cell r="CB341">
            <v>0</v>
          </cell>
          <cell r="CC341">
            <v>0</v>
          </cell>
          <cell r="CD341">
            <v>0</v>
          </cell>
          <cell r="CE341">
            <v>0</v>
          </cell>
          <cell r="CF341">
            <v>0</v>
          </cell>
          <cell r="CG341">
            <v>0</v>
          </cell>
          <cell r="CH341">
            <v>0</v>
          </cell>
          <cell r="CI341">
            <v>0</v>
          </cell>
          <cell r="CJ341">
            <v>0</v>
          </cell>
          <cell r="CK341">
            <v>2.8009259259259268E-3</v>
          </cell>
          <cell r="CL341">
            <v>2.5462962962962965E-3</v>
          </cell>
          <cell r="CM341">
            <v>2.2800925925925931E-3</v>
          </cell>
          <cell r="CN341">
            <v>2.0254629629629633E-3</v>
          </cell>
          <cell r="CO341">
            <v>1.7592592592592592E-3</v>
          </cell>
          <cell r="CP341">
            <v>0</v>
          </cell>
          <cell r="CQ341">
            <v>0</v>
          </cell>
          <cell r="CR341">
            <v>0</v>
          </cell>
          <cell r="CS341">
            <v>0</v>
          </cell>
          <cell r="CT341">
            <v>0</v>
          </cell>
          <cell r="CU341">
            <v>-0.19700000000000001</v>
          </cell>
          <cell r="CV341" t="str">
            <v/>
          </cell>
          <cell r="CW341" t="str">
            <v/>
          </cell>
          <cell r="CX341" t="str">
            <v/>
          </cell>
          <cell r="CY341">
            <v>0.19700000000000001</v>
          </cell>
          <cell r="CZ341" t="str">
            <v/>
          </cell>
          <cell r="DA341" t="str">
            <v/>
          </cell>
          <cell r="DB341" t="str">
            <v/>
          </cell>
          <cell r="DC341">
            <v>0</v>
          </cell>
          <cell r="DD341">
            <v>1</v>
          </cell>
          <cell r="DE341">
            <v>0</v>
          </cell>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K342">
            <v>0</v>
          </cell>
          <cell r="L342">
            <v>0</v>
          </cell>
          <cell r="M342">
            <v>0</v>
          </cell>
          <cell r="N342">
            <v>0</v>
          </cell>
          <cell r="O342">
            <v>0</v>
          </cell>
          <cell r="P342">
            <v>0</v>
          </cell>
          <cell r="Q342">
            <v>1</v>
          </cell>
          <cell r="R342" t="str">
            <v>NFI</v>
          </cell>
          <cell r="S342">
            <v>0</v>
          </cell>
          <cell r="T342">
            <v>0</v>
          </cell>
          <cell r="U342" t="str">
            <v>Supply restrictions</v>
          </cell>
          <cell r="V342" t="str">
            <v>%</v>
          </cell>
          <cell r="W342" t="str">
            <v>Percentage</v>
          </cell>
          <cell r="X342">
            <v>1</v>
          </cell>
          <cell r="Y342" t="str">
            <v>Down</v>
          </cell>
          <cell r="Z342" t="str">
            <v>Risk of severe restrictions in a drought</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v>0</v>
          </cell>
          <cell r="DD342">
            <v>1</v>
          </cell>
          <cell r="DE342">
            <v>0</v>
          </cell>
        </row>
        <row r="343">
          <cell r="C343" t="str">
            <v>PR19SSC_D4</v>
          </cell>
          <cell r="D343" t="str">
            <v>Our service</v>
          </cell>
          <cell r="E343" t="str">
            <v>PR19 new</v>
          </cell>
          <cell r="F343" t="str">
            <v>D4</v>
          </cell>
          <cell r="G343" t="str">
            <v>Mains repairs</v>
          </cell>
          <cell r="H343" t="str">
            <v>Number of burst mains.</v>
          </cell>
          <cell r="I343">
            <v>0</v>
          </cell>
          <cell r="J343">
            <v>1</v>
          </cell>
          <cell r="K343">
            <v>0</v>
          </cell>
          <cell r="L343">
            <v>0</v>
          </cell>
          <cell r="M343">
            <v>0</v>
          </cell>
          <cell r="N343">
            <v>0</v>
          </cell>
          <cell r="O343">
            <v>0</v>
          </cell>
          <cell r="P343">
            <v>0</v>
          </cell>
          <cell r="Q343">
            <v>1</v>
          </cell>
          <cell r="R343" t="str">
            <v>Out &amp; under</v>
          </cell>
          <cell r="S343" t="str">
            <v xml:space="preserve">Revenue </v>
          </cell>
          <cell r="T343" t="str">
            <v>In-period</v>
          </cell>
          <cell r="U343" t="str">
            <v>Asset/equipment failure</v>
          </cell>
          <cell r="V343" t="str">
            <v>nr</v>
          </cell>
          <cell r="W343" t="str">
            <v>Number per 1000 km of main</v>
          </cell>
          <cell r="X343">
            <v>1</v>
          </cell>
          <cell r="Y343" t="str">
            <v>Down</v>
          </cell>
          <cell r="Z343" t="str">
            <v>Mains repairs</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129.6</v>
          </cell>
          <cell r="AR343">
            <v>127.8</v>
          </cell>
          <cell r="AS343">
            <v>126</v>
          </cell>
          <cell r="AT343">
            <v>124.2</v>
          </cell>
          <cell r="AU343">
            <v>122.4</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t="str">
            <v>Yes</v>
          </cell>
          <cell r="BM343" t="str">
            <v>Yes</v>
          </cell>
          <cell r="BN343" t="str">
            <v>Yes</v>
          </cell>
          <cell r="BO343" t="str">
            <v>Yes</v>
          </cell>
          <cell r="BP343" t="str">
            <v>Yes</v>
          </cell>
          <cell r="BQ343" t="str">
            <v/>
          </cell>
          <cell r="BR343" t="str">
            <v/>
          </cell>
          <cell r="BS343" t="str">
            <v/>
          </cell>
          <cell r="BT343" t="str">
            <v/>
          </cell>
          <cell r="BU343" t="str">
            <v/>
          </cell>
          <cell r="BV343">
            <v>142</v>
          </cell>
          <cell r="BW343">
            <v>144</v>
          </cell>
          <cell r="BX343">
            <v>146</v>
          </cell>
          <cell r="BY343">
            <v>148</v>
          </cell>
          <cell r="BZ343">
            <v>150</v>
          </cell>
          <cell r="CA343" t="str">
            <v/>
          </cell>
          <cell r="CB343" t="str">
            <v/>
          </cell>
          <cell r="CC343" t="str">
            <v/>
          </cell>
          <cell r="CD343" t="str">
            <v/>
          </cell>
          <cell r="CE343" t="str">
            <v/>
          </cell>
          <cell r="CF343" t="str">
            <v/>
          </cell>
          <cell r="CG343" t="str">
            <v/>
          </cell>
          <cell r="CH343" t="str">
            <v/>
          </cell>
          <cell r="CI343" t="str">
            <v/>
          </cell>
          <cell r="CJ343" t="str">
            <v/>
          </cell>
          <cell r="CK343">
            <v>111.6</v>
          </cell>
          <cell r="CL343">
            <v>109.8</v>
          </cell>
          <cell r="CM343">
            <v>108</v>
          </cell>
          <cell r="CN343">
            <v>106.2</v>
          </cell>
          <cell r="CO343">
            <v>104.4</v>
          </cell>
          <cell r="CP343" t="str">
            <v/>
          </cell>
          <cell r="CQ343" t="str">
            <v/>
          </cell>
          <cell r="CR343" t="str">
            <v/>
          </cell>
          <cell r="CS343" t="str">
            <v/>
          </cell>
          <cell r="CT343" t="str">
            <v/>
          </cell>
          <cell r="CU343">
            <v>-5.6000000000000001E-2</v>
          </cell>
          <cell r="CV343" t="str">
            <v/>
          </cell>
          <cell r="CW343" t="str">
            <v/>
          </cell>
          <cell r="CX343" t="str">
            <v/>
          </cell>
          <cell r="CY343">
            <v>1.9E-2</v>
          </cell>
          <cell r="CZ343" t="str">
            <v/>
          </cell>
          <cell r="DA343" t="str">
            <v/>
          </cell>
          <cell r="DB343" t="str">
            <v/>
          </cell>
          <cell r="DC343">
            <v>0</v>
          </cell>
          <cell r="DD343">
            <v>1</v>
          </cell>
          <cell r="DE343">
            <v>0</v>
          </cell>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K344">
            <v>0</v>
          </cell>
          <cell r="L344">
            <v>0</v>
          </cell>
          <cell r="M344">
            <v>0</v>
          </cell>
          <cell r="N344">
            <v>0</v>
          </cell>
          <cell r="O344">
            <v>0</v>
          </cell>
          <cell r="P344">
            <v>0</v>
          </cell>
          <cell r="Q344">
            <v>1</v>
          </cell>
          <cell r="R344" t="str">
            <v>Out &amp; under</v>
          </cell>
          <cell r="S344" t="str">
            <v xml:space="preserve">Revenue </v>
          </cell>
          <cell r="T344" t="str">
            <v>In-period</v>
          </cell>
          <cell r="U344" t="str">
            <v>Asset/equipment failure</v>
          </cell>
          <cell r="V344" t="str">
            <v>%</v>
          </cell>
          <cell r="W344" t="str">
            <v>Percentage</v>
          </cell>
          <cell r="X344">
            <v>2</v>
          </cell>
          <cell r="Y344" t="str">
            <v>Down</v>
          </cell>
          <cell r="Z344" t="str">
            <v>Unplanned outage</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2.34</v>
          </cell>
          <cell r="AR344">
            <v>2.34</v>
          </cell>
          <cell r="AS344">
            <v>2.34</v>
          </cell>
          <cell r="AT344">
            <v>2.34</v>
          </cell>
          <cell r="AU344">
            <v>2.34</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t="str">
            <v>Yes</v>
          </cell>
          <cell r="BM344" t="str">
            <v>Yes</v>
          </cell>
          <cell r="BN344" t="str">
            <v>Yes</v>
          </cell>
          <cell r="BO344" t="str">
            <v>Yes</v>
          </cell>
          <cell r="BP344" t="str">
            <v>Yes</v>
          </cell>
          <cell r="BQ344" t="str">
            <v/>
          </cell>
          <cell r="BR344" t="str">
            <v/>
          </cell>
          <cell r="BS344" t="str">
            <v/>
          </cell>
          <cell r="BT344" t="str">
            <v/>
          </cell>
          <cell r="BU344" t="str">
            <v/>
          </cell>
          <cell r="BV344">
            <v>4.68</v>
          </cell>
          <cell r="BW344">
            <v>4.68</v>
          </cell>
          <cell r="BX344">
            <v>4.68</v>
          </cell>
          <cell r="BY344">
            <v>4.68</v>
          </cell>
          <cell r="BZ344">
            <v>4.68</v>
          </cell>
          <cell r="CA344" t="str">
            <v/>
          </cell>
          <cell r="CB344" t="str">
            <v/>
          </cell>
          <cell r="CC344" t="str">
            <v/>
          </cell>
          <cell r="CD344" t="str">
            <v/>
          </cell>
          <cell r="CE344" t="str">
            <v/>
          </cell>
          <cell r="CF344" t="str">
            <v/>
          </cell>
          <cell r="CG344" t="str">
            <v/>
          </cell>
          <cell r="CH344" t="str">
            <v/>
          </cell>
          <cell r="CI344" t="str">
            <v/>
          </cell>
          <cell r="CJ344" t="str">
            <v/>
          </cell>
          <cell r="CK344">
            <v>1.64</v>
          </cell>
          <cell r="CL344">
            <v>1.64</v>
          </cell>
          <cell r="CM344">
            <v>1.64</v>
          </cell>
          <cell r="CN344">
            <v>1.64</v>
          </cell>
          <cell r="CO344">
            <v>1.64</v>
          </cell>
          <cell r="CP344" t="str">
            <v/>
          </cell>
          <cell r="CQ344" t="str">
            <v/>
          </cell>
          <cell r="CR344" t="str">
            <v/>
          </cell>
          <cell r="CS344" t="str">
            <v/>
          </cell>
          <cell r="CT344" t="str">
            <v/>
          </cell>
          <cell r="CU344">
            <v>-0.54700000000000004</v>
          </cell>
          <cell r="CV344" t="str">
            <v/>
          </cell>
          <cell r="CW344" t="str">
            <v/>
          </cell>
          <cell r="CX344" t="str">
            <v/>
          </cell>
          <cell r="CY344">
            <v>0.36199999999999999</v>
          </cell>
          <cell r="CZ344" t="str">
            <v/>
          </cell>
          <cell r="DA344" t="str">
            <v/>
          </cell>
          <cell r="DB344" t="str">
            <v/>
          </cell>
          <cell r="DC344">
            <v>0</v>
          </cell>
          <cell r="DD344">
            <v>1</v>
          </cell>
          <cell r="DE344">
            <v>0</v>
          </cell>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K345">
            <v>0</v>
          </cell>
          <cell r="L345">
            <v>0</v>
          </cell>
          <cell r="M345">
            <v>0</v>
          </cell>
          <cell r="N345">
            <v>0</v>
          </cell>
          <cell r="O345">
            <v>0</v>
          </cell>
          <cell r="P345">
            <v>0</v>
          </cell>
          <cell r="Q345">
            <v>1</v>
          </cell>
          <cell r="R345" t="str">
            <v>Out &amp; under</v>
          </cell>
          <cell r="S345" t="str">
            <v xml:space="preserve">Revenue </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1.1399999999999999</v>
          </cell>
          <cell r="AR345">
            <v>1.1100000000000001</v>
          </cell>
          <cell r="AS345">
            <v>1.08</v>
          </cell>
          <cell r="AT345">
            <v>0.95</v>
          </cell>
          <cell r="AU345">
            <v>0.76</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C345">
            <v>0</v>
          </cell>
          <cell r="DD345">
            <v>1</v>
          </cell>
          <cell r="DE345">
            <v>0</v>
          </cell>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K346">
            <v>0</v>
          </cell>
          <cell r="L346">
            <v>0</v>
          </cell>
          <cell r="M346">
            <v>0</v>
          </cell>
          <cell r="N346">
            <v>0</v>
          </cell>
          <cell r="O346">
            <v>0</v>
          </cell>
          <cell r="P346">
            <v>0</v>
          </cell>
          <cell r="Q346">
            <v>1</v>
          </cell>
          <cell r="R346" t="str">
            <v>Out &amp; under</v>
          </cell>
          <cell r="S346" t="str">
            <v xml:space="preserve">Revenue </v>
          </cell>
          <cell r="T346" t="str">
            <v>In-period</v>
          </cell>
          <cell r="U346" t="str">
            <v>Repair and maintenance</v>
          </cell>
          <cell r="V346" t="str">
            <v>text</v>
          </cell>
          <cell r="W346" t="str">
            <v>90% complete within N days</v>
          </cell>
          <cell r="X346">
            <v>0</v>
          </cell>
          <cell r="Y346" t="str">
            <v>Down</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6</v>
          </cell>
          <cell r="AR346">
            <v>5</v>
          </cell>
          <cell r="AS346">
            <v>4</v>
          </cell>
          <cell r="AT346">
            <v>4</v>
          </cell>
          <cell r="AU346">
            <v>4</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C346">
            <v>0</v>
          </cell>
          <cell r="DD346">
            <v>1</v>
          </cell>
          <cell r="DE346">
            <v>0</v>
          </cell>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K347">
            <v>0</v>
          </cell>
          <cell r="L347">
            <v>0</v>
          </cell>
          <cell r="M347">
            <v>0</v>
          </cell>
          <cell r="N347">
            <v>0</v>
          </cell>
          <cell r="O347">
            <v>0</v>
          </cell>
          <cell r="P347">
            <v>0</v>
          </cell>
          <cell r="Q347">
            <v>1</v>
          </cell>
          <cell r="R347" t="str">
            <v>Under</v>
          </cell>
          <cell r="S347" t="str">
            <v xml:space="preserve">Revenue </v>
          </cell>
          <cell r="T347" t="str">
            <v>In-period</v>
          </cell>
          <cell r="U347" t="str">
            <v>Treatment works</v>
          </cell>
          <cell r="V347" t="str">
            <v>%</v>
          </cell>
          <cell r="W347" t="str">
            <v>Percentage of completion</v>
          </cell>
          <cell r="X347">
            <v>1</v>
          </cell>
          <cell r="Y347" t="str">
            <v>Up</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55.1</v>
          </cell>
          <cell r="AT347">
            <v>100</v>
          </cell>
          <cell r="AU347">
            <v>100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cell r="DE347">
            <v>0</v>
          </cell>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K348">
            <v>0</v>
          </cell>
          <cell r="L348">
            <v>0</v>
          </cell>
          <cell r="M348">
            <v>1</v>
          </cell>
          <cell r="N348">
            <v>0</v>
          </cell>
          <cell r="O348">
            <v>0</v>
          </cell>
          <cell r="P348">
            <v>0</v>
          </cell>
          <cell r="Q348">
            <v>1</v>
          </cell>
          <cell r="R348" t="str">
            <v>NFI</v>
          </cell>
          <cell r="S348">
            <v>0</v>
          </cell>
          <cell r="T348">
            <v>0</v>
          </cell>
          <cell r="U348" t="str">
            <v>Billing, debt, vfm</v>
          </cell>
          <cell r="V348" t="str">
            <v>%</v>
          </cell>
          <cell r="W348" t="str">
            <v>Percentage</v>
          </cell>
          <cell r="X348">
            <v>2</v>
          </cell>
          <cell r="Y348" t="str">
            <v>Down</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3.01</v>
          </cell>
          <cell r="AR348">
            <v>2.86</v>
          </cell>
          <cell r="AS348">
            <v>2.79</v>
          </cell>
          <cell r="AT348">
            <v>2.76</v>
          </cell>
          <cell r="AU348">
            <v>2.75</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v>0</v>
          </cell>
          <cell r="DD348">
            <v>1</v>
          </cell>
          <cell r="DE348">
            <v>0</v>
          </cell>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K349">
            <v>0</v>
          </cell>
          <cell r="L349">
            <v>0</v>
          </cell>
          <cell r="M349">
            <v>1</v>
          </cell>
          <cell r="N349">
            <v>0</v>
          </cell>
          <cell r="O349">
            <v>0</v>
          </cell>
          <cell r="P349">
            <v>0</v>
          </cell>
          <cell r="Q349">
            <v>1</v>
          </cell>
          <cell r="R349" t="str">
            <v>Under</v>
          </cell>
          <cell r="S349" t="str">
            <v xml:space="preserve">Revenue </v>
          </cell>
          <cell r="T349" t="str">
            <v>In-period</v>
          </cell>
          <cell r="U349" t="str">
            <v>Voids and gap sites</v>
          </cell>
          <cell r="V349" t="str">
            <v>%</v>
          </cell>
          <cell r="W349" t="str">
            <v>Percentage</v>
          </cell>
          <cell r="X349">
            <v>0</v>
          </cell>
          <cell r="Y349" t="str">
            <v>Up</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100</v>
          </cell>
          <cell r="AR349">
            <v>100</v>
          </cell>
          <cell r="AS349">
            <v>100</v>
          </cell>
          <cell r="AT349">
            <v>100</v>
          </cell>
          <cell r="AU349">
            <v>100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C349">
            <v>0</v>
          </cell>
          <cell r="DD349">
            <v>1</v>
          </cell>
          <cell r="DE349">
            <v>0</v>
          </cell>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K350">
            <v>0</v>
          </cell>
          <cell r="L350">
            <v>0</v>
          </cell>
          <cell r="M350">
            <v>0</v>
          </cell>
          <cell r="N350">
            <v>0</v>
          </cell>
          <cell r="O350">
            <v>0</v>
          </cell>
          <cell r="P350">
            <v>0</v>
          </cell>
          <cell r="Q350">
            <v>1</v>
          </cell>
          <cell r="R350" t="str">
            <v>NFI</v>
          </cell>
          <cell r="S350">
            <v>0</v>
          </cell>
          <cell r="T350">
            <v>0</v>
          </cell>
          <cell r="U350" t="str">
            <v>Company employees</v>
          </cell>
          <cell r="V350" t="str">
            <v>score</v>
          </cell>
          <cell r="W350" t="str">
            <v>Net promotor score</v>
          </cell>
          <cell r="X350">
            <v>0</v>
          </cell>
          <cell r="Y350" t="str">
            <v>Up</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t="str">
            <v>Met</v>
          </cell>
          <cell r="AR350" t="str">
            <v>Met</v>
          </cell>
          <cell r="AS350" t="str">
            <v>Met</v>
          </cell>
          <cell r="AT350" t="str">
            <v>Met</v>
          </cell>
          <cell r="AU350" t="str">
            <v>Met</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v>0</v>
          </cell>
          <cell r="DD350">
            <v>1</v>
          </cell>
          <cell r="DE350">
            <v>0</v>
          </cell>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K351">
            <v>0</v>
          </cell>
          <cell r="L351">
            <v>0</v>
          </cell>
          <cell r="M351">
            <v>0</v>
          </cell>
          <cell r="N351">
            <v>0</v>
          </cell>
          <cell r="O351">
            <v>0</v>
          </cell>
          <cell r="P351">
            <v>0</v>
          </cell>
          <cell r="Q351">
            <v>1</v>
          </cell>
          <cell r="R351" t="str">
            <v>NFI</v>
          </cell>
          <cell r="S351">
            <v>0</v>
          </cell>
          <cell r="T351">
            <v>0</v>
          </cell>
          <cell r="U351" t="str">
            <v>Company suppliers</v>
          </cell>
          <cell r="V351" t="str">
            <v>%</v>
          </cell>
          <cell r="W351" t="str">
            <v>Percentage</v>
          </cell>
          <cell r="X351">
            <v>0</v>
          </cell>
          <cell r="Y351" t="str">
            <v>Up</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100</v>
          </cell>
          <cell r="AR351">
            <v>100</v>
          </cell>
          <cell r="AS351">
            <v>100</v>
          </cell>
          <cell r="AT351">
            <v>100</v>
          </cell>
          <cell r="AU351">
            <v>100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v>0</v>
          </cell>
          <cell r="DD351">
            <v>1</v>
          </cell>
          <cell r="DE351">
            <v>0</v>
          </cell>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K352">
            <v>0</v>
          </cell>
          <cell r="L352">
            <v>0</v>
          </cell>
          <cell r="M352">
            <v>1</v>
          </cell>
          <cell r="N352">
            <v>0</v>
          </cell>
          <cell r="O352">
            <v>0</v>
          </cell>
          <cell r="P352">
            <v>0</v>
          </cell>
          <cell r="Q352">
            <v>1</v>
          </cell>
          <cell r="R352" t="str">
            <v>NFI</v>
          </cell>
          <cell r="S352">
            <v>0</v>
          </cell>
          <cell r="T352">
            <v>0</v>
          </cell>
          <cell r="U352" t="str">
            <v>Customer service/satisfaction (exc. billing etc.)</v>
          </cell>
          <cell r="V352" t="str">
            <v>nr</v>
          </cell>
          <cell r="W352" t="str">
            <v>Number from 1 to 10</v>
          </cell>
          <cell r="X352">
            <v>2</v>
          </cell>
          <cell r="Y352" t="str">
            <v>Up</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8.1</v>
          </cell>
          <cell r="AR352">
            <v>8.15</v>
          </cell>
          <cell r="AS352">
            <v>8.1999999999999993</v>
          </cell>
          <cell r="AT352">
            <v>8.25</v>
          </cell>
          <cell r="AU352">
            <v>8.3000000000000007</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v>0</v>
          </cell>
          <cell r="DD352">
            <v>1</v>
          </cell>
          <cell r="DE352">
            <v>0</v>
          </cell>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K353">
            <v>0</v>
          </cell>
          <cell r="L353">
            <v>0</v>
          </cell>
          <cell r="M353">
            <v>1</v>
          </cell>
          <cell r="N353">
            <v>0</v>
          </cell>
          <cell r="O353">
            <v>0</v>
          </cell>
          <cell r="P353">
            <v>0</v>
          </cell>
          <cell r="Q353">
            <v>1</v>
          </cell>
          <cell r="R353" t="str">
            <v>NFI</v>
          </cell>
          <cell r="S353">
            <v>0</v>
          </cell>
          <cell r="T353">
            <v>0</v>
          </cell>
          <cell r="U353" t="str">
            <v>Billing, debt, vfm</v>
          </cell>
          <cell r="V353" t="str">
            <v>%</v>
          </cell>
          <cell r="W353" t="str">
            <v>Percentage</v>
          </cell>
          <cell r="X353">
            <v>0</v>
          </cell>
          <cell r="Y353" t="str">
            <v>Up</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78</v>
          </cell>
          <cell r="AR353">
            <v>79</v>
          </cell>
          <cell r="AS353">
            <v>81</v>
          </cell>
          <cell r="AT353">
            <v>83</v>
          </cell>
          <cell r="AU353">
            <v>85</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v>0</v>
          </cell>
          <cell r="DD353">
            <v>1</v>
          </cell>
          <cell r="DE353">
            <v>0</v>
          </cell>
        </row>
        <row r="354">
          <cell r="C354" t="str">
            <v>PR19SSC_NEP01</v>
          </cell>
          <cell r="D354">
            <v>0</v>
          </cell>
          <cell r="E354">
            <v>0</v>
          </cell>
          <cell r="F354" t="str">
            <v>NEP01</v>
          </cell>
          <cell r="G354" t="str">
            <v>WINEP Delivery</v>
          </cell>
          <cell r="H354">
            <v>0</v>
          </cell>
          <cell r="I354">
            <v>0</v>
          </cell>
          <cell r="J354">
            <v>0</v>
          </cell>
          <cell r="K354">
            <v>0</v>
          </cell>
          <cell r="L354">
            <v>0</v>
          </cell>
          <cell r="M354">
            <v>0</v>
          </cell>
          <cell r="N354">
            <v>0</v>
          </cell>
          <cell r="O354">
            <v>0</v>
          </cell>
          <cell r="P354">
            <v>0</v>
          </cell>
          <cell r="Q354">
            <v>0</v>
          </cell>
          <cell r="R354" t="str">
            <v>NFI</v>
          </cell>
          <cell r="S354">
            <v>0</v>
          </cell>
          <cell r="T354">
            <v>0</v>
          </cell>
          <cell r="U354">
            <v>0</v>
          </cell>
          <cell r="V354" t="str">
            <v>text</v>
          </cell>
          <cell r="W354" t="str">
            <v>WINEP requirements met or not met in each year</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t="str">
            <v>Met</v>
          </cell>
          <cell r="AR354" t="str">
            <v>Met</v>
          </cell>
          <cell r="AS354" t="str">
            <v>Met</v>
          </cell>
          <cell r="AT354" t="str">
            <v>Met</v>
          </cell>
          <cell r="AU354" t="str">
            <v>Met</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v>0</v>
          </cell>
          <cell r="DD354">
            <v>0</v>
          </cell>
          <cell r="DE354">
            <v>0</v>
          </cell>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I355">
            <v>0</v>
          </cell>
          <cell r="J355">
            <v>0</v>
          </cell>
          <cell r="K355">
            <v>0</v>
          </cell>
          <cell r="L355">
            <v>0</v>
          </cell>
          <cell r="M355">
            <v>1</v>
          </cell>
          <cell r="N355">
            <v>0</v>
          </cell>
          <cell r="O355">
            <v>0</v>
          </cell>
          <cell r="P355">
            <v>0</v>
          </cell>
          <cell r="Q355">
            <v>1</v>
          </cell>
          <cell r="R355" t="str">
            <v>Out</v>
          </cell>
          <cell r="S355" t="str">
            <v xml:space="preserve">Revenue </v>
          </cell>
          <cell r="T355" t="str">
            <v>In-period</v>
          </cell>
          <cell r="U355" t="str">
            <v>Billing, debt, vfm</v>
          </cell>
          <cell r="V355" t="str">
            <v>nr</v>
          </cell>
          <cell r="W355" t="str">
            <v>Number of residential void properties</v>
          </cell>
          <cell r="X355">
            <v>0</v>
          </cell>
          <cell r="Y355" t="str">
            <v>Down</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168053</v>
          </cell>
          <cell r="AR355">
            <v>167885</v>
          </cell>
          <cell r="AS355">
            <v>167716</v>
          </cell>
          <cell r="AT355">
            <v>167548</v>
          </cell>
          <cell r="AU355">
            <v>167380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C355">
            <v>0</v>
          </cell>
          <cell r="DD355">
            <v>1</v>
          </cell>
          <cell r="DE355">
            <v>0</v>
          </cell>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I356">
            <v>0</v>
          </cell>
          <cell r="J356">
            <v>0</v>
          </cell>
          <cell r="K356">
            <v>0</v>
          </cell>
          <cell r="L356">
            <v>0</v>
          </cell>
          <cell r="M356">
            <v>1</v>
          </cell>
          <cell r="N356">
            <v>0</v>
          </cell>
          <cell r="O356">
            <v>0</v>
          </cell>
          <cell r="P356">
            <v>0</v>
          </cell>
          <cell r="Q356">
            <v>1</v>
          </cell>
          <cell r="R356" t="str">
            <v>NFI</v>
          </cell>
          <cell r="S356">
            <v>0</v>
          </cell>
          <cell r="T356">
            <v>0</v>
          </cell>
          <cell r="U356" t="str">
            <v>Billing, debt, vfm</v>
          </cell>
          <cell r="V356" t="str">
            <v>nr</v>
          </cell>
          <cell r="W356" t="str">
            <v>Number of residential gap sites brought into charge</v>
          </cell>
          <cell r="X356">
            <v>0</v>
          </cell>
          <cell r="Y356" t="str">
            <v>Up</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688</v>
          </cell>
          <cell r="AR356">
            <v>688</v>
          </cell>
          <cell r="AS356">
            <v>688</v>
          </cell>
          <cell r="AT356">
            <v>688</v>
          </cell>
          <cell r="AU356">
            <v>688</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v>0</v>
          </cell>
          <cell r="DD356">
            <v>1</v>
          </cell>
          <cell r="DE356">
            <v>0</v>
          </cell>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I357">
            <v>0</v>
          </cell>
          <cell r="J357">
            <v>0.5</v>
          </cell>
          <cell r="K357">
            <v>0.5</v>
          </cell>
          <cell r="L357">
            <v>0</v>
          </cell>
          <cell r="M357">
            <v>0</v>
          </cell>
          <cell r="N357">
            <v>0</v>
          </cell>
          <cell r="O357">
            <v>0</v>
          </cell>
          <cell r="P357">
            <v>0</v>
          </cell>
          <cell r="Q357">
            <v>1</v>
          </cell>
          <cell r="R357" t="str">
            <v>Out</v>
          </cell>
          <cell r="S357" t="str">
            <v xml:space="preserve">Revenue </v>
          </cell>
          <cell r="T357" t="str">
            <v>In-period</v>
          </cell>
          <cell r="U357" t="str">
            <v>Billing, debt, vfm</v>
          </cell>
          <cell r="V357" t="str">
            <v>nr</v>
          </cell>
          <cell r="W357" t="str">
            <v>The number of supply points</v>
          </cell>
          <cell r="X357">
            <v>0</v>
          </cell>
          <cell r="Y357" t="str">
            <v>Up</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50</v>
          </cell>
          <cell r="AR357">
            <v>50</v>
          </cell>
          <cell r="AS357">
            <v>50</v>
          </cell>
          <cell r="AT357">
            <v>50</v>
          </cell>
          <cell r="AU357">
            <v>50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C357">
            <v>0</v>
          </cell>
          <cell r="DD357">
            <v>1</v>
          </cell>
          <cell r="DE357">
            <v>0</v>
          </cell>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I358">
            <v>0</v>
          </cell>
          <cell r="J358">
            <v>0</v>
          </cell>
          <cell r="K358">
            <v>0</v>
          </cell>
          <cell r="L358">
            <v>0</v>
          </cell>
          <cell r="M358">
            <v>1</v>
          </cell>
          <cell r="N358">
            <v>0</v>
          </cell>
          <cell r="O358">
            <v>0</v>
          </cell>
          <cell r="P358">
            <v>0</v>
          </cell>
          <cell r="Q358">
            <v>1</v>
          </cell>
          <cell r="R358" t="str">
            <v>NFI</v>
          </cell>
          <cell r="S358">
            <v>0</v>
          </cell>
          <cell r="T358">
            <v>0</v>
          </cell>
          <cell r="U358" t="str">
            <v>Billing, debt, vfm</v>
          </cell>
          <cell r="V358" t="str">
            <v>%</v>
          </cell>
          <cell r="W358" t="str">
            <v>Percentage of customer base</v>
          </cell>
          <cell r="X358">
            <v>1</v>
          </cell>
          <cell r="Y358" t="str">
            <v>Up</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62.5</v>
          </cell>
          <cell r="AR358">
            <v>63</v>
          </cell>
          <cell r="AS358">
            <v>63.5</v>
          </cell>
          <cell r="AT358">
            <v>64</v>
          </cell>
          <cell r="AU358">
            <v>64.5</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v>0</v>
          </cell>
          <cell r="DD358">
            <v>1</v>
          </cell>
          <cell r="DE358">
            <v>0</v>
          </cell>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I359">
            <v>0</v>
          </cell>
          <cell r="J359">
            <v>0.5</v>
          </cell>
          <cell r="K359">
            <v>0.5</v>
          </cell>
          <cell r="L359">
            <v>0</v>
          </cell>
          <cell r="M359">
            <v>0</v>
          </cell>
          <cell r="N359">
            <v>0</v>
          </cell>
          <cell r="O359">
            <v>0</v>
          </cell>
          <cell r="P359">
            <v>0</v>
          </cell>
          <cell r="Q359">
            <v>1</v>
          </cell>
          <cell r="R359" t="str">
            <v>Out &amp; under</v>
          </cell>
          <cell r="S359" t="str">
            <v xml:space="preserve">Revenue </v>
          </cell>
          <cell r="T359" t="str">
            <v>In-period</v>
          </cell>
          <cell r="U359" t="str">
            <v>Customer education/awareness</v>
          </cell>
          <cell r="V359" t="str">
            <v>nr</v>
          </cell>
          <cell r="W359" t="str">
            <v>Number of people</v>
          </cell>
          <cell r="X359">
            <v>0</v>
          </cell>
          <cell r="Y359" t="str">
            <v>Up</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31050</v>
          </cell>
          <cell r="AR359">
            <v>31050</v>
          </cell>
          <cell r="AS359">
            <v>31050</v>
          </cell>
          <cell r="AT359">
            <v>31050</v>
          </cell>
          <cell r="AU359">
            <v>31050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C359">
            <v>0</v>
          </cell>
          <cell r="DD359">
            <v>1</v>
          </cell>
          <cell r="DE359">
            <v>0</v>
          </cell>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I360">
            <v>0</v>
          </cell>
          <cell r="J360">
            <v>0.1</v>
          </cell>
          <cell r="K360">
            <v>0.9</v>
          </cell>
          <cell r="L360">
            <v>0</v>
          </cell>
          <cell r="M360">
            <v>0</v>
          </cell>
          <cell r="N360">
            <v>0</v>
          </cell>
          <cell r="O360">
            <v>0</v>
          </cell>
          <cell r="P360">
            <v>0</v>
          </cell>
          <cell r="Q360">
            <v>1</v>
          </cell>
          <cell r="R360" t="str">
            <v>Under</v>
          </cell>
          <cell r="S360" t="str">
            <v xml:space="preserve">Revenue </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100</v>
          </cell>
          <cell r="AR360">
            <v>100</v>
          </cell>
          <cell r="AS360">
            <v>100</v>
          </cell>
          <cell r="AT360">
            <v>100</v>
          </cell>
          <cell r="AU360">
            <v>100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t="str">
            <v>Yes</v>
          </cell>
          <cell r="BM360" t="str">
            <v>Yes</v>
          </cell>
          <cell r="BN360" t="str">
            <v>Yes</v>
          </cell>
          <cell r="BO360" t="str">
            <v>Yes</v>
          </cell>
          <cell r="BP360" t="str">
            <v>Yes</v>
          </cell>
          <cell r="BQ360" t="str">
            <v/>
          </cell>
          <cell r="BR360" t="str">
            <v/>
          </cell>
          <cell r="BS360" t="str">
            <v/>
          </cell>
          <cell r="BT360" t="str">
            <v/>
          </cell>
          <cell r="BU360" t="str">
            <v/>
          </cell>
          <cell r="BV360" t="str">
            <v/>
          </cell>
          <cell r="BW360" t="str">
            <v/>
          </cell>
          <cell r="BX360" t="str">
            <v/>
          </cell>
          <cell r="BY360" t="str">
            <v/>
          </cell>
          <cell r="BZ360" t="str">
            <v/>
          </cell>
          <cell r="CA360">
            <v>99</v>
          </cell>
          <cell r="CB360">
            <v>99</v>
          </cell>
          <cell r="CC360">
            <v>99</v>
          </cell>
          <cell r="CD360">
            <v>99</v>
          </cell>
          <cell r="CE360">
            <v>99</v>
          </cell>
          <cell r="CF360" t="str">
            <v/>
          </cell>
          <cell r="CG360" t="str">
            <v/>
          </cell>
          <cell r="CH360" t="str">
            <v/>
          </cell>
          <cell r="CI360" t="str">
            <v/>
          </cell>
          <cell r="CJ360" t="str">
            <v/>
          </cell>
          <cell r="CK360" t="str">
            <v/>
          </cell>
          <cell r="CL360" t="str">
            <v/>
          </cell>
          <cell r="CM360" t="str">
            <v/>
          </cell>
          <cell r="CN360" t="str">
            <v/>
          </cell>
          <cell r="CO360" t="str">
            <v/>
          </cell>
          <cell r="CP360" t="str">
            <v/>
          </cell>
          <cell r="CQ360" t="str">
            <v/>
          </cell>
          <cell r="CR360" t="str">
            <v/>
          </cell>
          <cell r="CS360" t="str">
            <v/>
          </cell>
          <cell r="CT360" t="str">
            <v/>
          </cell>
          <cell r="CU360">
            <v>-1.9450000000000001</v>
          </cell>
          <cell r="CV360" t="str">
            <v/>
          </cell>
          <cell r="CW360" t="str">
            <v/>
          </cell>
          <cell r="CX360" t="str">
            <v/>
          </cell>
          <cell r="CY360" t="str">
            <v/>
          </cell>
          <cell r="CZ360" t="str">
            <v/>
          </cell>
          <cell r="DA360" t="str">
            <v/>
          </cell>
          <cell r="DB360" t="str">
            <v/>
          </cell>
          <cell r="DC360">
            <v>0</v>
          </cell>
          <cell r="DD360">
            <v>1</v>
          </cell>
          <cell r="DE360">
            <v>0</v>
          </cell>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J361">
            <v>0</v>
          </cell>
          <cell r="K361">
            <v>0.9</v>
          </cell>
          <cell r="L361">
            <v>0</v>
          </cell>
          <cell r="M361">
            <v>0</v>
          </cell>
          <cell r="N361">
            <v>0</v>
          </cell>
          <cell r="O361">
            <v>0</v>
          </cell>
          <cell r="P361">
            <v>0</v>
          </cell>
          <cell r="Q361">
            <v>1</v>
          </cell>
          <cell r="R361" t="str">
            <v>Out &amp; under</v>
          </cell>
          <cell r="S361" t="str">
            <v xml:space="preserve">Revenue </v>
          </cell>
          <cell r="T361" t="str">
            <v>End of period</v>
          </cell>
          <cell r="U361" t="str">
            <v>Environmental</v>
          </cell>
          <cell r="V361" t="str">
            <v>nr</v>
          </cell>
          <cell r="W361" t="str">
            <v>Number of improvement points</v>
          </cell>
          <cell r="X361">
            <v>0</v>
          </cell>
          <cell r="Y361" t="str">
            <v>Up</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t="str">
            <v/>
          </cell>
          <cell r="AR361" t="str">
            <v/>
          </cell>
          <cell r="AS361" t="str">
            <v/>
          </cell>
          <cell r="AT361" t="str">
            <v/>
          </cell>
          <cell r="AU361">
            <v>211</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C361">
            <v>0</v>
          </cell>
          <cell r="DD361">
            <v>1</v>
          </cell>
          <cell r="DE361">
            <v>0</v>
          </cell>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J362">
            <v>0</v>
          </cell>
          <cell r="K362">
            <v>0</v>
          </cell>
          <cell r="L362">
            <v>0</v>
          </cell>
          <cell r="M362">
            <v>0</v>
          </cell>
          <cell r="N362">
            <v>0</v>
          </cell>
          <cell r="O362">
            <v>0</v>
          </cell>
          <cell r="P362">
            <v>0</v>
          </cell>
          <cell r="Q362">
            <v>1</v>
          </cell>
          <cell r="R362" t="str">
            <v>Out &amp; under</v>
          </cell>
          <cell r="S362" t="str">
            <v xml:space="preserve">Revenue </v>
          </cell>
          <cell r="T362" t="str">
            <v>In-period</v>
          </cell>
          <cell r="U362" t="str">
            <v>Biodiversity/SSSIs</v>
          </cell>
          <cell r="V362" t="str">
            <v>nr</v>
          </cell>
          <cell r="W362" t="str">
            <v>Hectares</v>
          </cell>
          <cell r="X362">
            <v>1</v>
          </cell>
          <cell r="Y362" t="str">
            <v>Up</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190.5</v>
          </cell>
          <cell r="AR362">
            <v>381</v>
          </cell>
          <cell r="AS362">
            <v>571.6</v>
          </cell>
          <cell r="AT362">
            <v>762.1</v>
          </cell>
          <cell r="AU362">
            <v>952.6</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C362">
            <v>0</v>
          </cell>
          <cell r="DD362">
            <v>1</v>
          </cell>
          <cell r="DE362">
            <v>0</v>
          </cell>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I363">
            <v>0</v>
          </cell>
          <cell r="J363">
            <v>0</v>
          </cell>
          <cell r="K363">
            <v>1</v>
          </cell>
          <cell r="L363">
            <v>0</v>
          </cell>
          <cell r="M363">
            <v>0</v>
          </cell>
          <cell r="N363">
            <v>0</v>
          </cell>
          <cell r="O363">
            <v>0</v>
          </cell>
          <cell r="P363">
            <v>0</v>
          </cell>
          <cell r="Q363">
            <v>1</v>
          </cell>
          <cell r="R363" t="str">
            <v>Out &amp; under</v>
          </cell>
          <cell r="S363" t="str">
            <v xml:space="preserve">Revenue </v>
          </cell>
          <cell r="T363" t="str">
            <v>In-period</v>
          </cell>
          <cell r="U363" t="str">
            <v>Biodiversity/SSSIs</v>
          </cell>
          <cell r="V363" t="str">
            <v>nr</v>
          </cell>
          <cell r="W363" t="str">
            <v>Hectares</v>
          </cell>
          <cell r="X363">
            <v>1</v>
          </cell>
          <cell r="Y363" t="str">
            <v>Up</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11</v>
          </cell>
          <cell r="AT363">
            <v>69</v>
          </cell>
          <cell r="AU363">
            <v>137.80000000000001</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C363">
            <v>0</v>
          </cell>
          <cell r="DD363">
            <v>1</v>
          </cell>
          <cell r="DE363">
            <v>0</v>
          </cell>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I364">
            <v>0</v>
          </cell>
          <cell r="J364">
            <v>0</v>
          </cell>
          <cell r="K364">
            <v>0</v>
          </cell>
          <cell r="L364">
            <v>1</v>
          </cell>
          <cell r="M364">
            <v>0</v>
          </cell>
          <cell r="N364">
            <v>0</v>
          </cell>
          <cell r="O364">
            <v>0</v>
          </cell>
          <cell r="P364">
            <v>0</v>
          </cell>
          <cell r="Q364">
            <v>1</v>
          </cell>
          <cell r="R364" t="str">
            <v>Under</v>
          </cell>
          <cell r="S364" t="str">
            <v xml:space="preserve">Revenue </v>
          </cell>
          <cell r="T364" t="str">
            <v>In-period</v>
          </cell>
          <cell r="U364" t="str">
            <v>Bioresources (sludge)</v>
          </cell>
          <cell r="V364" t="str">
            <v>%</v>
          </cell>
          <cell r="W364" t="str">
            <v>The overall percentage compliance of company sludge satisfactorily recycled to agricultural land</v>
          </cell>
          <cell r="X364">
            <v>2</v>
          </cell>
          <cell r="Y364" t="str">
            <v>Up</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100</v>
          </cell>
          <cell r="AR364">
            <v>100</v>
          </cell>
          <cell r="AS364">
            <v>100</v>
          </cell>
          <cell r="AT364">
            <v>100</v>
          </cell>
          <cell r="AU364">
            <v>100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C364">
            <v>0</v>
          </cell>
          <cell r="DD364">
            <v>1</v>
          </cell>
          <cell r="DE364">
            <v>0</v>
          </cell>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I365">
            <v>0</v>
          </cell>
          <cell r="J365">
            <v>0</v>
          </cell>
          <cell r="K365">
            <v>0</v>
          </cell>
          <cell r="L365">
            <v>0</v>
          </cell>
          <cell r="M365">
            <v>1</v>
          </cell>
          <cell r="N365">
            <v>0</v>
          </cell>
          <cell r="O365">
            <v>0</v>
          </cell>
          <cell r="P365">
            <v>0</v>
          </cell>
          <cell r="Q365">
            <v>1</v>
          </cell>
          <cell r="R365" t="str">
            <v>Out &amp; under</v>
          </cell>
          <cell r="S365" t="str">
            <v xml:space="preserve">Revenue </v>
          </cell>
          <cell r="T365" t="str">
            <v>In-period</v>
          </cell>
          <cell r="U365" t="str">
            <v>Customer measure of experience (C-MeX)</v>
          </cell>
          <cell r="V365" t="str">
            <v>score</v>
          </cell>
          <cell r="W365" t="str">
            <v>C-MeX score</v>
          </cell>
          <cell r="X365">
            <v>2</v>
          </cell>
          <cell r="Y365" t="str">
            <v>Up</v>
          </cell>
          <cell r="Z365" t="str">
            <v>C-MeX: Customer measure of experience</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t="str">
            <v>UQ</v>
          </cell>
          <cell r="AR365" t="str">
            <v>UQ</v>
          </cell>
          <cell r="AS365" t="str">
            <v>UQ</v>
          </cell>
          <cell r="AT365" t="str">
            <v>UQ</v>
          </cell>
          <cell r="AU365" t="str">
            <v>UQ</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t="str">
            <v>Yes</v>
          </cell>
          <cell r="BM365" t="str">
            <v>Yes</v>
          </cell>
          <cell r="BN365" t="str">
            <v>Yes</v>
          </cell>
          <cell r="BO365" t="str">
            <v>Yes</v>
          </cell>
          <cell r="BP365" t="str">
            <v>Yes</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No</v>
          </cell>
          <cell r="DD365">
            <v>1</v>
          </cell>
          <cell r="DE365">
            <v>0</v>
          </cell>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I366">
            <v>0</v>
          </cell>
          <cell r="J366">
            <v>0.5</v>
          </cell>
          <cell r="K366">
            <v>0.5</v>
          </cell>
          <cell r="L366">
            <v>0</v>
          </cell>
          <cell r="M366">
            <v>0</v>
          </cell>
          <cell r="N366">
            <v>0</v>
          </cell>
          <cell r="O366">
            <v>0</v>
          </cell>
          <cell r="P366">
            <v>0</v>
          </cell>
          <cell r="Q366">
            <v>1</v>
          </cell>
          <cell r="R366" t="str">
            <v>Out &amp; under</v>
          </cell>
          <cell r="S366" t="str">
            <v xml:space="preserve">Revenue </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t="str">
            <v>UQ</v>
          </cell>
          <cell r="AR366" t="str">
            <v>UQ</v>
          </cell>
          <cell r="AS366" t="str">
            <v>UQ</v>
          </cell>
          <cell r="AT366" t="str">
            <v>UQ</v>
          </cell>
          <cell r="AU366" t="str">
            <v>UQ</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t="str">
            <v>Yes</v>
          </cell>
          <cell r="BM366" t="str">
            <v>Yes</v>
          </cell>
          <cell r="BN366" t="str">
            <v>Yes</v>
          </cell>
          <cell r="BO366" t="str">
            <v>Yes</v>
          </cell>
          <cell r="BP366" t="str">
            <v>Yes</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No</v>
          </cell>
          <cell r="DD366">
            <v>1</v>
          </cell>
          <cell r="DE366">
            <v>0</v>
          </cell>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I367">
            <v>0</v>
          </cell>
          <cell r="J367">
            <v>0</v>
          </cell>
          <cell r="K367">
            <v>0</v>
          </cell>
          <cell r="L367">
            <v>0</v>
          </cell>
          <cell r="M367">
            <v>1</v>
          </cell>
          <cell r="N367">
            <v>0</v>
          </cell>
          <cell r="O367">
            <v>0</v>
          </cell>
          <cell r="P367">
            <v>0</v>
          </cell>
          <cell r="Q367">
            <v>1</v>
          </cell>
          <cell r="R367" t="str">
            <v>NFI</v>
          </cell>
          <cell r="S367">
            <v>0</v>
          </cell>
          <cell r="T367">
            <v>0</v>
          </cell>
          <cell r="U367" t="str">
            <v>Billing, debt, vfm, affordability, vulnerability</v>
          </cell>
          <cell r="V367" t="str">
            <v>%</v>
          </cell>
          <cell r="W367" t="str">
            <v>Percentage of customers</v>
          </cell>
          <cell r="X367">
            <v>0</v>
          </cell>
          <cell r="Y367" t="str">
            <v>Up</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34</v>
          </cell>
          <cell r="AR367">
            <v>42</v>
          </cell>
          <cell r="AS367">
            <v>42</v>
          </cell>
          <cell r="AT367">
            <v>42</v>
          </cell>
          <cell r="AU367">
            <v>43</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v>0</v>
          </cell>
          <cell r="DD367">
            <v>1</v>
          </cell>
          <cell r="DE367">
            <v>0</v>
          </cell>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I368">
            <v>0</v>
          </cell>
          <cell r="J368">
            <v>0</v>
          </cell>
          <cell r="K368">
            <v>0</v>
          </cell>
          <cell r="L368">
            <v>0</v>
          </cell>
          <cell r="M368">
            <v>1</v>
          </cell>
          <cell r="N368">
            <v>0</v>
          </cell>
          <cell r="O368">
            <v>0</v>
          </cell>
          <cell r="P368">
            <v>0</v>
          </cell>
          <cell r="Q368">
            <v>1</v>
          </cell>
          <cell r="R368" t="str">
            <v>NFI</v>
          </cell>
          <cell r="S368">
            <v>0</v>
          </cell>
          <cell r="T368">
            <v>0</v>
          </cell>
          <cell r="U368" t="str">
            <v>Billing, debt, vfm, affordability, vulnerability</v>
          </cell>
          <cell r="V368" t="str">
            <v>%</v>
          </cell>
          <cell r="W368" t="str">
            <v>Percentage of customer base</v>
          </cell>
          <cell r="X368">
            <v>1</v>
          </cell>
          <cell r="Y368" t="str">
            <v>Up</v>
          </cell>
          <cell r="Z368" t="str">
            <v>Priority services for customers in vulnerable circumstances</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t="str">
            <v>2.1 / 17.5 / 45</v>
          </cell>
          <cell r="AR368" t="str">
            <v>5.2 / 35 / 90</v>
          </cell>
          <cell r="AS368" t="str">
            <v>7.3 / 35 / 90</v>
          </cell>
          <cell r="AT368" t="str">
            <v>8.9 / 35 / 90</v>
          </cell>
          <cell r="AU368" t="str">
            <v>9.7 / 35 / 90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v>0</v>
          </cell>
          <cell r="DD368">
            <v>1</v>
          </cell>
          <cell r="DE368">
            <v>0</v>
          </cell>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I369">
            <v>0</v>
          </cell>
          <cell r="J369">
            <v>0</v>
          </cell>
          <cell r="K369">
            <v>1</v>
          </cell>
          <cell r="L369">
            <v>0</v>
          </cell>
          <cell r="M369">
            <v>0</v>
          </cell>
          <cell r="N369">
            <v>0</v>
          </cell>
          <cell r="O369">
            <v>0</v>
          </cell>
          <cell r="P369">
            <v>0</v>
          </cell>
          <cell r="Q369">
            <v>1</v>
          </cell>
          <cell r="R369" t="str">
            <v>Out &amp; under</v>
          </cell>
          <cell r="S369" t="str">
            <v xml:space="preserve">Revenue </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1.68</v>
          </cell>
          <cell r="AR369">
            <v>1.63</v>
          </cell>
          <cell r="AS369">
            <v>1.58</v>
          </cell>
          <cell r="AT369">
            <v>1.44</v>
          </cell>
          <cell r="AU369">
            <v>1.34</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t="str">
            <v>Yes</v>
          </cell>
          <cell r="BM369" t="str">
            <v>Yes</v>
          </cell>
          <cell r="BN369" t="str">
            <v>Yes</v>
          </cell>
          <cell r="BO369" t="str">
            <v>Yes</v>
          </cell>
          <cell r="BP369" t="str">
            <v>Yes</v>
          </cell>
          <cell r="BQ369">
            <v>2.56</v>
          </cell>
          <cell r="BR369">
            <v>2.56</v>
          </cell>
          <cell r="BS369">
            <v>2.56</v>
          </cell>
          <cell r="BT369">
            <v>2.56</v>
          </cell>
          <cell r="BU369">
            <v>2.56</v>
          </cell>
          <cell r="BV369">
            <v>2.35</v>
          </cell>
          <cell r="BW369">
            <v>2.35</v>
          </cell>
          <cell r="BX369">
            <v>2.35</v>
          </cell>
          <cell r="BY369">
            <v>2.35</v>
          </cell>
          <cell r="BZ369">
            <v>2.35</v>
          </cell>
          <cell r="CA369" t="str">
            <v/>
          </cell>
          <cell r="CB369" t="str">
            <v/>
          </cell>
          <cell r="CC369" t="str">
            <v/>
          </cell>
          <cell r="CD369" t="str">
            <v/>
          </cell>
          <cell r="CE369" t="str">
            <v/>
          </cell>
          <cell r="CF369" t="str">
            <v/>
          </cell>
          <cell r="CG369" t="str">
            <v/>
          </cell>
          <cell r="CH369" t="str">
            <v/>
          </cell>
          <cell r="CI369" t="str">
            <v/>
          </cell>
          <cell r="CJ369" t="str">
            <v/>
          </cell>
          <cell r="CK369">
            <v>0.93</v>
          </cell>
          <cell r="CL369">
            <v>0.91</v>
          </cell>
          <cell r="CM369">
            <v>0.87</v>
          </cell>
          <cell r="CN369">
            <v>0.8</v>
          </cell>
          <cell r="CO369">
            <v>0.74</v>
          </cell>
          <cell r="CP369">
            <v>0</v>
          </cell>
          <cell r="CQ369">
            <v>0</v>
          </cell>
          <cell r="CR369">
            <v>0</v>
          </cell>
          <cell r="CS369">
            <v>0</v>
          </cell>
          <cell r="CT369">
            <v>0</v>
          </cell>
          <cell r="CU369">
            <v>-22.602</v>
          </cell>
          <cell r="CV369" t="str">
            <v/>
          </cell>
          <cell r="CW369" t="str">
            <v/>
          </cell>
          <cell r="CX369">
            <v>-33.904000000000003</v>
          </cell>
          <cell r="CY369">
            <v>18.72</v>
          </cell>
          <cell r="CZ369" t="str">
            <v/>
          </cell>
          <cell r="DA369" t="str">
            <v/>
          </cell>
          <cell r="DB369">
            <v>28.08</v>
          </cell>
          <cell r="DC369">
            <v>0</v>
          </cell>
          <cell r="DD369">
            <v>1</v>
          </cell>
          <cell r="DE369">
            <v>0</v>
          </cell>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I370">
            <v>0</v>
          </cell>
          <cell r="J370">
            <v>0</v>
          </cell>
          <cell r="K370">
            <v>1</v>
          </cell>
          <cell r="L370">
            <v>0</v>
          </cell>
          <cell r="M370">
            <v>0</v>
          </cell>
          <cell r="N370">
            <v>0</v>
          </cell>
          <cell r="O370">
            <v>0</v>
          </cell>
          <cell r="P370">
            <v>0</v>
          </cell>
          <cell r="Q370">
            <v>1</v>
          </cell>
          <cell r="R370" t="str">
            <v>Out &amp; under</v>
          </cell>
          <cell r="S370" t="str">
            <v xml:space="preserve">Revenue </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24.51</v>
          </cell>
          <cell r="AR370">
            <v>23.74</v>
          </cell>
          <cell r="AS370">
            <v>23</v>
          </cell>
          <cell r="AT370">
            <v>22.4</v>
          </cell>
          <cell r="AU370">
            <v>19.5</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t="str">
            <v>Yes</v>
          </cell>
          <cell r="BM370" t="str">
            <v>Yes</v>
          </cell>
          <cell r="BN370" t="str">
            <v>Yes</v>
          </cell>
          <cell r="BO370" t="str">
            <v>Yes</v>
          </cell>
          <cell r="BP370" t="str">
            <v>Yes</v>
          </cell>
          <cell r="BQ370" t="str">
            <v/>
          </cell>
          <cell r="BR370" t="str">
            <v/>
          </cell>
          <cell r="BS370" t="str">
            <v/>
          </cell>
          <cell r="BT370" t="str">
            <v/>
          </cell>
          <cell r="BU370" t="str">
            <v/>
          </cell>
          <cell r="BV370">
            <v>28.73</v>
          </cell>
          <cell r="BW370">
            <v>27.82</v>
          </cell>
          <cell r="BX370">
            <v>26.96</v>
          </cell>
          <cell r="BY370">
            <v>26.25</v>
          </cell>
          <cell r="BZ370">
            <v>22.85</v>
          </cell>
          <cell r="CA370" t="str">
            <v/>
          </cell>
          <cell r="CB370" t="str">
            <v/>
          </cell>
          <cell r="CC370" t="str">
            <v/>
          </cell>
          <cell r="CD370" t="str">
            <v/>
          </cell>
          <cell r="CE370" t="str">
            <v/>
          </cell>
          <cell r="CF370" t="str">
            <v/>
          </cell>
          <cell r="CG370" t="str">
            <v/>
          </cell>
          <cell r="CH370" t="str">
            <v/>
          </cell>
          <cell r="CI370" t="str">
            <v/>
          </cell>
          <cell r="CJ370" t="str">
            <v/>
          </cell>
          <cell r="CK370">
            <v>8.83</v>
          </cell>
          <cell r="CL370">
            <v>8.5500000000000007</v>
          </cell>
          <cell r="CM370">
            <v>8.2799999999999994</v>
          </cell>
          <cell r="CN370">
            <v>8.07</v>
          </cell>
          <cell r="CO370">
            <v>7.02</v>
          </cell>
          <cell r="CP370" t="str">
            <v/>
          </cell>
          <cell r="CQ370" t="str">
            <v/>
          </cell>
          <cell r="CR370" t="str">
            <v/>
          </cell>
          <cell r="CS370" t="str">
            <v/>
          </cell>
          <cell r="CT370" t="str">
            <v/>
          </cell>
          <cell r="CU370">
            <v>-0.61</v>
          </cell>
          <cell r="CV370" t="str">
            <v/>
          </cell>
          <cell r="CW370" t="str">
            <v/>
          </cell>
          <cell r="CX370" t="str">
            <v/>
          </cell>
          <cell r="CY370">
            <v>0.59699999999999998</v>
          </cell>
          <cell r="CZ370" t="str">
            <v/>
          </cell>
          <cell r="DA370" t="str">
            <v/>
          </cell>
          <cell r="DB370" t="str">
            <v/>
          </cell>
          <cell r="DC370">
            <v>0</v>
          </cell>
          <cell r="DD370">
            <v>1</v>
          </cell>
          <cell r="DE370">
            <v>0</v>
          </cell>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I371">
            <v>0</v>
          </cell>
          <cell r="J371">
            <v>0</v>
          </cell>
          <cell r="K371">
            <v>1</v>
          </cell>
          <cell r="L371">
            <v>0</v>
          </cell>
          <cell r="M371">
            <v>0</v>
          </cell>
          <cell r="N371">
            <v>0</v>
          </cell>
          <cell r="O371">
            <v>0</v>
          </cell>
          <cell r="P371">
            <v>0</v>
          </cell>
          <cell r="Q371">
            <v>1</v>
          </cell>
          <cell r="R371" t="str">
            <v>Out &amp; under</v>
          </cell>
          <cell r="S371" t="str">
            <v xml:space="preserve">Revenue </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8</v>
          </cell>
          <cell r="AR371">
            <v>8</v>
          </cell>
          <cell r="AS371">
            <v>8</v>
          </cell>
          <cell r="AT371">
            <v>8</v>
          </cell>
          <cell r="AU371">
            <v>8</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t="str">
            <v>Yes</v>
          </cell>
          <cell r="BM371" t="str">
            <v>Yes</v>
          </cell>
          <cell r="BN371" t="str">
            <v>Yes</v>
          </cell>
          <cell r="BO371" t="str">
            <v>Yes</v>
          </cell>
          <cell r="BP371" t="str">
            <v>Yes</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v>-1.0449999999999999</v>
          </cell>
          <cell r="CV371" t="str">
            <v/>
          </cell>
          <cell r="CW371" t="str">
            <v/>
          </cell>
          <cell r="CX371" t="str">
            <v/>
          </cell>
          <cell r="CY371">
            <v>0.34499999999999997</v>
          </cell>
          <cell r="CZ371" t="str">
            <v/>
          </cell>
          <cell r="DA371" t="str">
            <v/>
          </cell>
          <cell r="DB371" t="str">
            <v/>
          </cell>
          <cell r="DC371">
            <v>0</v>
          </cell>
          <cell r="DD371">
            <v>1</v>
          </cell>
          <cell r="DE371">
            <v>0</v>
          </cell>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I372">
            <v>0</v>
          </cell>
          <cell r="J372">
            <v>0</v>
          </cell>
          <cell r="K372">
            <v>1</v>
          </cell>
          <cell r="L372">
            <v>0</v>
          </cell>
          <cell r="M372">
            <v>0</v>
          </cell>
          <cell r="N372">
            <v>0</v>
          </cell>
          <cell r="O372">
            <v>0</v>
          </cell>
          <cell r="P372">
            <v>0</v>
          </cell>
          <cell r="Q372">
            <v>1</v>
          </cell>
          <cell r="R372" t="str">
            <v>NFI</v>
          </cell>
          <cell r="S372">
            <v>0</v>
          </cell>
          <cell r="T372">
            <v>0</v>
          </cell>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4.1100000000000003</v>
          </cell>
          <cell r="AR372">
            <v>4.07</v>
          </cell>
          <cell r="AS372">
            <v>4.03</v>
          </cell>
          <cell r="AT372">
            <v>3.99</v>
          </cell>
          <cell r="AU372">
            <v>3.95</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v>0</v>
          </cell>
          <cell r="DD372">
            <v>1</v>
          </cell>
          <cell r="DE372">
            <v>0</v>
          </cell>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I373">
            <v>0</v>
          </cell>
          <cell r="J373">
            <v>0</v>
          </cell>
          <cell r="K373">
            <v>1</v>
          </cell>
          <cell r="L373">
            <v>0</v>
          </cell>
          <cell r="M373">
            <v>0</v>
          </cell>
          <cell r="N373">
            <v>0</v>
          </cell>
          <cell r="O373">
            <v>0</v>
          </cell>
          <cell r="P373">
            <v>0</v>
          </cell>
          <cell r="Q373">
            <v>1</v>
          </cell>
          <cell r="R373" t="str">
            <v>Out &amp; under</v>
          </cell>
          <cell r="S373" t="str">
            <v xml:space="preserve">Revenue </v>
          </cell>
          <cell r="T373" t="str">
            <v>In-period</v>
          </cell>
          <cell r="U373" t="str">
            <v>Sewer flooding</v>
          </cell>
          <cell r="V373" t="str">
            <v>nr</v>
          </cell>
          <cell r="W373" t="str">
            <v>Number of incidents</v>
          </cell>
          <cell r="X373">
            <v>0</v>
          </cell>
          <cell r="Y373" t="str">
            <v>Down</v>
          </cell>
          <cell r="Z373" t="str">
            <v>External sewer flooding</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3633</v>
          </cell>
          <cell r="AR373">
            <v>3574</v>
          </cell>
          <cell r="AS373">
            <v>3515</v>
          </cell>
          <cell r="AT373">
            <v>3456</v>
          </cell>
          <cell r="AU373">
            <v>3397</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C373">
            <v>0</v>
          </cell>
          <cell r="DD373">
            <v>1</v>
          </cell>
          <cell r="DE373">
            <v>0</v>
          </cell>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I374">
            <v>0</v>
          </cell>
          <cell r="J374">
            <v>0</v>
          </cell>
          <cell r="K374">
            <v>1</v>
          </cell>
          <cell r="L374">
            <v>0</v>
          </cell>
          <cell r="M374">
            <v>0</v>
          </cell>
          <cell r="N374">
            <v>0</v>
          </cell>
          <cell r="O374">
            <v>0</v>
          </cell>
          <cell r="P374">
            <v>0</v>
          </cell>
          <cell r="Q374">
            <v>1</v>
          </cell>
          <cell r="R374" t="str">
            <v>Out &amp; under</v>
          </cell>
          <cell r="S374" t="str">
            <v xml:space="preserve">Revenue </v>
          </cell>
          <cell r="T374" t="str">
            <v>In-period</v>
          </cell>
          <cell r="U374" t="str">
            <v>Environmental</v>
          </cell>
          <cell r="V374" t="str">
            <v>nr</v>
          </cell>
          <cell r="W374" t="str">
            <v>Number of incidents</v>
          </cell>
          <cell r="X374">
            <v>0</v>
          </cell>
          <cell r="Y374" t="str">
            <v>Down</v>
          </cell>
          <cell r="Z374" t="str">
            <v>Sewer blockages</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43000</v>
          </cell>
          <cell r="AR374">
            <v>42000</v>
          </cell>
          <cell r="AS374">
            <v>41500</v>
          </cell>
          <cell r="AT374">
            <v>41000</v>
          </cell>
          <cell r="AU374">
            <v>41000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C374">
            <v>0</v>
          </cell>
          <cell r="DD374">
            <v>1</v>
          </cell>
          <cell r="DE374">
            <v>0</v>
          </cell>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I375">
            <v>0</v>
          </cell>
          <cell r="J375">
            <v>0</v>
          </cell>
          <cell r="K375">
            <v>1</v>
          </cell>
          <cell r="L375">
            <v>0</v>
          </cell>
          <cell r="M375">
            <v>0</v>
          </cell>
          <cell r="N375">
            <v>0</v>
          </cell>
          <cell r="O375">
            <v>0</v>
          </cell>
          <cell r="P375">
            <v>0</v>
          </cell>
          <cell r="Q375">
            <v>1</v>
          </cell>
          <cell r="R375" t="str">
            <v>Out &amp; under</v>
          </cell>
          <cell r="S375" t="str">
            <v xml:space="preserve">Revenue </v>
          </cell>
          <cell r="T375" t="str">
            <v>In-period</v>
          </cell>
          <cell r="U375" t="str">
            <v>Sewer flooding</v>
          </cell>
          <cell r="V375" t="str">
            <v>nr</v>
          </cell>
          <cell r="W375" t="str">
            <v>Number of incidents</v>
          </cell>
          <cell r="X375">
            <v>0</v>
          </cell>
          <cell r="Y375" t="str">
            <v>Down</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2005</v>
          </cell>
          <cell r="AR375">
            <v>1975</v>
          </cell>
          <cell r="AS375">
            <v>1945</v>
          </cell>
          <cell r="AT375">
            <v>1915</v>
          </cell>
          <cell r="AU375">
            <v>1884</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C375">
            <v>0</v>
          </cell>
          <cell r="DD375">
            <v>1</v>
          </cell>
          <cell r="DE375">
            <v>0</v>
          </cell>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I376">
            <v>0</v>
          </cell>
          <cell r="J376">
            <v>0</v>
          </cell>
          <cell r="K376">
            <v>1</v>
          </cell>
          <cell r="L376">
            <v>0</v>
          </cell>
          <cell r="M376">
            <v>0</v>
          </cell>
          <cell r="N376">
            <v>0</v>
          </cell>
          <cell r="O376">
            <v>0</v>
          </cell>
          <cell r="P376">
            <v>0</v>
          </cell>
          <cell r="Q376">
            <v>1</v>
          </cell>
          <cell r="R376" t="str">
            <v>Out &amp; under</v>
          </cell>
          <cell r="S376" t="str">
            <v xml:space="preserve">Revenue </v>
          </cell>
          <cell r="T376" t="str">
            <v>In-period</v>
          </cell>
          <cell r="U376" t="str">
            <v>Sewer flooding</v>
          </cell>
          <cell r="V376" t="str">
            <v>£m</v>
          </cell>
          <cell r="W376" t="str">
            <v>£millions</v>
          </cell>
          <cell r="X376">
            <v>3</v>
          </cell>
          <cell r="Y376" t="str">
            <v>Up</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0.12</v>
          </cell>
          <cell r="AR376">
            <v>0.12</v>
          </cell>
          <cell r="AS376">
            <v>0.12</v>
          </cell>
          <cell r="AT376">
            <v>0.12</v>
          </cell>
          <cell r="AU376">
            <v>0.12</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C376">
            <v>0</v>
          </cell>
          <cell r="DD376">
            <v>1</v>
          </cell>
          <cell r="DE376">
            <v>0</v>
          </cell>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I377">
            <v>0</v>
          </cell>
          <cell r="J377">
            <v>0</v>
          </cell>
          <cell r="K377">
            <v>1</v>
          </cell>
          <cell r="L377">
            <v>0</v>
          </cell>
          <cell r="M377">
            <v>0</v>
          </cell>
          <cell r="N377">
            <v>0</v>
          </cell>
          <cell r="O377">
            <v>0</v>
          </cell>
          <cell r="P377">
            <v>0</v>
          </cell>
          <cell r="Q377">
            <v>1</v>
          </cell>
          <cell r="R377" t="str">
            <v>Out &amp; under</v>
          </cell>
          <cell r="S377" t="str">
            <v xml:space="preserve">Revenue </v>
          </cell>
          <cell r="T377" t="str">
            <v>End of period</v>
          </cell>
          <cell r="U377" t="str">
            <v>Sewer flooding</v>
          </cell>
          <cell r="V377" t="str">
            <v>nr</v>
          </cell>
          <cell r="W377" t="str">
            <v>Number of properties or areas</v>
          </cell>
          <cell r="X377">
            <v>0</v>
          </cell>
          <cell r="Y377" t="str">
            <v>Up</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t="str">
            <v/>
          </cell>
          <cell r="AR377" t="str">
            <v/>
          </cell>
          <cell r="AS377" t="str">
            <v/>
          </cell>
          <cell r="AT377" t="str">
            <v/>
          </cell>
          <cell r="AU377">
            <v>360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C377">
            <v>0</v>
          </cell>
          <cell r="DD377">
            <v>1</v>
          </cell>
          <cell r="DE377">
            <v>0</v>
          </cell>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I378">
            <v>0</v>
          </cell>
          <cell r="J378">
            <v>1</v>
          </cell>
          <cell r="K378">
            <v>0</v>
          </cell>
          <cell r="L378">
            <v>0</v>
          </cell>
          <cell r="M378">
            <v>0</v>
          </cell>
          <cell r="N378">
            <v>0</v>
          </cell>
          <cell r="O378">
            <v>0</v>
          </cell>
          <cell r="P378">
            <v>0</v>
          </cell>
          <cell r="Q378">
            <v>1</v>
          </cell>
          <cell r="R378" t="str">
            <v>Out &amp; under</v>
          </cell>
          <cell r="S378" t="str">
            <v xml:space="preserve">Revenue </v>
          </cell>
          <cell r="T378" t="str">
            <v>In-period</v>
          </cell>
          <cell r="U378" t="str">
            <v>Supply interruptions</v>
          </cell>
          <cell r="V378" t="str">
            <v>time</v>
          </cell>
          <cell r="W378" t="str">
            <v>Minutes</v>
          </cell>
          <cell r="X378">
            <v>0</v>
          </cell>
          <cell r="Y378" t="str">
            <v>Down</v>
          </cell>
          <cell r="Z378" t="str">
            <v>Water supply interruptions</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4.5138888888888893E-3</v>
          </cell>
          <cell r="AR378">
            <v>4.2592592592592595E-3</v>
          </cell>
          <cell r="AS378">
            <v>3.9930555555555561E-3</v>
          </cell>
          <cell r="AT378">
            <v>3.7384259259259263E-3</v>
          </cell>
          <cell r="AU378">
            <v>3.472222222222222E-3</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t="str">
            <v>Yes</v>
          </cell>
          <cell r="BM378" t="str">
            <v>Yes</v>
          </cell>
          <cell r="BN378" t="str">
            <v>Yes</v>
          </cell>
          <cell r="BO378" t="str">
            <v>Yes</v>
          </cell>
          <cell r="BP378" t="str">
            <v>Yes</v>
          </cell>
          <cell r="BQ378">
            <v>0</v>
          </cell>
          <cell r="BR378">
            <v>0</v>
          </cell>
          <cell r="BS378">
            <v>0</v>
          </cell>
          <cell r="BT378">
            <v>0</v>
          </cell>
          <cell r="BU378">
            <v>0</v>
          </cell>
          <cell r="BV378">
            <v>1.5798611111111114E-2</v>
          </cell>
          <cell r="BW378">
            <v>1.5798611111111114E-2</v>
          </cell>
          <cell r="BX378">
            <v>1.5798611111111114E-2</v>
          </cell>
          <cell r="BY378">
            <v>1.5798611111111114E-2</v>
          </cell>
          <cell r="BZ378">
            <v>1.5798611111111114E-2</v>
          </cell>
          <cell r="CA378">
            <v>0</v>
          </cell>
          <cell r="CB378">
            <v>0</v>
          </cell>
          <cell r="CC378">
            <v>0</v>
          </cell>
          <cell r="CD378">
            <v>0</v>
          </cell>
          <cell r="CE378">
            <v>0</v>
          </cell>
          <cell r="CF378">
            <v>0</v>
          </cell>
          <cell r="CG378">
            <v>0</v>
          </cell>
          <cell r="CH378">
            <v>0</v>
          </cell>
          <cell r="CI378">
            <v>0</v>
          </cell>
          <cell r="CJ378">
            <v>0</v>
          </cell>
          <cell r="CK378">
            <v>2.4305555555555556E-3</v>
          </cell>
          <cell r="CL378">
            <v>2.3263888888888891E-3</v>
          </cell>
          <cell r="CM378">
            <v>2.2106481481481491E-3</v>
          </cell>
          <cell r="CN378">
            <v>2.1064814814814817E-3</v>
          </cell>
          <cell r="CO378">
            <v>2.0138888888888888E-3</v>
          </cell>
          <cell r="CP378">
            <v>0</v>
          </cell>
          <cell r="CQ378">
            <v>0</v>
          </cell>
          <cell r="CR378">
            <v>0</v>
          </cell>
          <cell r="CS378">
            <v>0</v>
          </cell>
          <cell r="CT378">
            <v>0</v>
          </cell>
          <cell r="CU378">
            <v>-1.081</v>
          </cell>
          <cell r="CV378" t="str">
            <v/>
          </cell>
          <cell r="CW378" t="str">
            <v/>
          </cell>
          <cell r="CX378" t="str">
            <v/>
          </cell>
          <cell r="CY378">
            <v>1.081</v>
          </cell>
          <cell r="CZ378" t="str">
            <v/>
          </cell>
          <cell r="DA378" t="str">
            <v/>
          </cell>
          <cell r="DB378" t="str">
            <v/>
          </cell>
          <cell r="DC378">
            <v>0</v>
          </cell>
          <cell r="DD378">
            <v>1</v>
          </cell>
          <cell r="DE378">
            <v>0</v>
          </cell>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I379">
            <v>0</v>
          </cell>
          <cell r="J379">
            <v>1</v>
          </cell>
          <cell r="K379">
            <v>0</v>
          </cell>
          <cell r="L379">
            <v>0</v>
          </cell>
          <cell r="M379">
            <v>0</v>
          </cell>
          <cell r="N379">
            <v>0</v>
          </cell>
          <cell r="O379">
            <v>0</v>
          </cell>
          <cell r="P379">
            <v>0</v>
          </cell>
          <cell r="Q379">
            <v>1</v>
          </cell>
          <cell r="R379" t="str">
            <v>Out &amp; under</v>
          </cell>
          <cell r="S379" t="str">
            <v xml:space="preserve">Revenue </v>
          </cell>
          <cell r="T379" t="str">
            <v>In-period</v>
          </cell>
          <cell r="U379" t="str">
            <v>Leakage</v>
          </cell>
          <cell r="V379" t="str">
            <v>nr</v>
          </cell>
          <cell r="W379" t="str">
            <v>Megalitres per day (Ml/d)</v>
          </cell>
          <cell r="X379">
            <v>1</v>
          </cell>
          <cell r="Y379" t="str">
            <v>Down</v>
          </cell>
          <cell r="Z379" t="str">
            <v>Leakage</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407.9</v>
          </cell>
          <cell r="AR379">
            <v>401.7</v>
          </cell>
          <cell r="AS379">
            <v>390.1</v>
          </cell>
          <cell r="AT379">
            <v>370.2</v>
          </cell>
          <cell r="AU379">
            <v>354.5</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t="str">
            <v>Yes</v>
          </cell>
          <cell r="BM379" t="str">
            <v>Yes</v>
          </cell>
          <cell r="BN379" t="str">
            <v>Yes</v>
          </cell>
          <cell r="BO379" t="str">
            <v>Yes</v>
          </cell>
          <cell r="BP379" t="str">
            <v>Yes</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v>-0.32500000000000001</v>
          </cell>
          <cell r="CV379" t="str">
            <v/>
          </cell>
          <cell r="CW379" t="str">
            <v/>
          </cell>
          <cell r="CX379" t="str">
            <v/>
          </cell>
          <cell r="CY379">
            <v>0.32500000000000001</v>
          </cell>
          <cell r="CZ379" t="str">
            <v/>
          </cell>
          <cell r="DA379" t="str">
            <v/>
          </cell>
          <cell r="DB379" t="str">
            <v/>
          </cell>
          <cell r="DC379">
            <v>0</v>
          </cell>
          <cell r="DD379">
            <v>1</v>
          </cell>
          <cell r="DE379">
            <v>0</v>
          </cell>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J380">
            <v>0</v>
          </cell>
          <cell r="K380">
            <v>0</v>
          </cell>
          <cell r="L380">
            <v>0</v>
          </cell>
          <cell r="M380">
            <v>0</v>
          </cell>
          <cell r="N380">
            <v>0</v>
          </cell>
          <cell r="O380">
            <v>0</v>
          </cell>
          <cell r="P380">
            <v>0</v>
          </cell>
          <cell r="Q380">
            <v>1</v>
          </cell>
          <cell r="R380" t="str">
            <v>Under</v>
          </cell>
          <cell r="S380" t="str">
            <v xml:space="preserve">Revenue </v>
          </cell>
          <cell r="T380" t="str">
            <v>End of period</v>
          </cell>
          <cell r="U380" t="str">
            <v>Water consumption</v>
          </cell>
          <cell r="V380" t="str">
            <v>nr</v>
          </cell>
          <cell r="W380" t="str">
            <v>Litres per head per day (l/h/d)</v>
          </cell>
          <cell r="X380">
            <v>1</v>
          </cell>
          <cell r="Y380" t="str">
            <v>Down</v>
          </cell>
          <cell r="Z380" t="str">
            <v>Per capita consumption</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132.30000000000001</v>
          </cell>
          <cell r="AR380">
            <v>131.4</v>
          </cell>
          <cell r="AS380">
            <v>130.5</v>
          </cell>
          <cell r="AT380">
            <v>129.5</v>
          </cell>
          <cell r="AU380">
            <v>128.6</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t="str">
            <v>Yes</v>
          </cell>
          <cell r="BM380" t="str">
            <v>Yes</v>
          </cell>
          <cell r="BN380" t="str">
            <v>Yes</v>
          </cell>
          <cell r="BO380" t="str">
            <v>Yes</v>
          </cell>
          <cell r="BP380" t="str">
            <v>Yes</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v>-0.35</v>
          </cell>
          <cell r="CV380" t="str">
            <v/>
          </cell>
          <cell r="CW380" t="str">
            <v/>
          </cell>
          <cell r="CX380" t="str">
            <v/>
          </cell>
          <cell r="CY380" t="str">
            <v/>
          </cell>
          <cell r="CZ380" t="str">
            <v/>
          </cell>
          <cell r="DA380" t="str">
            <v/>
          </cell>
          <cell r="DB380" t="str">
            <v/>
          </cell>
          <cell r="DC380">
            <v>0</v>
          </cell>
          <cell r="DD380">
            <v>1</v>
          </cell>
          <cell r="DE380">
            <v>0</v>
          </cell>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I381">
            <v>0</v>
          </cell>
          <cell r="J381">
            <v>1</v>
          </cell>
          <cell r="K381">
            <v>0</v>
          </cell>
          <cell r="L381">
            <v>0</v>
          </cell>
          <cell r="M381">
            <v>0</v>
          </cell>
          <cell r="N381">
            <v>0</v>
          </cell>
          <cell r="O381">
            <v>0</v>
          </cell>
          <cell r="P381">
            <v>0</v>
          </cell>
          <cell r="Q381">
            <v>1</v>
          </cell>
          <cell r="R381" t="str">
            <v>Out &amp; under</v>
          </cell>
          <cell r="S381" t="str">
            <v xml:space="preserve">Revenue </v>
          </cell>
          <cell r="T381" t="str">
            <v>In-period</v>
          </cell>
          <cell r="U381" t="str">
            <v>Water mains bursts</v>
          </cell>
          <cell r="V381" t="str">
            <v>nr</v>
          </cell>
          <cell r="W381" t="str">
            <v>Number of mains bursts (normalised per 1,000km of company mains)</v>
          </cell>
          <cell r="X381">
            <v>1</v>
          </cell>
          <cell r="Y381" t="str">
            <v>Down</v>
          </cell>
          <cell r="Z381" t="str">
            <v>Mains repairs</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123.5</v>
          </cell>
          <cell r="AR381">
            <v>121.8</v>
          </cell>
          <cell r="AS381">
            <v>120.1</v>
          </cell>
          <cell r="AT381">
            <v>118.4</v>
          </cell>
          <cell r="AU381">
            <v>116.7</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t="str">
            <v>Yes</v>
          </cell>
          <cell r="BM381" t="str">
            <v>Yes</v>
          </cell>
          <cell r="BN381" t="str">
            <v>Yes</v>
          </cell>
          <cell r="BO381" t="str">
            <v>Yes</v>
          </cell>
          <cell r="BP381" t="str">
            <v>Yes</v>
          </cell>
          <cell r="BQ381" t="str">
            <v/>
          </cell>
          <cell r="BR381" t="str">
            <v/>
          </cell>
          <cell r="BS381" t="str">
            <v/>
          </cell>
          <cell r="BT381" t="str">
            <v/>
          </cell>
          <cell r="BU381" t="str">
            <v/>
          </cell>
          <cell r="BV381">
            <v>163</v>
          </cell>
          <cell r="BW381">
            <v>163</v>
          </cell>
          <cell r="BX381">
            <v>163</v>
          </cell>
          <cell r="BY381">
            <v>163</v>
          </cell>
          <cell r="BZ381">
            <v>163</v>
          </cell>
          <cell r="CA381" t="str">
            <v/>
          </cell>
          <cell r="CB381" t="str">
            <v/>
          </cell>
          <cell r="CC381" t="str">
            <v/>
          </cell>
          <cell r="CD381" t="str">
            <v/>
          </cell>
          <cell r="CE381" t="str">
            <v/>
          </cell>
          <cell r="CF381" t="str">
            <v/>
          </cell>
          <cell r="CG381" t="str">
            <v/>
          </cell>
          <cell r="CH381" t="str">
            <v/>
          </cell>
          <cell r="CI381" t="str">
            <v/>
          </cell>
          <cell r="CJ381" t="str">
            <v/>
          </cell>
          <cell r="CK381">
            <v>101</v>
          </cell>
          <cell r="CL381">
            <v>101</v>
          </cell>
          <cell r="CM381">
            <v>101</v>
          </cell>
          <cell r="CN381">
            <v>101</v>
          </cell>
          <cell r="CO381">
            <v>101</v>
          </cell>
          <cell r="CP381" t="str">
            <v/>
          </cell>
          <cell r="CQ381" t="str">
            <v/>
          </cell>
          <cell r="CR381" t="str">
            <v/>
          </cell>
          <cell r="CS381" t="str">
            <v/>
          </cell>
          <cell r="CT381" t="str">
            <v/>
          </cell>
          <cell r="CU381">
            <v>-0.56200000000000006</v>
          </cell>
          <cell r="CV381" t="str">
            <v/>
          </cell>
          <cell r="CW381" t="str">
            <v/>
          </cell>
          <cell r="CX381" t="str">
            <v/>
          </cell>
          <cell r="CY381">
            <v>0.185</v>
          </cell>
          <cell r="CZ381" t="str">
            <v/>
          </cell>
          <cell r="DA381" t="str">
            <v/>
          </cell>
          <cell r="DB381" t="str">
            <v/>
          </cell>
          <cell r="DC381">
            <v>0</v>
          </cell>
          <cell r="DD381">
            <v>1</v>
          </cell>
          <cell r="DE381">
            <v>0</v>
          </cell>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K382">
            <v>0</v>
          </cell>
          <cell r="L382">
            <v>0</v>
          </cell>
          <cell r="M382">
            <v>0</v>
          </cell>
          <cell r="N382">
            <v>0</v>
          </cell>
          <cell r="O382">
            <v>0</v>
          </cell>
          <cell r="P382">
            <v>0</v>
          </cell>
          <cell r="Q382">
            <v>1</v>
          </cell>
          <cell r="R382" t="str">
            <v>Under</v>
          </cell>
          <cell r="S382" t="str">
            <v xml:space="preserve">Revenue </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2.34</v>
          </cell>
          <cell r="AR382">
            <v>2.34</v>
          </cell>
          <cell r="AS382">
            <v>2.34</v>
          </cell>
          <cell r="AT382">
            <v>2.34</v>
          </cell>
          <cell r="AU382">
            <v>2.34</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t="str">
            <v>Yes</v>
          </cell>
          <cell r="BM382" t="str">
            <v>Yes</v>
          </cell>
          <cell r="BN382" t="str">
            <v>Yes</v>
          </cell>
          <cell r="BO382" t="str">
            <v>Yes</v>
          </cell>
          <cell r="BP382" t="str">
            <v>Yes</v>
          </cell>
          <cell r="BQ382" t="str">
            <v/>
          </cell>
          <cell r="BR382" t="str">
            <v/>
          </cell>
          <cell r="BS382" t="str">
            <v/>
          </cell>
          <cell r="BT382" t="str">
            <v/>
          </cell>
          <cell r="BU382" t="str">
            <v/>
          </cell>
          <cell r="BV382">
            <v>4.68</v>
          </cell>
          <cell r="BW382">
            <v>4.68</v>
          </cell>
          <cell r="BX382">
            <v>4.68</v>
          </cell>
          <cell r="BY382">
            <v>4.68</v>
          </cell>
          <cell r="BZ382">
            <v>4.68</v>
          </cell>
          <cell r="CA382" t="str">
            <v/>
          </cell>
          <cell r="CB382" t="str">
            <v/>
          </cell>
          <cell r="CC382" t="str">
            <v/>
          </cell>
          <cell r="CD382" t="str">
            <v/>
          </cell>
          <cell r="CE382" t="str">
            <v/>
          </cell>
          <cell r="CF382" t="str">
            <v/>
          </cell>
          <cell r="CG382" t="str">
            <v/>
          </cell>
          <cell r="CH382" t="str">
            <v/>
          </cell>
          <cell r="CI382" t="str">
            <v/>
          </cell>
          <cell r="CJ382" t="str">
            <v/>
          </cell>
          <cell r="CK382" t="str">
            <v/>
          </cell>
          <cell r="CL382" t="str">
            <v/>
          </cell>
          <cell r="CM382" t="str">
            <v/>
          </cell>
          <cell r="CN382" t="str">
            <v/>
          </cell>
          <cell r="CO382" t="str">
            <v/>
          </cell>
          <cell r="CP382" t="str">
            <v/>
          </cell>
          <cell r="CQ382" t="str">
            <v/>
          </cell>
          <cell r="CR382" t="str">
            <v/>
          </cell>
          <cell r="CS382" t="str">
            <v/>
          </cell>
          <cell r="CT382" t="str">
            <v/>
          </cell>
          <cell r="CU382">
            <v>-3.0249999999999999</v>
          </cell>
          <cell r="CV382" t="str">
            <v/>
          </cell>
          <cell r="CW382" t="str">
            <v/>
          </cell>
          <cell r="CX382" t="str">
            <v/>
          </cell>
          <cell r="CY382" t="str">
            <v/>
          </cell>
          <cell r="CZ382" t="str">
            <v/>
          </cell>
          <cell r="DA382" t="str">
            <v/>
          </cell>
          <cell r="DB382" t="str">
            <v/>
          </cell>
          <cell r="DC382">
            <v>0</v>
          </cell>
          <cell r="DD382">
            <v>1</v>
          </cell>
          <cell r="DE382">
            <v>0</v>
          </cell>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J383">
            <v>0</v>
          </cell>
          <cell r="K383">
            <v>0</v>
          </cell>
          <cell r="L383">
            <v>0</v>
          </cell>
          <cell r="M383">
            <v>0</v>
          </cell>
          <cell r="N383">
            <v>0</v>
          </cell>
          <cell r="O383">
            <v>0</v>
          </cell>
          <cell r="P383">
            <v>0</v>
          </cell>
          <cell r="Q383">
            <v>1</v>
          </cell>
          <cell r="R383" t="str">
            <v>NFI</v>
          </cell>
          <cell r="S383">
            <v>0</v>
          </cell>
          <cell r="T383">
            <v>0</v>
          </cell>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56.2</v>
          </cell>
          <cell r="AR383">
            <v>56.2</v>
          </cell>
          <cell r="AS383">
            <v>56.2</v>
          </cell>
          <cell r="AT383">
            <v>56.2</v>
          </cell>
          <cell r="AU383">
            <v>56.2</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v>0</v>
          </cell>
          <cell r="DD383">
            <v>1</v>
          </cell>
          <cell r="DE383">
            <v>0</v>
          </cell>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I384">
            <v>0</v>
          </cell>
          <cell r="J384">
            <v>1</v>
          </cell>
          <cell r="K384">
            <v>0</v>
          </cell>
          <cell r="L384">
            <v>0</v>
          </cell>
          <cell r="M384">
            <v>0</v>
          </cell>
          <cell r="N384">
            <v>0</v>
          </cell>
          <cell r="O384">
            <v>0</v>
          </cell>
          <cell r="P384">
            <v>0</v>
          </cell>
          <cell r="Q384">
            <v>1</v>
          </cell>
          <cell r="R384" t="str">
            <v>Out &amp; under</v>
          </cell>
          <cell r="S384" t="str">
            <v xml:space="preserve">Revenue </v>
          </cell>
          <cell r="T384" t="str">
            <v>In-period</v>
          </cell>
          <cell r="U384" t="str">
            <v>Leakage</v>
          </cell>
          <cell r="V384" t="str">
            <v>time</v>
          </cell>
          <cell r="W384" t="str">
            <v>Days</v>
          </cell>
          <cell r="X384">
            <v>1</v>
          </cell>
          <cell r="Y384" t="str">
            <v>Down</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6.91</v>
          </cell>
          <cell r="AR384">
            <v>6.14</v>
          </cell>
          <cell r="AS384">
            <v>5.38</v>
          </cell>
          <cell r="AT384">
            <v>4.6100000000000003</v>
          </cell>
          <cell r="AU384">
            <v>3.84</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C384">
            <v>0</v>
          </cell>
          <cell r="DD384">
            <v>1</v>
          </cell>
          <cell r="DE384">
            <v>0</v>
          </cell>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I385">
            <v>0</v>
          </cell>
          <cell r="J385">
            <v>1</v>
          </cell>
          <cell r="K385">
            <v>0</v>
          </cell>
          <cell r="L385">
            <v>0</v>
          </cell>
          <cell r="M385">
            <v>0</v>
          </cell>
          <cell r="N385">
            <v>0</v>
          </cell>
          <cell r="O385">
            <v>0</v>
          </cell>
          <cell r="P385">
            <v>0</v>
          </cell>
          <cell r="Q385">
            <v>1</v>
          </cell>
          <cell r="R385" t="str">
            <v>Out &amp; under</v>
          </cell>
          <cell r="S385" t="str">
            <v xml:space="preserve">Revenue </v>
          </cell>
          <cell r="T385" t="str">
            <v>In-period</v>
          </cell>
          <cell r="U385" t="str">
            <v>Low pressure</v>
          </cell>
          <cell r="V385" t="str">
            <v>nr</v>
          </cell>
          <cell r="W385" t="str">
            <v>Property days</v>
          </cell>
          <cell r="X385">
            <v>0</v>
          </cell>
          <cell r="Y385" t="str">
            <v>Down</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19471</v>
          </cell>
          <cell r="AR385">
            <v>18869</v>
          </cell>
          <cell r="AS385">
            <v>18266</v>
          </cell>
          <cell r="AT385">
            <v>17664</v>
          </cell>
          <cell r="AU385">
            <v>17062</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C385">
            <v>0</v>
          </cell>
          <cell r="DD385">
            <v>1</v>
          </cell>
          <cell r="DE385">
            <v>0</v>
          </cell>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J386">
            <v>0</v>
          </cell>
          <cell r="K386">
            <v>0</v>
          </cell>
          <cell r="L386">
            <v>0</v>
          </cell>
          <cell r="M386">
            <v>0</v>
          </cell>
          <cell r="N386">
            <v>0</v>
          </cell>
          <cell r="O386">
            <v>0</v>
          </cell>
          <cell r="P386">
            <v>0</v>
          </cell>
          <cell r="Q386">
            <v>1</v>
          </cell>
          <cell r="R386" t="str">
            <v>Out &amp; under</v>
          </cell>
          <cell r="S386" t="str">
            <v xml:space="preserve">Revenue </v>
          </cell>
          <cell r="T386" t="str">
            <v>In-period</v>
          </cell>
          <cell r="U386" t="str">
            <v>Water resources/ abstraction</v>
          </cell>
          <cell r="V386" t="str">
            <v>nr</v>
          </cell>
          <cell r="W386" t="str">
            <v>Megalitres (Ml)</v>
          </cell>
          <cell r="X386">
            <v>0</v>
          </cell>
          <cell r="Y386" t="str">
            <v>Down</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cell r="DE386">
            <v>0</v>
          </cell>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I387">
            <v>0</v>
          </cell>
          <cell r="J387">
            <v>1</v>
          </cell>
          <cell r="K387">
            <v>0</v>
          </cell>
          <cell r="L387">
            <v>0</v>
          </cell>
          <cell r="M387">
            <v>0</v>
          </cell>
          <cell r="N387">
            <v>0</v>
          </cell>
          <cell r="O387">
            <v>0</v>
          </cell>
          <cell r="P387">
            <v>0</v>
          </cell>
          <cell r="Q387">
            <v>1</v>
          </cell>
          <cell r="R387" t="str">
            <v>Out &amp; under</v>
          </cell>
          <cell r="S387" t="str">
            <v xml:space="preserve">Revenue </v>
          </cell>
          <cell r="T387" t="str">
            <v>End of period</v>
          </cell>
          <cell r="U387" t="str">
            <v>Resilience</v>
          </cell>
          <cell r="V387" t="str">
            <v>%</v>
          </cell>
          <cell r="W387" t="str">
            <v>Percentage of customers whose service is restored within 24 hours of a single failure event</v>
          </cell>
          <cell r="X387">
            <v>1</v>
          </cell>
          <cell r="Y387" t="str">
            <v>Up</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t="str">
            <v/>
          </cell>
          <cell r="AR387" t="str">
            <v/>
          </cell>
          <cell r="AS387" t="str">
            <v/>
          </cell>
          <cell r="AT387" t="str">
            <v/>
          </cell>
          <cell r="AU387">
            <v>96</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C387">
            <v>0</v>
          </cell>
          <cell r="DD387">
            <v>1</v>
          </cell>
          <cell r="DE387">
            <v>0</v>
          </cell>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I388">
            <v>0</v>
          </cell>
          <cell r="J388">
            <v>0.75</v>
          </cell>
          <cell r="K388">
            <v>0</v>
          </cell>
          <cell r="L388">
            <v>0</v>
          </cell>
          <cell r="M388">
            <v>0.25</v>
          </cell>
          <cell r="N388">
            <v>0</v>
          </cell>
          <cell r="O388">
            <v>0</v>
          </cell>
          <cell r="P388">
            <v>0</v>
          </cell>
          <cell r="Q388">
            <v>1</v>
          </cell>
          <cell r="R388" t="str">
            <v>Out &amp; under</v>
          </cell>
          <cell r="S388" t="str">
            <v xml:space="preserve">Revenue </v>
          </cell>
          <cell r="T388" t="str">
            <v>In-period</v>
          </cell>
          <cell r="U388" t="str">
            <v>Low pressure</v>
          </cell>
          <cell r="V388" t="str">
            <v>%</v>
          </cell>
          <cell r="W388" t="str">
            <v>Percentage</v>
          </cell>
          <cell r="X388">
            <v>1</v>
          </cell>
          <cell r="Y388" t="str">
            <v>Up</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91</v>
          </cell>
          <cell r="AR388">
            <v>92</v>
          </cell>
          <cell r="AS388">
            <v>93</v>
          </cell>
          <cell r="AT388">
            <v>94</v>
          </cell>
          <cell r="AU388">
            <v>95</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C388">
            <v>0</v>
          </cell>
          <cell r="DD388">
            <v>1</v>
          </cell>
          <cell r="DE388">
            <v>0</v>
          </cell>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J389">
            <v>0</v>
          </cell>
          <cell r="K389">
            <v>0</v>
          </cell>
          <cell r="L389">
            <v>0</v>
          </cell>
          <cell r="M389">
            <v>0</v>
          </cell>
          <cell r="N389">
            <v>0</v>
          </cell>
          <cell r="O389">
            <v>0</v>
          </cell>
          <cell r="P389">
            <v>0</v>
          </cell>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t="str">
            <v/>
          </cell>
          <cell r="AR389" t="str">
            <v/>
          </cell>
          <cell r="AS389" t="str">
            <v/>
          </cell>
          <cell r="AT389" t="str">
            <v/>
          </cell>
          <cell r="AU389">
            <v>68.5</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t="str">
            <v>Yes</v>
          </cell>
          <cell r="BM389" t="str">
            <v>Yes</v>
          </cell>
          <cell r="BN389" t="str">
            <v>Yes</v>
          </cell>
          <cell r="BO389" t="str">
            <v>Yes</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cell r="DE389">
            <v>0</v>
          </cell>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J390">
            <v>0</v>
          </cell>
          <cell r="K390">
            <v>0</v>
          </cell>
          <cell r="L390">
            <v>0</v>
          </cell>
          <cell r="M390">
            <v>0</v>
          </cell>
          <cell r="N390">
            <v>0</v>
          </cell>
          <cell r="O390">
            <v>0</v>
          </cell>
          <cell r="P390">
            <v>0</v>
          </cell>
          <cell r="Q390">
            <v>1</v>
          </cell>
          <cell r="R390" t="str">
            <v>Out &amp; under</v>
          </cell>
          <cell r="S390" t="str">
            <v xml:space="preserve">Revenue </v>
          </cell>
          <cell r="T390" t="str">
            <v>In-period</v>
          </cell>
          <cell r="U390" t="str">
            <v>Metering</v>
          </cell>
          <cell r="V390" t="str">
            <v>nr</v>
          </cell>
          <cell r="W390" t="str">
            <v>The total number of selective and optant meters installed</v>
          </cell>
          <cell r="X390">
            <v>0</v>
          </cell>
          <cell r="Y390" t="str">
            <v>Up</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41131</v>
          </cell>
          <cell r="AR390">
            <v>56686</v>
          </cell>
          <cell r="AS390">
            <v>62868</v>
          </cell>
          <cell r="AT390">
            <v>74145</v>
          </cell>
          <cell r="AU390">
            <v>90169</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C390">
            <v>0</v>
          </cell>
          <cell r="DD390">
            <v>1</v>
          </cell>
          <cell r="DE390">
            <v>0</v>
          </cell>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K391">
            <v>0</v>
          </cell>
          <cell r="L391">
            <v>0</v>
          </cell>
          <cell r="M391">
            <v>0</v>
          </cell>
          <cell r="N391">
            <v>0</v>
          </cell>
          <cell r="O391">
            <v>0</v>
          </cell>
          <cell r="P391">
            <v>0</v>
          </cell>
          <cell r="Q391">
            <v>1</v>
          </cell>
          <cell r="R391" t="str">
            <v>Under</v>
          </cell>
          <cell r="S391" t="str">
            <v xml:space="preserve">Revenue </v>
          </cell>
          <cell r="T391" t="str">
            <v>In-period</v>
          </cell>
          <cell r="U391" t="str">
            <v>Water quality compliance</v>
          </cell>
          <cell r="V391" t="str">
            <v>score</v>
          </cell>
          <cell r="W391" t="str">
            <v>Index</v>
          </cell>
          <cell r="X391">
            <v>2</v>
          </cell>
          <cell r="Y391" t="str">
            <v>Down</v>
          </cell>
          <cell r="Z391" t="str">
            <v>Water quality compliance (CRI)</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t="str">
            <v>Yes</v>
          </cell>
          <cell r="BM391" t="str">
            <v>Yes</v>
          </cell>
          <cell r="BN391" t="str">
            <v>Yes</v>
          </cell>
          <cell r="BO391" t="str">
            <v>Yes</v>
          </cell>
          <cell r="BP391" t="str">
            <v>Yes</v>
          </cell>
          <cell r="BQ391" t="str">
            <v/>
          </cell>
          <cell r="BR391" t="str">
            <v/>
          </cell>
          <cell r="BS391" t="str">
            <v/>
          </cell>
          <cell r="BT391" t="str">
            <v/>
          </cell>
          <cell r="BU391" t="str">
            <v/>
          </cell>
          <cell r="BV391">
            <v>9.5</v>
          </cell>
          <cell r="BW391">
            <v>9.5</v>
          </cell>
          <cell r="BX391">
            <v>9.5</v>
          </cell>
          <cell r="BY391">
            <v>9.5</v>
          </cell>
          <cell r="BZ391">
            <v>9.5</v>
          </cell>
          <cell r="CA391">
            <v>2</v>
          </cell>
          <cell r="CB391">
            <v>2</v>
          </cell>
          <cell r="CC391">
            <v>2</v>
          </cell>
          <cell r="CD391">
            <v>2</v>
          </cell>
          <cell r="CE391">
            <v>2</v>
          </cell>
          <cell r="CF391" t="str">
            <v/>
          </cell>
          <cell r="CG391" t="str">
            <v/>
          </cell>
          <cell r="CH391" t="str">
            <v/>
          </cell>
          <cell r="CI391" t="str">
            <v/>
          </cell>
          <cell r="CJ391" t="str">
            <v/>
          </cell>
          <cell r="CK391" t="str">
            <v/>
          </cell>
          <cell r="CL391" t="str">
            <v/>
          </cell>
          <cell r="CM391" t="str">
            <v/>
          </cell>
          <cell r="CN391" t="str">
            <v/>
          </cell>
          <cell r="CO391" t="str">
            <v/>
          </cell>
          <cell r="CP391" t="str">
            <v/>
          </cell>
          <cell r="CQ391" t="str">
            <v/>
          </cell>
          <cell r="CR391" t="str">
            <v/>
          </cell>
          <cell r="CS391" t="str">
            <v/>
          </cell>
          <cell r="CT391" t="str">
            <v/>
          </cell>
          <cell r="CU391">
            <v>-1.9610000000000001</v>
          </cell>
          <cell r="CV391" t="str">
            <v/>
          </cell>
          <cell r="CW391" t="str">
            <v/>
          </cell>
          <cell r="CX391" t="str">
            <v/>
          </cell>
          <cell r="CY391">
            <v>0</v>
          </cell>
          <cell r="CZ391" t="str">
            <v/>
          </cell>
          <cell r="DA391" t="str">
            <v/>
          </cell>
          <cell r="DB391" t="str">
            <v/>
          </cell>
          <cell r="DC391">
            <v>0</v>
          </cell>
          <cell r="DD391">
            <v>1</v>
          </cell>
          <cell r="DE391">
            <v>0</v>
          </cell>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K392">
            <v>0</v>
          </cell>
          <cell r="L392">
            <v>0</v>
          </cell>
          <cell r="M392">
            <v>0</v>
          </cell>
          <cell r="N392">
            <v>0</v>
          </cell>
          <cell r="O392">
            <v>0</v>
          </cell>
          <cell r="P392">
            <v>0</v>
          </cell>
          <cell r="Q392">
            <v>1</v>
          </cell>
          <cell r="R392" t="str">
            <v>Out &amp; under</v>
          </cell>
          <cell r="S392" t="str">
            <v xml:space="preserve">Revenue </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9800</v>
          </cell>
          <cell r="AR392">
            <v>9700</v>
          </cell>
          <cell r="AS392">
            <v>9600</v>
          </cell>
          <cell r="AT392">
            <v>9500</v>
          </cell>
          <cell r="AU392">
            <v>9500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C392">
            <v>0</v>
          </cell>
          <cell r="DD392">
            <v>1</v>
          </cell>
          <cell r="DE392">
            <v>0</v>
          </cell>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I393">
            <v>0</v>
          </cell>
          <cell r="J393">
            <v>1</v>
          </cell>
          <cell r="K393">
            <v>0</v>
          </cell>
          <cell r="L393">
            <v>0</v>
          </cell>
          <cell r="M393">
            <v>0</v>
          </cell>
          <cell r="N393">
            <v>0</v>
          </cell>
          <cell r="O393">
            <v>0</v>
          </cell>
          <cell r="P393">
            <v>0</v>
          </cell>
          <cell r="Q393">
            <v>1</v>
          </cell>
          <cell r="R393" t="str">
            <v>Out &amp; under</v>
          </cell>
          <cell r="S393" t="str">
            <v xml:space="preserve">Revenue </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t="str">
            <v/>
          </cell>
          <cell r="AR393" t="str">
            <v/>
          </cell>
          <cell r="AS393" t="str">
            <v/>
          </cell>
          <cell r="AT393" t="str">
            <v/>
          </cell>
          <cell r="AU393">
            <v>16</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C393">
            <v>0</v>
          </cell>
          <cell r="DD393">
            <v>1</v>
          </cell>
          <cell r="DE393">
            <v>0</v>
          </cell>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I394">
            <v>0</v>
          </cell>
          <cell r="J394">
            <v>1</v>
          </cell>
          <cell r="K394">
            <v>0</v>
          </cell>
          <cell r="L394">
            <v>0</v>
          </cell>
          <cell r="M394">
            <v>0</v>
          </cell>
          <cell r="N394">
            <v>0</v>
          </cell>
          <cell r="O394">
            <v>0</v>
          </cell>
          <cell r="P394">
            <v>0</v>
          </cell>
          <cell r="Q394">
            <v>1</v>
          </cell>
          <cell r="R394" t="str">
            <v>Out &amp; under</v>
          </cell>
          <cell r="S394" t="str">
            <v xml:space="preserve">Revenue </v>
          </cell>
          <cell r="T394" t="str">
            <v>End of period</v>
          </cell>
          <cell r="U394" t="str">
            <v>Lead</v>
          </cell>
          <cell r="V394" t="str">
            <v>nr</v>
          </cell>
          <cell r="W394" t="str">
            <v>Number of schools (primary and nurseries)</v>
          </cell>
          <cell r="X394">
            <v>0</v>
          </cell>
          <cell r="Y394" t="str">
            <v>Up</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t="str">
            <v/>
          </cell>
          <cell r="AR394" t="str">
            <v/>
          </cell>
          <cell r="AS394" t="str">
            <v/>
          </cell>
          <cell r="AT394" t="str">
            <v/>
          </cell>
          <cell r="AU394">
            <v>500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C394">
            <v>0</v>
          </cell>
          <cell r="DD394">
            <v>1</v>
          </cell>
          <cell r="DE394">
            <v>0</v>
          </cell>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I395">
            <v>0</v>
          </cell>
          <cell r="J395">
            <v>1</v>
          </cell>
          <cell r="K395">
            <v>0</v>
          </cell>
          <cell r="L395">
            <v>0</v>
          </cell>
          <cell r="M395">
            <v>0</v>
          </cell>
          <cell r="N395">
            <v>0</v>
          </cell>
          <cell r="O395">
            <v>0</v>
          </cell>
          <cell r="P395">
            <v>0</v>
          </cell>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t="str">
            <v>Yes</v>
          </cell>
          <cell r="BM395" t="str">
            <v>Yes</v>
          </cell>
          <cell r="BN395" t="str">
            <v>Yes</v>
          </cell>
          <cell r="BO395" t="str">
            <v>Yes</v>
          </cell>
          <cell r="BP395" t="str">
            <v>Yes</v>
          </cell>
          <cell r="BQ395" t="str">
            <v/>
          </cell>
          <cell r="BR395" t="str">
            <v/>
          </cell>
          <cell r="BS395" t="str">
            <v/>
          </cell>
          <cell r="BT395" t="str">
            <v/>
          </cell>
          <cell r="BU395" t="str">
            <v/>
          </cell>
          <cell r="BV395">
            <v>9.5</v>
          </cell>
          <cell r="BW395">
            <v>9.5</v>
          </cell>
          <cell r="BX395">
            <v>9.5</v>
          </cell>
          <cell r="BY395">
            <v>9.5</v>
          </cell>
          <cell r="BZ395">
            <v>9.5</v>
          </cell>
          <cell r="CA395">
            <v>2</v>
          </cell>
          <cell r="CB395">
            <v>2</v>
          </cell>
          <cell r="CC395">
            <v>2</v>
          </cell>
          <cell r="CD395">
            <v>2</v>
          </cell>
          <cell r="CE395">
            <v>2</v>
          </cell>
          <cell r="CF395" t="str">
            <v/>
          </cell>
          <cell r="CG395" t="str">
            <v/>
          </cell>
          <cell r="CH395" t="str">
            <v/>
          </cell>
          <cell r="CI395" t="str">
            <v/>
          </cell>
          <cell r="CJ395" t="str">
            <v/>
          </cell>
          <cell r="CK395" t="str">
            <v/>
          </cell>
          <cell r="CL395" t="str">
            <v/>
          </cell>
          <cell r="CM395" t="str">
            <v/>
          </cell>
          <cell r="CN395" t="str">
            <v/>
          </cell>
          <cell r="CO395" t="str">
            <v/>
          </cell>
          <cell r="CP395" t="str">
            <v/>
          </cell>
          <cell r="CQ395" t="str">
            <v/>
          </cell>
          <cell r="CR395" t="str">
            <v/>
          </cell>
          <cell r="CS395" t="str">
            <v/>
          </cell>
          <cell r="CT395" t="str">
            <v/>
          </cell>
          <cell r="CU395">
            <v>-0.37</v>
          </cell>
          <cell r="CV395" t="str">
            <v/>
          </cell>
          <cell r="CW395" t="str">
            <v/>
          </cell>
          <cell r="CX395" t="str">
            <v/>
          </cell>
          <cell r="CY395">
            <v>0</v>
          </cell>
          <cell r="CZ395" t="str">
            <v/>
          </cell>
          <cell r="DA395" t="str">
            <v/>
          </cell>
          <cell r="DB395" t="str">
            <v/>
          </cell>
          <cell r="DC395">
            <v>0</v>
          </cell>
          <cell r="DD395">
            <v>1</v>
          </cell>
          <cell r="DE395">
            <v>0</v>
          </cell>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I396">
            <v>0</v>
          </cell>
          <cell r="J396">
            <v>1</v>
          </cell>
          <cell r="K396">
            <v>0</v>
          </cell>
          <cell r="L396">
            <v>0</v>
          </cell>
          <cell r="M396">
            <v>0</v>
          </cell>
          <cell r="N396">
            <v>0</v>
          </cell>
          <cell r="O396">
            <v>0</v>
          </cell>
          <cell r="P396">
            <v>0</v>
          </cell>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4.5138888888888893E-3</v>
          </cell>
          <cell r="AR396">
            <v>4.2592592592592595E-3</v>
          </cell>
          <cell r="AS396">
            <v>3.9930555555555561E-3</v>
          </cell>
          <cell r="AT396">
            <v>3.7384259259259263E-3</v>
          </cell>
          <cell r="AU396">
            <v>3.472222222222222E-3</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t="str">
            <v>Yes</v>
          </cell>
          <cell r="BM396" t="str">
            <v>Yes</v>
          </cell>
          <cell r="BN396" t="str">
            <v>Yes</v>
          </cell>
          <cell r="BO396" t="str">
            <v>Yes</v>
          </cell>
          <cell r="BP396" t="str">
            <v>Yes</v>
          </cell>
          <cell r="BQ396">
            <v>0</v>
          </cell>
          <cell r="BR396">
            <v>0</v>
          </cell>
          <cell r="BS396">
            <v>0</v>
          </cell>
          <cell r="BT396">
            <v>0</v>
          </cell>
          <cell r="BU396">
            <v>0</v>
          </cell>
          <cell r="BV396" t="str">
            <v/>
          </cell>
          <cell r="BW396" t="str">
            <v/>
          </cell>
          <cell r="BX396" t="str">
            <v/>
          </cell>
          <cell r="BY396" t="str">
            <v/>
          </cell>
          <cell r="BZ396" t="str">
            <v/>
          </cell>
          <cell r="CA396">
            <v>0</v>
          </cell>
          <cell r="CB396">
            <v>0</v>
          </cell>
          <cell r="CC396">
            <v>0</v>
          </cell>
          <cell r="CD396">
            <v>0</v>
          </cell>
          <cell r="CE396">
            <v>0</v>
          </cell>
          <cell r="CF396">
            <v>0</v>
          </cell>
          <cell r="CG396">
            <v>0</v>
          </cell>
          <cell r="CH396">
            <v>0</v>
          </cell>
          <cell r="CI396">
            <v>0</v>
          </cell>
          <cell r="CJ396">
            <v>0</v>
          </cell>
          <cell r="CK396" t="str">
            <v/>
          </cell>
          <cell r="CL396" t="str">
            <v/>
          </cell>
          <cell r="CM396" t="str">
            <v/>
          </cell>
          <cell r="CN396" t="str">
            <v/>
          </cell>
          <cell r="CO396" t="str">
            <v/>
          </cell>
          <cell r="CP396">
            <v>0</v>
          </cell>
          <cell r="CQ396">
            <v>0</v>
          </cell>
          <cell r="CR396">
            <v>0</v>
          </cell>
          <cell r="CS396">
            <v>0</v>
          </cell>
          <cell r="CT396">
            <v>0</v>
          </cell>
          <cell r="CU396">
            <v>-0.46100000000000002</v>
          </cell>
          <cell r="CV396" t="str">
            <v/>
          </cell>
          <cell r="CW396" t="str">
            <v/>
          </cell>
          <cell r="CX396" t="str">
            <v/>
          </cell>
          <cell r="CY396">
            <v>9.1999999999999998E-2</v>
          </cell>
          <cell r="CZ396" t="str">
            <v/>
          </cell>
          <cell r="DA396" t="str">
            <v/>
          </cell>
          <cell r="DB396" t="str">
            <v/>
          </cell>
          <cell r="DC396">
            <v>0</v>
          </cell>
          <cell r="DD396">
            <v>1</v>
          </cell>
          <cell r="DE396">
            <v>0</v>
          </cell>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I397">
            <v>0</v>
          </cell>
          <cell r="J397">
            <v>1</v>
          </cell>
          <cell r="K397">
            <v>0</v>
          </cell>
          <cell r="L397">
            <v>0</v>
          </cell>
          <cell r="M397">
            <v>0</v>
          </cell>
          <cell r="N397">
            <v>0</v>
          </cell>
          <cell r="O397">
            <v>0</v>
          </cell>
          <cell r="P397">
            <v>0</v>
          </cell>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152.30000000000001</v>
          </cell>
          <cell r="AR397">
            <v>147</v>
          </cell>
          <cell r="AS397">
            <v>141.80000000000001</v>
          </cell>
          <cell r="AT397">
            <v>136.6</v>
          </cell>
          <cell r="AU397">
            <v>131.6</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t="str">
            <v>Yes</v>
          </cell>
          <cell r="BM397" t="str">
            <v>Yes</v>
          </cell>
          <cell r="BN397" t="str">
            <v>Yes</v>
          </cell>
          <cell r="BO397" t="str">
            <v>Yes</v>
          </cell>
          <cell r="BP397" t="str">
            <v>Yes</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v>-9.5000000000000001E-2</v>
          </cell>
          <cell r="CV397" t="str">
            <v/>
          </cell>
          <cell r="CW397" t="str">
            <v/>
          </cell>
          <cell r="CX397" t="str">
            <v/>
          </cell>
          <cell r="CY397">
            <v>6.0000000000000001E-3</v>
          </cell>
          <cell r="CZ397" t="str">
            <v/>
          </cell>
          <cell r="DA397" t="str">
            <v/>
          </cell>
          <cell r="DB397" t="str">
            <v/>
          </cell>
          <cell r="DC397">
            <v>0</v>
          </cell>
          <cell r="DD397">
            <v>1</v>
          </cell>
          <cell r="DE397">
            <v>0</v>
          </cell>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I398">
            <v>0</v>
          </cell>
          <cell r="J398">
            <v>1</v>
          </cell>
          <cell r="K398">
            <v>0</v>
          </cell>
          <cell r="L398">
            <v>0</v>
          </cell>
          <cell r="M398">
            <v>0</v>
          </cell>
          <cell r="N398">
            <v>0</v>
          </cell>
          <cell r="O398">
            <v>0</v>
          </cell>
          <cell r="P398">
            <v>0</v>
          </cell>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2.34</v>
          </cell>
          <cell r="AR398">
            <v>2.34</v>
          </cell>
          <cell r="AS398">
            <v>2.34</v>
          </cell>
          <cell r="AT398">
            <v>2.34</v>
          </cell>
          <cell r="AU398">
            <v>2.34</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t="str">
            <v>Yes</v>
          </cell>
          <cell r="BM398" t="str">
            <v>Yes</v>
          </cell>
          <cell r="BN398" t="str">
            <v>Yes</v>
          </cell>
          <cell r="BO398" t="str">
            <v>Yes</v>
          </cell>
          <cell r="BP398" t="str">
            <v>Yes</v>
          </cell>
          <cell r="BQ398" t="str">
            <v/>
          </cell>
          <cell r="BR398" t="str">
            <v/>
          </cell>
          <cell r="BS398" t="str">
            <v/>
          </cell>
          <cell r="BT398" t="str">
            <v/>
          </cell>
          <cell r="BU398" t="str">
            <v/>
          </cell>
          <cell r="BV398">
            <v>2.98</v>
          </cell>
          <cell r="BW398">
            <v>2.98</v>
          </cell>
          <cell r="BX398">
            <v>2.98</v>
          </cell>
          <cell r="BY398">
            <v>2.98</v>
          </cell>
          <cell r="BZ398">
            <v>2.98</v>
          </cell>
          <cell r="CA398" t="str">
            <v/>
          </cell>
          <cell r="CB398" t="str">
            <v/>
          </cell>
          <cell r="CC398" t="str">
            <v/>
          </cell>
          <cell r="CD398" t="str">
            <v/>
          </cell>
          <cell r="CE398" t="str">
            <v/>
          </cell>
          <cell r="CF398" t="str">
            <v/>
          </cell>
          <cell r="CG398" t="str">
            <v/>
          </cell>
          <cell r="CH398" t="str">
            <v/>
          </cell>
          <cell r="CI398" t="str">
            <v/>
          </cell>
          <cell r="CJ398" t="str">
            <v/>
          </cell>
          <cell r="CK398" t="str">
            <v/>
          </cell>
          <cell r="CL398" t="str">
            <v/>
          </cell>
          <cell r="CM398" t="str">
            <v/>
          </cell>
          <cell r="CN398" t="str">
            <v/>
          </cell>
          <cell r="CO398" t="str">
            <v/>
          </cell>
          <cell r="CP398" t="str">
            <v/>
          </cell>
          <cell r="CQ398" t="str">
            <v/>
          </cell>
          <cell r="CR398" t="str">
            <v/>
          </cell>
          <cell r="CS398" t="str">
            <v/>
          </cell>
          <cell r="CT398" t="str">
            <v/>
          </cell>
          <cell r="CU398">
            <v>-1.58</v>
          </cell>
          <cell r="CV398" t="str">
            <v/>
          </cell>
          <cell r="CW398" t="str">
            <v/>
          </cell>
          <cell r="CX398" t="str">
            <v/>
          </cell>
          <cell r="CY398" t="str">
            <v/>
          </cell>
          <cell r="CZ398" t="str">
            <v/>
          </cell>
          <cell r="DA398" t="str">
            <v/>
          </cell>
          <cell r="DB398" t="str">
            <v/>
          </cell>
          <cell r="DC398">
            <v>0</v>
          </cell>
          <cell r="DD398">
            <v>1</v>
          </cell>
          <cell r="DE398">
            <v>0</v>
          </cell>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I399">
            <v>0</v>
          </cell>
          <cell r="J399">
            <v>1</v>
          </cell>
          <cell r="K399">
            <v>0</v>
          </cell>
          <cell r="L399">
            <v>0</v>
          </cell>
          <cell r="M399">
            <v>0</v>
          </cell>
          <cell r="N399">
            <v>0</v>
          </cell>
          <cell r="O399">
            <v>0</v>
          </cell>
          <cell r="P399">
            <v>0</v>
          </cell>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1.68</v>
          </cell>
          <cell r="AR399">
            <v>1.59</v>
          </cell>
          <cell r="AS399">
            <v>1.51</v>
          </cell>
          <cell r="AT399">
            <v>1.42</v>
          </cell>
          <cell r="AU399">
            <v>1.33</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C399">
            <v>0</v>
          </cell>
          <cell r="DD399">
            <v>1</v>
          </cell>
          <cell r="DE399">
            <v>0</v>
          </cell>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K400">
            <v>0</v>
          </cell>
          <cell r="L400">
            <v>0</v>
          </cell>
          <cell r="M400">
            <v>0</v>
          </cell>
          <cell r="N400">
            <v>0</v>
          </cell>
          <cell r="O400">
            <v>0</v>
          </cell>
          <cell r="P400">
            <v>0</v>
          </cell>
          <cell r="Q400">
            <v>1</v>
          </cell>
          <cell r="R400" t="str">
            <v>Under</v>
          </cell>
          <cell r="S400" t="str">
            <v>RCV</v>
          </cell>
          <cell r="T400" t="str">
            <v>End of period</v>
          </cell>
          <cell r="U400" t="str">
            <v>Supply restrictions</v>
          </cell>
          <cell r="V400" t="str">
            <v>nr</v>
          </cell>
          <cell r="W400" t="str">
            <v>Number</v>
          </cell>
          <cell r="X400">
            <v>0</v>
          </cell>
          <cell r="Y400" t="str">
            <v>Down</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cell r="DE400">
            <v>0</v>
          </cell>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I401">
            <v>0</v>
          </cell>
          <cell r="J401">
            <v>1</v>
          </cell>
          <cell r="K401">
            <v>0</v>
          </cell>
          <cell r="L401">
            <v>0</v>
          </cell>
          <cell r="M401">
            <v>0</v>
          </cell>
          <cell r="N401">
            <v>0</v>
          </cell>
          <cell r="O401">
            <v>0</v>
          </cell>
          <cell r="P401">
            <v>0</v>
          </cell>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3</v>
          </cell>
          <cell r="AR401">
            <v>6</v>
          </cell>
          <cell r="AS401">
            <v>9</v>
          </cell>
          <cell r="AT401">
            <v>12</v>
          </cell>
          <cell r="AU401">
            <v>15</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t="str">
            <v>Yes</v>
          </cell>
          <cell r="BM401" t="str">
            <v>Yes</v>
          </cell>
          <cell r="BN401" t="str">
            <v>Yes</v>
          </cell>
          <cell r="BO401" t="str">
            <v>Yes</v>
          </cell>
          <cell r="BP401" t="str">
            <v>Yes</v>
          </cell>
          <cell r="BQ401">
            <v>-59.4</v>
          </cell>
          <cell r="BR401">
            <v>-59.4</v>
          </cell>
          <cell r="BS401">
            <v>-59.4</v>
          </cell>
          <cell r="BT401">
            <v>-59.4</v>
          </cell>
          <cell r="BU401">
            <v>-59.4</v>
          </cell>
          <cell r="BV401">
            <v>-30.6</v>
          </cell>
          <cell r="BW401">
            <v>-30.6</v>
          </cell>
          <cell r="BX401">
            <v>-30.6</v>
          </cell>
          <cell r="BY401">
            <v>-30.6</v>
          </cell>
          <cell r="BZ401">
            <v>-30.6</v>
          </cell>
          <cell r="CA401" t="str">
            <v/>
          </cell>
          <cell r="CB401" t="str">
            <v/>
          </cell>
          <cell r="CC401" t="str">
            <v/>
          </cell>
          <cell r="CD401" t="str">
            <v/>
          </cell>
          <cell r="CE401" t="str">
            <v/>
          </cell>
          <cell r="CF401" t="str">
            <v/>
          </cell>
          <cell r="CG401" t="str">
            <v/>
          </cell>
          <cell r="CH401" t="str">
            <v/>
          </cell>
          <cell r="CI401" t="str">
            <v/>
          </cell>
          <cell r="CJ401" t="str">
            <v/>
          </cell>
          <cell r="CK401">
            <v>32.6</v>
          </cell>
          <cell r="CL401">
            <v>33.299999999999997</v>
          </cell>
          <cell r="CM401">
            <v>36.1</v>
          </cell>
          <cell r="CN401">
            <v>39.200000000000003</v>
          </cell>
          <cell r="CO401">
            <v>42.3</v>
          </cell>
          <cell r="CP401">
            <v>100</v>
          </cell>
          <cell r="CQ401">
            <v>100</v>
          </cell>
          <cell r="CR401">
            <v>100</v>
          </cell>
          <cell r="CS401">
            <v>100</v>
          </cell>
          <cell r="CT401">
            <v>100</v>
          </cell>
          <cell r="CU401">
            <v>-0.73499999999999999</v>
          </cell>
          <cell r="CV401" t="str">
            <v/>
          </cell>
          <cell r="CW401" t="str">
            <v/>
          </cell>
          <cell r="CX401">
            <v>-1.4750000000000001</v>
          </cell>
          <cell r="CY401">
            <v>0.442</v>
          </cell>
          <cell r="CZ401" t="str">
            <v/>
          </cell>
          <cell r="DA401" t="str">
            <v/>
          </cell>
          <cell r="DB401">
            <v>0.88700000000000001</v>
          </cell>
          <cell r="DC401">
            <v>0</v>
          </cell>
          <cell r="DD401">
            <v>1</v>
          </cell>
          <cell r="DE401">
            <v>0</v>
          </cell>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I402">
            <v>0</v>
          </cell>
          <cell r="J402">
            <v>1</v>
          </cell>
          <cell r="K402">
            <v>0</v>
          </cell>
          <cell r="L402">
            <v>0</v>
          </cell>
          <cell r="M402">
            <v>0</v>
          </cell>
          <cell r="N402">
            <v>0</v>
          </cell>
          <cell r="O402">
            <v>0</v>
          </cell>
          <cell r="P402">
            <v>0</v>
          </cell>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135.69999999999999</v>
          </cell>
          <cell r="AR402">
            <v>134</v>
          </cell>
          <cell r="AS402">
            <v>132.30000000000001</v>
          </cell>
          <cell r="AT402">
            <v>130.30000000000001</v>
          </cell>
          <cell r="AU402">
            <v>128.69999999999999</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t="str">
            <v>Yes</v>
          </cell>
          <cell r="BM402" t="str">
            <v>Yes</v>
          </cell>
          <cell r="BN402" t="str">
            <v>Yes</v>
          </cell>
          <cell r="BO402" t="str">
            <v>Yes</v>
          </cell>
          <cell r="BP402" t="str">
            <v>Yes</v>
          </cell>
          <cell r="BQ402" t="str">
            <v/>
          </cell>
          <cell r="BR402" t="str">
            <v/>
          </cell>
          <cell r="BS402" t="str">
            <v/>
          </cell>
          <cell r="BT402" t="str">
            <v/>
          </cell>
          <cell r="BU402" t="str">
            <v/>
          </cell>
          <cell r="BV402">
            <v>144</v>
          </cell>
          <cell r="BW402">
            <v>142</v>
          </cell>
          <cell r="BX402">
            <v>141</v>
          </cell>
          <cell r="BY402">
            <v>139</v>
          </cell>
          <cell r="BZ402">
            <v>137</v>
          </cell>
          <cell r="CA402" t="str">
            <v/>
          </cell>
          <cell r="CB402" t="str">
            <v/>
          </cell>
          <cell r="CC402" t="str">
            <v/>
          </cell>
          <cell r="CD402" t="str">
            <v/>
          </cell>
          <cell r="CE402" t="str">
            <v/>
          </cell>
          <cell r="CF402" t="str">
            <v/>
          </cell>
          <cell r="CG402" t="str">
            <v/>
          </cell>
          <cell r="CH402" t="str">
            <v/>
          </cell>
          <cell r="CI402" t="str">
            <v/>
          </cell>
          <cell r="CJ402" t="str">
            <v/>
          </cell>
          <cell r="CK402">
            <v>127</v>
          </cell>
          <cell r="CL402">
            <v>125.4</v>
          </cell>
          <cell r="CM402">
            <v>123.5</v>
          </cell>
          <cell r="CN402">
            <v>121.7</v>
          </cell>
          <cell r="CO402">
            <v>120</v>
          </cell>
          <cell r="CP402" t="str">
            <v/>
          </cell>
          <cell r="CQ402" t="str">
            <v/>
          </cell>
          <cell r="CR402" t="str">
            <v/>
          </cell>
          <cell r="CS402" t="str">
            <v/>
          </cell>
          <cell r="CT402" t="str">
            <v/>
          </cell>
          <cell r="CU402">
            <v>-0.27900000000000003</v>
          </cell>
          <cell r="CV402" t="str">
            <v/>
          </cell>
          <cell r="CW402" t="str">
            <v/>
          </cell>
          <cell r="CX402" t="str">
            <v/>
          </cell>
          <cell r="CY402">
            <v>0.25600000000000001</v>
          </cell>
          <cell r="CZ402" t="str">
            <v/>
          </cell>
          <cell r="DA402" t="str">
            <v/>
          </cell>
          <cell r="DB402" t="str">
            <v/>
          </cell>
          <cell r="DC402">
            <v>0</v>
          </cell>
          <cell r="DD402">
            <v>1</v>
          </cell>
          <cell r="DE402">
            <v>0</v>
          </cell>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I403">
            <v>0</v>
          </cell>
          <cell r="J403">
            <v>0</v>
          </cell>
          <cell r="K403">
            <v>1</v>
          </cell>
          <cell r="L403">
            <v>0</v>
          </cell>
          <cell r="M403">
            <v>0</v>
          </cell>
          <cell r="N403">
            <v>0</v>
          </cell>
          <cell r="O403">
            <v>0</v>
          </cell>
          <cell r="P403">
            <v>0</v>
          </cell>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1.68</v>
          </cell>
          <cell r="AR403">
            <v>1.63</v>
          </cell>
          <cell r="AS403">
            <v>1.58</v>
          </cell>
          <cell r="AT403">
            <v>1.44</v>
          </cell>
          <cell r="AU403">
            <v>1.34</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t="str">
            <v>Yes</v>
          </cell>
          <cell r="BM403" t="str">
            <v>Yes</v>
          </cell>
          <cell r="BN403" t="str">
            <v>Yes</v>
          </cell>
          <cell r="BO403" t="str">
            <v>Yes</v>
          </cell>
          <cell r="BP403" t="str">
            <v>Yes</v>
          </cell>
          <cell r="BQ403">
            <v>8.4700000000000006</v>
          </cell>
          <cell r="BR403">
            <v>8.4700000000000006</v>
          </cell>
          <cell r="BS403">
            <v>8.4700000000000006</v>
          </cell>
          <cell r="BT403">
            <v>8.4700000000000006</v>
          </cell>
          <cell r="BU403">
            <v>8.4700000000000006</v>
          </cell>
          <cell r="BV403">
            <v>2.56</v>
          </cell>
          <cell r="BW403">
            <v>2.56</v>
          </cell>
          <cell r="BX403">
            <v>2.56</v>
          </cell>
          <cell r="BY403">
            <v>2.56</v>
          </cell>
          <cell r="BZ403">
            <v>2.56</v>
          </cell>
          <cell r="CA403" t="str">
            <v/>
          </cell>
          <cell r="CB403" t="str">
            <v/>
          </cell>
          <cell r="CC403" t="str">
            <v/>
          </cell>
          <cell r="CD403" t="str">
            <v/>
          </cell>
          <cell r="CE403" t="str">
            <v/>
          </cell>
          <cell r="CF403" t="str">
            <v/>
          </cell>
          <cell r="CG403" t="str">
            <v/>
          </cell>
          <cell r="CH403" t="str">
            <v/>
          </cell>
          <cell r="CI403" t="str">
            <v/>
          </cell>
          <cell r="CJ403" t="str">
            <v/>
          </cell>
          <cell r="CK403">
            <v>0.93</v>
          </cell>
          <cell r="CL403">
            <v>0.9</v>
          </cell>
          <cell r="CM403">
            <v>0.87</v>
          </cell>
          <cell r="CN403">
            <v>0.8</v>
          </cell>
          <cell r="CO403">
            <v>0.74</v>
          </cell>
          <cell r="CP403">
            <v>0</v>
          </cell>
          <cell r="CQ403">
            <v>0</v>
          </cell>
          <cell r="CR403">
            <v>0</v>
          </cell>
          <cell r="CS403">
            <v>0</v>
          </cell>
          <cell r="CT403">
            <v>0</v>
          </cell>
          <cell r="CU403">
            <v>-9.5120000000000005</v>
          </cell>
          <cell r="CV403" t="str">
            <v/>
          </cell>
          <cell r="CW403" t="str">
            <v/>
          </cell>
          <cell r="CX403">
            <v>-19.024000000000001</v>
          </cell>
          <cell r="CY403">
            <v>3.52</v>
          </cell>
          <cell r="CZ403" t="str">
            <v/>
          </cell>
          <cell r="DA403" t="str">
            <v/>
          </cell>
          <cell r="DB403">
            <v>7.04</v>
          </cell>
          <cell r="DC403">
            <v>0</v>
          </cell>
          <cell r="DD403">
            <v>1</v>
          </cell>
          <cell r="DE403">
            <v>0</v>
          </cell>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I404">
            <v>0</v>
          </cell>
          <cell r="J404">
            <v>0</v>
          </cell>
          <cell r="K404">
            <v>1</v>
          </cell>
          <cell r="L404">
            <v>0</v>
          </cell>
          <cell r="M404">
            <v>0</v>
          </cell>
          <cell r="N404">
            <v>0</v>
          </cell>
          <cell r="O404">
            <v>0</v>
          </cell>
          <cell r="P404">
            <v>0</v>
          </cell>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1665</v>
          </cell>
          <cell r="AR404">
            <v>1530</v>
          </cell>
          <cell r="AS404">
            <v>1395</v>
          </cell>
          <cell r="AT404">
            <v>1260</v>
          </cell>
          <cell r="AU404">
            <v>1123</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C404">
            <v>0</v>
          </cell>
          <cell r="DD404">
            <v>1</v>
          </cell>
          <cell r="DE404">
            <v>0</v>
          </cell>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I405">
            <v>0</v>
          </cell>
          <cell r="J405">
            <v>0</v>
          </cell>
          <cell r="K405">
            <v>1</v>
          </cell>
          <cell r="L405">
            <v>0</v>
          </cell>
          <cell r="M405">
            <v>0</v>
          </cell>
          <cell r="N405">
            <v>0</v>
          </cell>
          <cell r="O405">
            <v>0</v>
          </cell>
          <cell r="P405">
            <v>0</v>
          </cell>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17.059999999999999</v>
          </cell>
          <cell r="AR405">
            <v>16.27</v>
          </cell>
          <cell r="AS405">
            <v>15.54</v>
          </cell>
          <cell r="AT405">
            <v>14.76</v>
          </cell>
          <cell r="AU405">
            <v>13.99</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t="str">
            <v>Yes</v>
          </cell>
          <cell r="BM405" t="str">
            <v>Yes</v>
          </cell>
          <cell r="BN405" t="str">
            <v>Yes</v>
          </cell>
          <cell r="BO405" t="str">
            <v>Yes</v>
          </cell>
          <cell r="BP405" t="str">
            <v>Yes</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v>-0.19500000000000001</v>
          </cell>
          <cell r="CV405" t="str">
            <v/>
          </cell>
          <cell r="CW405" t="str">
            <v/>
          </cell>
          <cell r="CX405" t="str">
            <v/>
          </cell>
          <cell r="CY405">
            <v>0.04</v>
          </cell>
          <cell r="CZ405" t="str">
            <v/>
          </cell>
          <cell r="DA405" t="str">
            <v/>
          </cell>
          <cell r="DB405" t="str">
            <v/>
          </cell>
          <cell r="DC405">
            <v>0</v>
          </cell>
          <cell r="DD405">
            <v>1</v>
          </cell>
          <cell r="DE405">
            <v>0</v>
          </cell>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I406">
            <v>0</v>
          </cell>
          <cell r="J406">
            <v>0</v>
          </cell>
          <cell r="K406">
            <v>1</v>
          </cell>
          <cell r="L406">
            <v>0</v>
          </cell>
          <cell r="M406">
            <v>0</v>
          </cell>
          <cell r="N406">
            <v>0</v>
          </cell>
          <cell r="O406">
            <v>0</v>
          </cell>
          <cell r="P406">
            <v>0</v>
          </cell>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7540</v>
          </cell>
          <cell r="AR406">
            <v>7280</v>
          </cell>
          <cell r="AS406">
            <v>7020</v>
          </cell>
          <cell r="AT406">
            <v>6760</v>
          </cell>
          <cell r="AU406">
            <v>6500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C406">
            <v>0</v>
          </cell>
          <cell r="DD406">
            <v>1</v>
          </cell>
          <cell r="DE406">
            <v>0</v>
          </cell>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I407">
            <v>0</v>
          </cell>
          <cell r="J407">
            <v>0</v>
          </cell>
          <cell r="K407">
            <v>1</v>
          </cell>
          <cell r="L407">
            <v>0</v>
          </cell>
          <cell r="M407">
            <v>0</v>
          </cell>
          <cell r="N407">
            <v>0</v>
          </cell>
          <cell r="O407">
            <v>0</v>
          </cell>
          <cell r="P407">
            <v>0</v>
          </cell>
          <cell r="Q407">
            <v>1</v>
          </cell>
          <cell r="R407" t="str">
            <v>Out &amp; under</v>
          </cell>
          <cell r="S407" t="str">
            <v>Revenue</v>
          </cell>
          <cell r="T407" t="str">
            <v>In-period</v>
          </cell>
          <cell r="U407" t="str">
            <v>WwTW odour</v>
          </cell>
          <cell r="V407" t="str">
            <v>nr</v>
          </cell>
          <cell r="W407" t="str">
            <v>Number</v>
          </cell>
          <cell r="X407">
            <v>0</v>
          </cell>
          <cell r="Y407" t="str">
            <v>Down</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230</v>
          </cell>
          <cell r="AR407">
            <v>220</v>
          </cell>
          <cell r="AS407">
            <v>210</v>
          </cell>
          <cell r="AT407">
            <v>200</v>
          </cell>
          <cell r="AU407">
            <v>196</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C407">
            <v>0</v>
          </cell>
          <cell r="DD407">
            <v>1</v>
          </cell>
          <cell r="DE407">
            <v>0</v>
          </cell>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I408">
            <v>0</v>
          </cell>
          <cell r="J408">
            <v>0</v>
          </cell>
          <cell r="K408">
            <v>1</v>
          </cell>
          <cell r="L408">
            <v>0</v>
          </cell>
          <cell r="M408">
            <v>0</v>
          </cell>
          <cell r="N408">
            <v>0</v>
          </cell>
          <cell r="O408">
            <v>0</v>
          </cell>
          <cell r="P408">
            <v>0</v>
          </cell>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100</v>
          </cell>
          <cell r="AR408">
            <v>100</v>
          </cell>
          <cell r="AS408">
            <v>100</v>
          </cell>
          <cell r="AT408">
            <v>100</v>
          </cell>
          <cell r="AU408">
            <v>100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t="str">
            <v>Yes</v>
          </cell>
          <cell r="BM408" t="str">
            <v>Yes</v>
          </cell>
          <cell r="BN408" t="str">
            <v>Yes</v>
          </cell>
          <cell r="BO408" t="str">
            <v>Yes</v>
          </cell>
          <cell r="BP408" t="str">
            <v>Yes</v>
          </cell>
          <cell r="BQ408" t="str">
            <v/>
          </cell>
          <cell r="BR408" t="str">
            <v/>
          </cell>
          <cell r="BS408" t="str">
            <v/>
          </cell>
          <cell r="BT408" t="str">
            <v/>
          </cell>
          <cell r="BU408" t="str">
            <v/>
          </cell>
          <cell r="BV408" t="str">
            <v/>
          </cell>
          <cell r="BW408" t="str">
            <v/>
          </cell>
          <cell r="BX408" t="str">
            <v/>
          </cell>
          <cell r="BY408" t="str">
            <v/>
          </cell>
          <cell r="BZ408" t="str">
            <v/>
          </cell>
          <cell r="CA408">
            <v>99</v>
          </cell>
          <cell r="CB408">
            <v>99</v>
          </cell>
          <cell r="CC408">
            <v>99</v>
          </cell>
          <cell r="CD408">
            <v>99</v>
          </cell>
          <cell r="CE408">
            <v>99</v>
          </cell>
          <cell r="CF408" t="str">
            <v/>
          </cell>
          <cell r="CG408" t="str">
            <v/>
          </cell>
          <cell r="CH408" t="str">
            <v/>
          </cell>
          <cell r="CI408" t="str">
            <v/>
          </cell>
          <cell r="CJ408" t="str">
            <v/>
          </cell>
          <cell r="CK408" t="str">
            <v/>
          </cell>
          <cell r="CL408" t="str">
            <v/>
          </cell>
          <cell r="CM408" t="str">
            <v/>
          </cell>
          <cell r="CN408" t="str">
            <v/>
          </cell>
          <cell r="CO408" t="str">
            <v/>
          </cell>
          <cell r="CP408" t="str">
            <v/>
          </cell>
          <cell r="CQ408" t="str">
            <v/>
          </cell>
          <cell r="CR408" t="str">
            <v/>
          </cell>
          <cell r="CS408" t="str">
            <v/>
          </cell>
          <cell r="CT408" t="str">
            <v/>
          </cell>
          <cell r="CU408">
            <v>-0.36499999999999999</v>
          </cell>
          <cell r="CV408" t="str">
            <v/>
          </cell>
          <cell r="CW408" t="str">
            <v/>
          </cell>
          <cell r="CX408" t="str">
            <v/>
          </cell>
          <cell r="CY408" t="str">
            <v/>
          </cell>
          <cell r="CZ408" t="str">
            <v/>
          </cell>
          <cell r="DA408" t="str">
            <v/>
          </cell>
          <cell r="DB408" t="str">
            <v/>
          </cell>
          <cell r="DC408">
            <v>0</v>
          </cell>
          <cell r="DD408">
            <v>1</v>
          </cell>
          <cell r="DE408">
            <v>0</v>
          </cell>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I409">
            <v>0</v>
          </cell>
          <cell r="J409">
            <v>0</v>
          </cell>
          <cell r="K409">
            <v>1</v>
          </cell>
          <cell r="L409">
            <v>0</v>
          </cell>
          <cell r="M409">
            <v>0</v>
          </cell>
          <cell r="N409">
            <v>0</v>
          </cell>
          <cell r="O409">
            <v>0</v>
          </cell>
          <cell r="P409">
            <v>0</v>
          </cell>
          <cell r="Q409">
            <v>1</v>
          </cell>
          <cell r="R409" t="str">
            <v>Under</v>
          </cell>
          <cell r="S409" t="str">
            <v>Revenue</v>
          </cell>
          <cell r="T409" t="str">
            <v>In-period</v>
          </cell>
          <cell r="U409" t="str">
            <v>WwTW descriptive consents</v>
          </cell>
          <cell r="V409" t="str">
            <v>%</v>
          </cell>
          <cell r="W409" t="str">
            <v>Percentage</v>
          </cell>
          <cell r="X409">
            <v>1</v>
          </cell>
          <cell r="Y409" t="str">
            <v>Up</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100</v>
          </cell>
          <cell r="AR409">
            <v>100</v>
          </cell>
          <cell r="AS409">
            <v>100</v>
          </cell>
          <cell r="AT409">
            <v>100</v>
          </cell>
          <cell r="AU409">
            <v>100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C409">
            <v>0</v>
          </cell>
          <cell r="DD409">
            <v>1</v>
          </cell>
          <cell r="DE409">
            <v>0</v>
          </cell>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I410">
            <v>0</v>
          </cell>
          <cell r="J410">
            <v>0</v>
          </cell>
          <cell r="K410">
            <v>1</v>
          </cell>
          <cell r="L410">
            <v>0</v>
          </cell>
          <cell r="M410">
            <v>0</v>
          </cell>
          <cell r="N410">
            <v>0</v>
          </cell>
          <cell r="O410">
            <v>0</v>
          </cell>
          <cell r="P410">
            <v>0</v>
          </cell>
          <cell r="Q410">
            <v>1</v>
          </cell>
          <cell r="R410" t="str">
            <v>NFI</v>
          </cell>
          <cell r="S410">
            <v>0</v>
          </cell>
          <cell r="T410">
            <v>0</v>
          </cell>
          <cell r="U410" t="str">
            <v>Environmental</v>
          </cell>
          <cell r="V410" t="str">
            <v>%</v>
          </cell>
          <cell r="W410" t="str">
            <v>Percentage</v>
          </cell>
          <cell r="X410">
            <v>1</v>
          </cell>
          <cell r="Y410" t="str">
            <v>Up</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100</v>
          </cell>
          <cell r="AR410">
            <v>100</v>
          </cell>
          <cell r="AS410">
            <v>100</v>
          </cell>
          <cell r="AT410">
            <v>100</v>
          </cell>
          <cell r="AU410">
            <v>100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v>0</v>
          </cell>
          <cell r="DD410">
            <v>1</v>
          </cell>
          <cell r="DE410">
            <v>0</v>
          </cell>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I411">
            <v>0</v>
          </cell>
          <cell r="J411">
            <v>0</v>
          </cell>
          <cell r="K411">
            <v>0</v>
          </cell>
          <cell r="L411">
            <v>1</v>
          </cell>
          <cell r="M411">
            <v>0</v>
          </cell>
          <cell r="N411">
            <v>0</v>
          </cell>
          <cell r="O411">
            <v>0</v>
          </cell>
          <cell r="P411">
            <v>0</v>
          </cell>
          <cell r="Q411">
            <v>1</v>
          </cell>
          <cell r="R411" t="str">
            <v>Under</v>
          </cell>
          <cell r="S411" t="str">
            <v>Revenue</v>
          </cell>
          <cell r="T411" t="str">
            <v>In-period</v>
          </cell>
          <cell r="U411" t="str">
            <v>Bioresources (sludge)</v>
          </cell>
          <cell r="V411" t="str">
            <v>%</v>
          </cell>
          <cell r="W411" t="str">
            <v>Percentage</v>
          </cell>
          <cell r="X411">
            <v>2</v>
          </cell>
          <cell r="Y411" t="str">
            <v>Up</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100</v>
          </cell>
          <cell r="AR411">
            <v>100</v>
          </cell>
          <cell r="AS411">
            <v>100</v>
          </cell>
          <cell r="AT411">
            <v>100</v>
          </cell>
          <cell r="AU411">
            <v>100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C411">
            <v>0</v>
          </cell>
          <cell r="DD411">
            <v>1</v>
          </cell>
          <cell r="DE411">
            <v>0</v>
          </cell>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J412">
            <v>0</v>
          </cell>
          <cell r="K412">
            <v>0</v>
          </cell>
          <cell r="L412">
            <v>0</v>
          </cell>
          <cell r="M412">
            <v>0</v>
          </cell>
          <cell r="N412">
            <v>0</v>
          </cell>
          <cell r="O412">
            <v>0</v>
          </cell>
          <cell r="P412">
            <v>0</v>
          </cell>
          <cell r="Q412">
            <v>1</v>
          </cell>
          <cell r="R412" t="str">
            <v>NFI</v>
          </cell>
          <cell r="S412">
            <v>0</v>
          </cell>
          <cell r="T412">
            <v>0</v>
          </cell>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v>0</v>
          </cell>
          <cell r="DD412">
            <v>1</v>
          </cell>
          <cell r="DE412">
            <v>0</v>
          </cell>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I413">
            <v>0</v>
          </cell>
          <cell r="J413">
            <v>0</v>
          </cell>
          <cell r="K413">
            <v>1</v>
          </cell>
          <cell r="L413">
            <v>0</v>
          </cell>
          <cell r="M413">
            <v>0</v>
          </cell>
          <cell r="N413">
            <v>0</v>
          </cell>
          <cell r="O413">
            <v>0</v>
          </cell>
          <cell r="P413">
            <v>0</v>
          </cell>
          <cell r="Q413">
            <v>1</v>
          </cell>
          <cell r="R413" t="str">
            <v>NFI</v>
          </cell>
          <cell r="S413">
            <v>0</v>
          </cell>
          <cell r="T413">
            <v>0</v>
          </cell>
          <cell r="U413" t="str">
            <v>Resilience</v>
          </cell>
          <cell r="V413" t="str">
            <v>%</v>
          </cell>
          <cell r="W413" t="str">
            <v>% of population at risk of sewer flooding in 1 in 50 year storm</v>
          </cell>
          <cell r="X413">
            <v>2</v>
          </cell>
          <cell r="Y413" t="str">
            <v>Down</v>
          </cell>
          <cell r="Z413" t="str">
            <v>Risk of sewer flooding in a storm</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30.54</v>
          </cell>
          <cell r="AR413">
            <v>29.39</v>
          </cell>
          <cell r="AS413">
            <v>28.23</v>
          </cell>
          <cell r="AT413">
            <v>27.08</v>
          </cell>
          <cell r="AU413">
            <v>25.92</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v>0</v>
          </cell>
          <cell r="DD413">
            <v>0</v>
          </cell>
          <cell r="DE413">
            <v>0</v>
          </cell>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I414">
            <v>0</v>
          </cell>
          <cell r="J414">
            <v>0</v>
          </cell>
          <cell r="K414">
            <v>1</v>
          </cell>
          <cell r="L414">
            <v>0</v>
          </cell>
          <cell r="M414">
            <v>0</v>
          </cell>
          <cell r="N414">
            <v>0</v>
          </cell>
          <cell r="O414">
            <v>0</v>
          </cell>
          <cell r="P414">
            <v>0</v>
          </cell>
          <cell r="Q414">
            <v>1</v>
          </cell>
          <cell r="R414" t="str">
            <v>Out &amp; under</v>
          </cell>
          <cell r="S414" t="str">
            <v>Revenue</v>
          </cell>
          <cell r="T414" t="str">
            <v>In-period</v>
          </cell>
          <cell r="U414" t="str">
            <v>Resilience</v>
          </cell>
          <cell r="V414" t="str">
            <v>nr</v>
          </cell>
          <cell r="W414" t="str">
            <v>Number</v>
          </cell>
          <cell r="X414">
            <v>0</v>
          </cell>
          <cell r="Y414" t="str">
            <v>Up</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20</v>
          </cell>
          <cell r="AR414">
            <v>40</v>
          </cell>
          <cell r="AS414">
            <v>60</v>
          </cell>
          <cell r="AT414">
            <v>80</v>
          </cell>
          <cell r="AU414">
            <v>100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cell r="DC414">
            <v>0</v>
          </cell>
          <cell r="DD414">
            <v>0</v>
          </cell>
          <cell r="DE414">
            <v>0</v>
          </cell>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I415">
            <v>0</v>
          </cell>
          <cell r="J415">
            <v>1</v>
          </cell>
          <cell r="K415">
            <v>0</v>
          </cell>
          <cell r="L415">
            <v>0</v>
          </cell>
          <cell r="M415">
            <v>0</v>
          </cell>
          <cell r="N415">
            <v>0</v>
          </cell>
          <cell r="O415">
            <v>0</v>
          </cell>
          <cell r="P415">
            <v>0</v>
          </cell>
          <cell r="Q415">
            <v>1</v>
          </cell>
          <cell r="R415" t="str">
            <v>Out &amp; under</v>
          </cell>
          <cell r="S415" t="str">
            <v>Revenue</v>
          </cell>
          <cell r="T415" t="str">
            <v>In-period</v>
          </cell>
          <cell r="U415" t="str">
            <v>Resilience</v>
          </cell>
          <cell r="V415" t="str">
            <v>nr</v>
          </cell>
          <cell r="W415" t="str">
            <v>Number</v>
          </cell>
          <cell r="X415">
            <v>0</v>
          </cell>
          <cell r="Y415" t="str">
            <v>Down</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767</v>
          </cell>
          <cell r="AR415">
            <v>673</v>
          </cell>
          <cell r="AS415">
            <v>641</v>
          </cell>
          <cell r="AT415">
            <v>552</v>
          </cell>
          <cell r="AU415">
            <v>540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C415">
            <v>0</v>
          </cell>
          <cell r="DD415">
            <v>1</v>
          </cell>
          <cell r="DE415">
            <v>0</v>
          </cell>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I416">
            <v>0</v>
          </cell>
          <cell r="J416">
            <v>0</v>
          </cell>
          <cell r="K416">
            <v>0</v>
          </cell>
          <cell r="L416">
            <v>0</v>
          </cell>
          <cell r="M416">
            <v>1</v>
          </cell>
          <cell r="N416">
            <v>0</v>
          </cell>
          <cell r="O416">
            <v>0</v>
          </cell>
          <cell r="P416">
            <v>0</v>
          </cell>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t="str">
            <v/>
          </cell>
          <cell r="AR416" t="str">
            <v/>
          </cell>
          <cell r="AS416" t="str">
            <v/>
          </cell>
          <cell r="AT416" t="str">
            <v/>
          </cell>
          <cell r="AU416" t="str">
            <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t="str">
            <v>Yes</v>
          </cell>
          <cell r="BM416" t="str">
            <v>Yes</v>
          </cell>
          <cell r="BN416" t="str">
            <v>Yes</v>
          </cell>
          <cell r="BO416" t="str">
            <v>Yes</v>
          </cell>
          <cell r="BP416" t="str">
            <v>Yes</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No</v>
          </cell>
          <cell r="DD416">
            <v>1</v>
          </cell>
          <cell r="DE416">
            <v>0</v>
          </cell>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I417">
            <v>0</v>
          </cell>
          <cell r="J417">
            <v>1</v>
          </cell>
          <cell r="K417">
            <v>0</v>
          </cell>
          <cell r="L417">
            <v>0</v>
          </cell>
          <cell r="M417">
            <v>0</v>
          </cell>
          <cell r="N417">
            <v>0</v>
          </cell>
          <cell r="O417">
            <v>0</v>
          </cell>
          <cell r="P417">
            <v>0</v>
          </cell>
          <cell r="Q417">
            <v>1</v>
          </cell>
          <cell r="R417" t="str">
            <v>Out &amp; under</v>
          </cell>
          <cell r="S417" t="str">
            <v>Revenue</v>
          </cell>
          <cell r="T417" t="str">
            <v>In-period</v>
          </cell>
          <cell r="U417" t="str">
            <v>Customer contacts - other</v>
          </cell>
          <cell r="V417" t="str">
            <v>%</v>
          </cell>
          <cell r="W417" t="str">
            <v>Percentage</v>
          </cell>
          <cell r="X417">
            <v>1</v>
          </cell>
          <cell r="Y417" t="str">
            <v>Up</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95</v>
          </cell>
          <cell r="AR417">
            <v>95</v>
          </cell>
          <cell r="AS417">
            <v>95</v>
          </cell>
          <cell r="AT417">
            <v>95</v>
          </cell>
          <cell r="AU417">
            <v>95</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C417">
            <v>0</v>
          </cell>
          <cell r="DD417">
            <v>1</v>
          </cell>
          <cell r="DE417">
            <v>0</v>
          </cell>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I418">
            <v>0</v>
          </cell>
          <cell r="J418">
            <v>0</v>
          </cell>
          <cell r="K418">
            <v>1</v>
          </cell>
          <cell r="L418">
            <v>0</v>
          </cell>
          <cell r="M418">
            <v>0</v>
          </cell>
          <cell r="N418">
            <v>0</v>
          </cell>
          <cell r="O418">
            <v>0</v>
          </cell>
          <cell r="P418">
            <v>0</v>
          </cell>
          <cell r="Q418">
            <v>1</v>
          </cell>
          <cell r="R418" t="str">
            <v>Out &amp; under</v>
          </cell>
          <cell r="S418" t="str">
            <v>Revenue</v>
          </cell>
          <cell r="T418" t="str">
            <v>In-period</v>
          </cell>
          <cell r="U418" t="str">
            <v>Customer contacts - other</v>
          </cell>
          <cell r="V418" t="str">
            <v>%</v>
          </cell>
          <cell r="W418" t="str">
            <v>Percentage</v>
          </cell>
          <cell r="X418">
            <v>1</v>
          </cell>
          <cell r="Y418" t="str">
            <v>Up</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95</v>
          </cell>
          <cell r="AR418">
            <v>95</v>
          </cell>
          <cell r="AS418">
            <v>95</v>
          </cell>
          <cell r="AT418">
            <v>95</v>
          </cell>
          <cell r="AU418">
            <v>95</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C418">
            <v>0</v>
          </cell>
          <cell r="DD418">
            <v>1</v>
          </cell>
          <cell r="DE418">
            <v>0</v>
          </cell>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I419">
            <v>0</v>
          </cell>
          <cell r="J419">
            <v>0.49</v>
          </cell>
          <cell r="K419">
            <v>0.51</v>
          </cell>
          <cell r="L419">
            <v>0</v>
          </cell>
          <cell r="M419">
            <v>0</v>
          </cell>
          <cell r="N419">
            <v>0</v>
          </cell>
          <cell r="O419">
            <v>0</v>
          </cell>
          <cell r="P419">
            <v>0</v>
          </cell>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t="str">
            <v/>
          </cell>
          <cell r="AR419" t="str">
            <v/>
          </cell>
          <cell r="AS419" t="str">
            <v/>
          </cell>
          <cell r="AT419" t="str">
            <v/>
          </cell>
          <cell r="AU419" t="str">
            <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t="str">
            <v>Yes</v>
          </cell>
          <cell r="BM419" t="str">
            <v>Yes</v>
          </cell>
          <cell r="BN419" t="str">
            <v>Yes</v>
          </cell>
          <cell r="BO419" t="str">
            <v>Yes</v>
          </cell>
          <cell r="BP419" t="str">
            <v>Yes</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No</v>
          </cell>
          <cell r="DD419">
            <v>1</v>
          </cell>
          <cell r="DE419">
            <v>0</v>
          </cell>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I420">
            <v>0</v>
          </cell>
          <cell r="J420">
            <v>0</v>
          </cell>
          <cell r="K420">
            <v>0</v>
          </cell>
          <cell r="L420">
            <v>0</v>
          </cell>
          <cell r="M420">
            <v>1</v>
          </cell>
          <cell r="N420">
            <v>0</v>
          </cell>
          <cell r="O420">
            <v>0</v>
          </cell>
          <cell r="P420">
            <v>0</v>
          </cell>
          <cell r="Q420">
            <v>1</v>
          </cell>
          <cell r="R420" t="str">
            <v>NFI</v>
          </cell>
          <cell r="S420">
            <v>0</v>
          </cell>
          <cell r="T420">
            <v>0</v>
          </cell>
          <cell r="U420" t="str">
            <v>Billing, debt, vfm, affordability, vulnerability</v>
          </cell>
          <cell r="V420" t="str">
            <v>%</v>
          </cell>
          <cell r="W420" t="str">
            <v>Percentage</v>
          </cell>
          <cell r="X420">
            <v>0</v>
          </cell>
          <cell r="Y420" t="str">
            <v>Up</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70</v>
          </cell>
          <cell r="AR420">
            <v>71</v>
          </cell>
          <cell r="AS420">
            <v>73</v>
          </cell>
          <cell r="AT420">
            <v>74</v>
          </cell>
          <cell r="AU420">
            <v>75</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v>0</v>
          </cell>
          <cell r="DD420">
            <v>1</v>
          </cell>
          <cell r="DE420">
            <v>0</v>
          </cell>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I421">
            <v>0</v>
          </cell>
          <cell r="J421">
            <v>0</v>
          </cell>
          <cell r="K421">
            <v>0</v>
          </cell>
          <cell r="L421">
            <v>0</v>
          </cell>
          <cell r="M421">
            <v>1</v>
          </cell>
          <cell r="N421">
            <v>0</v>
          </cell>
          <cell r="O421">
            <v>0</v>
          </cell>
          <cell r="P421">
            <v>0</v>
          </cell>
          <cell r="Q421">
            <v>1</v>
          </cell>
          <cell r="R421" t="str">
            <v>NFI</v>
          </cell>
          <cell r="S421">
            <v>0</v>
          </cell>
          <cell r="T421">
            <v>0</v>
          </cell>
          <cell r="U421" t="str">
            <v>Billing, debt, vfm, affordability, vulnerability</v>
          </cell>
          <cell r="V421" t="str">
            <v>%</v>
          </cell>
          <cell r="W421" t="str">
            <v>Percentage</v>
          </cell>
          <cell r="X421">
            <v>1</v>
          </cell>
          <cell r="Y421" t="str">
            <v>Up</v>
          </cell>
          <cell r="Z421" t="str">
            <v>Priority services for customers in vulnerable circumstances</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t="str">
            <v>2.5 / 17.5 / 45</v>
          </cell>
          <cell r="AR421" t="str">
            <v>3 / 35 / 90</v>
          </cell>
          <cell r="AS421" t="str">
            <v>3.5 / 35 / 90</v>
          </cell>
          <cell r="AT421" t="str">
            <v>5 / 35 / 90</v>
          </cell>
          <cell r="AU421" t="str">
            <v>7 / 35 / 90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v>0</v>
          </cell>
          <cell r="DD421">
            <v>0</v>
          </cell>
          <cell r="DE421">
            <v>0</v>
          </cell>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I422">
            <v>0</v>
          </cell>
          <cell r="J422">
            <v>0</v>
          </cell>
          <cell r="K422">
            <v>0</v>
          </cell>
          <cell r="L422">
            <v>0</v>
          </cell>
          <cell r="M422">
            <v>1</v>
          </cell>
          <cell r="N422">
            <v>0</v>
          </cell>
          <cell r="O422">
            <v>0</v>
          </cell>
          <cell r="P422">
            <v>0</v>
          </cell>
          <cell r="Q422">
            <v>1</v>
          </cell>
          <cell r="R422" t="str">
            <v>NFI</v>
          </cell>
          <cell r="S422">
            <v>0</v>
          </cell>
          <cell r="T422">
            <v>0</v>
          </cell>
          <cell r="U422" t="str">
            <v>Billing, debt, vfm, affordability, vulnerability</v>
          </cell>
          <cell r="V422" t="str">
            <v>score</v>
          </cell>
          <cell r="W422" t="str">
            <v>Score</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t="str">
            <v>Achieve</v>
          </cell>
          <cell r="AR422" t="str">
            <v>Maintain</v>
          </cell>
          <cell r="AS422" t="str">
            <v>Maintain</v>
          </cell>
          <cell r="AT422" t="str">
            <v>Maintain</v>
          </cell>
          <cell r="AU422" t="str">
            <v>Maintain</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v>0</v>
          </cell>
          <cell r="DD422">
            <v>0</v>
          </cell>
          <cell r="DE422">
            <v>0</v>
          </cell>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I423">
            <v>0</v>
          </cell>
          <cell r="J423">
            <v>0</v>
          </cell>
          <cell r="K423">
            <v>0</v>
          </cell>
          <cell r="L423">
            <v>0</v>
          </cell>
          <cell r="M423">
            <v>1</v>
          </cell>
          <cell r="N423">
            <v>0</v>
          </cell>
          <cell r="O423">
            <v>0</v>
          </cell>
          <cell r="P423">
            <v>0</v>
          </cell>
          <cell r="Q423">
            <v>1</v>
          </cell>
          <cell r="R423" t="str">
            <v>NFI</v>
          </cell>
          <cell r="S423">
            <v>0</v>
          </cell>
          <cell r="T423">
            <v>0</v>
          </cell>
          <cell r="U423" t="str">
            <v>Billing, debt, vfm, affordability, vulnerability</v>
          </cell>
          <cell r="V423" t="str">
            <v>%</v>
          </cell>
          <cell r="W423" t="str">
            <v>Percentage</v>
          </cell>
          <cell r="X423">
            <v>0</v>
          </cell>
          <cell r="Y423" t="str">
            <v>Up</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73</v>
          </cell>
          <cell r="AR423">
            <v>78</v>
          </cell>
          <cell r="AS423">
            <v>83</v>
          </cell>
          <cell r="AT423">
            <v>88</v>
          </cell>
          <cell r="AU423">
            <v>93</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v>0</v>
          </cell>
          <cell r="DD423">
            <v>1</v>
          </cell>
          <cell r="DE423">
            <v>0</v>
          </cell>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I424">
            <v>0</v>
          </cell>
          <cell r="J424">
            <v>0</v>
          </cell>
          <cell r="K424">
            <v>1</v>
          </cell>
          <cell r="L424">
            <v>0</v>
          </cell>
          <cell r="M424">
            <v>0</v>
          </cell>
          <cell r="N424">
            <v>0</v>
          </cell>
          <cell r="O424">
            <v>0</v>
          </cell>
          <cell r="P424">
            <v>0</v>
          </cell>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24.51</v>
          </cell>
          <cell r="AR424">
            <v>23.74</v>
          </cell>
          <cell r="AS424">
            <v>23</v>
          </cell>
          <cell r="AT424">
            <v>22.4</v>
          </cell>
          <cell r="AU424">
            <v>19.5</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t="str">
            <v>Yes</v>
          </cell>
          <cell r="BM424" t="str">
            <v>Yes</v>
          </cell>
          <cell r="BN424" t="str">
            <v>Yes</v>
          </cell>
          <cell r="BO424" t="str">
            <v>Yes</v>
          </cell>
          <cell r="BP424" t="str">
            <v>Yes</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v>-0.115</v>
          </cell>
          <cell r="CV424" t="str">
            <v/>
          </cell>
          <cell r="CW424" t="str">
            <v/>
          </cell>
          <cell r="CX424" t="str">
            <v/>
          </cell>
          <cell r="CY424" t="str">
            <v/>
          </cell>
          <cell r="CZ424" t="str">
            <v/>
          </cell>
          <cell r="DA424" t="str">
            <v/>
          </cell>
          <cell r="DB424" t="str">
            <v/>
          </cell>
          <cell r="DC424">
            <v>0</v>
          </cell>
          <cell r="DD424">
            <v>1</v>
          </cell>
          <cell r="DE424">
            <v>0</v>
          </cell>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I425">
            <v>0</v>
          </cell>
          <cell r="J425">
            <v>1</v>
          </cell>
          <cell r="K425">
            <v>0</v>
          </cell>
          <cell r="L425">
            <v>0</v>
          </cell>
          <cell r="M425">
            <v>0</v>
          </cell>
          <cell r="N425">
            <v>0</v>
          </cell>
          <cell r="O425">
            <v>0</v>
          </cell>
          <cell r="P425">
            <v>0</v>
          </cell>
          <cell r="Q425">
            <v>1</v>
          </cell>
          <cell r="R425" t="str">
            <v>Under</v>
          </cell>
          <cell r="S425" t="str">
            <v>Revenue</v>
          </cell>
          <cell r="T425" t="str">
            <v>In-period</v>
          </cell>
          <cell r="U425" t="str">
            <v>Pollution incidents</v>
          </cell>
          <cell r="V425" t="str">
            <v>nr</v>
          </cell>
          <cell r="W425" t="str">
            <v>Number</v>
          </cell>
          <cell r="X425">
            <v>0</v>
          </cell>
          <cell r="Y425" t="str">
            <v>Down</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C425">
            <v>0</v>
          </cell>
          <cell r="DD425">
            <v>1</v>
          </cell>
          <cell r="DE425">
            <v>0</v>
          </cell>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I426">
            <v>0</v>
          </cell>
          <cell r="J426">
            <v>0</v>
          </cell>
          <cell r="K426">
            <v>1</v>
          </cell>
          <cell r="L426">
            <v>0</v>
          </cell>
          <cell r="M426">
            <v>0</v>
          </cell>
          <cell r="N426">
            <v>0</v>
          </cell>
          <cell r="O426">
            <v>0</v>
          </cell>
          <cell r="P426">
            <v>0</v>
          </cell>
          <cell r="Q426">
            <v>1</v>
          </cell>
          <cell r="R426" t="str">
            <v>NFI</v>
          </cell>
          <cell r="S426">
            <v>0</v>
          </cell>
          <cell r="T426">
            <v>0</v>
          </cell>
          <cell r="U426" t="str">
            <v>Biodiversity/SSSIs</v>
          </cell>
          <cell r="V426" t="str">
            <v>nr</v>
          </cell>
          <cell r="W426" t="str">
            <v>Number</v>
          </cell>
          <cell r="X426">
            <v>0</v>
          </cell>
          <cell r="Y426" t="str">
            <v>Down</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v>0</v>
          </cell>
          <cell r="DD426">
            <v>1</v>
          </cell>
          <cell r="DE426">
            <v>0</v>
          </cell>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K427">
            <v>0</v>
          </cell>
          <cell r="L427">
            <v>0</v>
          </cell>
          <cell r="M427">
            <v>0</v>
          </cell>
          <cell r="N427">
            <v>0</v>
          </cell>
          <cell r="O427">
            <v>0</v>
          </cell>
          <cell r="P427">
            <v>0</v>
          </cell>
          <cell r="Q427">
            <v>1</v>
          </cell>
          <cell r="R427" t="str">
            <v>NFI</v>
          </cell>
          <cell r="S427">
            <v>0</v>
          </cell>
          <cell r="T427">
            <v>0</v>
          </cell>
          <cell r="U427" t="str">
            <v>Biodiversity/SSSIs</v>
          </cell>
          <cell r="V427" t="str">
            <v>nr</v>
          </cell>
          <cell r="W427" t="str">
            <v>Number</v>
          </cell>
          <cell r="X427">
            <v>0</v>
          </cell>
          <cell r="Y427" t="str">
            <v>Up</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21</v>
          </cell>
          <cell r="AR427">
            <v>44</v>
          </cell>
          <cell r="AS427">
            <v>67</v>
          </cell>
          <cell r="AT427">
            <v>90</v>
          </cell>
          <cell r="AU427">
            <v>112</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v>0</v>
          </cell>
          <cell r="DD427">
            <v>1</v>
          </cell>
          <cell r="DE427">
            <v>0</v>
          </cell>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K428">
            <v>0</v>
          </cell>
          <cell r="L428">
            <v>0</v>
          </cell>
          <cell r="M428">
            <v>0</v>
          </cell>
          <cell r="N428">
            <v>0</v>
          </cell>
          <cell r="O428">
            <v>0</v>
          </cell>
          <cell r="P428">
            <v>0</v>
          </cell>
          <cell r="Q428">
            <v>1</v>
          </cell>
          <cell r="R428" t="str">
            <v>Out &amp; under</v>
          </cell>
          <cell r="S428" t="str">
            <v>RCV</v>
          </cell>
          <cell r="T428" t="str">
            <v>End of period</v>
          </cell>
          <cell r="U428" t="str">
            <v>Catchment management</v>
          </cell>
          <cell r="V428" t="str">
            <v>Ha</v>
          </cell>
          <cell r="W428" t="str">
            <v>Hectares</v>
          </cell>
          <cell r="X428">
            <v>0</v>
          </cell>
          <cell r="Y428" t="str">
            <v>Up</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73209</v>
          </cell>
          <cell r="AR428">
            <v>83209</v>
          </cell>
          <cell r="AS428">
            <v>93209</v>
          </cell>
          <cell r="AT428">
            <v>103209</v>
          </cell>
          <cell r="AU428">
            <v>113209</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79028</v>
          </cell>
          <cell r="BX428">
            <v>89028</v>
          </cell>
          <cell r="BY428">
            <v>99028</v>
          </cell>
          <cell r="BZ428">
            <v>109028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92209</v>
          </cell>
          <cell r="CM428">
            <v>102209</v>
          </cell>
          <cell r="CN428">
            <v>112209</v>
          </cell>
          <cell r="CO428">
            <v>122209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C428">
            <v>0</v>
          </cell>
          <cell r="DD428">
            <v>1</v>
          </cell>
          <cell r="DE428">
            <v>0</v>
          </cell>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J429">
            <v>0</v>
          </cell>
          <cell r="K429">
            <v>0.85</v>
          </cell>
          <cell r="L429">
            <v>0</v>
          </cell>
          <cell r="M429">
            <v>0</v>
          </cell>
          <cell r="N429">
            <v>0</v>
          </cell>
          <cell r="O429">
            <v>0</v>
          </cell>
          <cell r="P429">
            <v>0</v>
          </cell>
          <cell r="Q429">
            <v>1</v>
          </cell>
          <cell r="R429" t="str">
            <v>Under</v>
          </cell>
          <cell r="S429" t="str">
            <v>Revenue</v>
          </cell>
          <cell r="T429" t="str">
            <v>In-period</v>
          </cell>
          <cell r="U429" t="str">
            <v>Environmental</v>
          </cell>
          <cell r="V429" t="str">
            <v>nr</v>
          </cell>
          <cell r="W429" t="str">
            <v>Number</v>
          </cell>
          <cell r="X429">
            <v>0</v>
          </cell>
          <cell r="Y429" t="str">
            <v>Up</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3</v>
          </cell>
          <cell r="AR429">
            <v>3</v>
          </cell>
          <cell r="AS429">
            <v>3</v>
          </cell>
          <cell r="AT429">
            <v>4</v>
          </cell>
          <cell r="AU429">
            <v>4</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cell r="DC429">
            <v>0</v>
          </cell>
          <cell r="DD429">
            <v>0</v>
          </cell>
          <cell r="DE429">
            <v>0</v>
          </cell>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I430">
            <v>0</v>
          </cell>
          <cell r="J430">
            <v>0</v>
          </cell>
          <cell r="K430">
            <v>1</v>
          </cell>
          <cell r="L430">
            <v>0</v>
          </cell>
          <cell r="M430">
            <v>0</v>
          </cell>
          <cell r="N430">
            <v>0</v>
          </cell>
          <cell r="O430">
            <v>0</v>
          </cell>
          <cell r="P430">
            <v>0</v>
          </cell>
          <cell r="Q430">
            <v>1</v>
          </cell>
          <cell r="R430" t="str">
            <v>Out &amp; under</v>
          </cell>
          <cell r="S430" t="str">
            <v>RCV</v>
          </cell>
          <cell r="T430" t="str">
            <v>End of period</v>
          </cell>
          <cell r="U430" t="str">
            <v>Environmental</v>
          </cell>
          <cell r="V430" t="str">
            <v>nr</v>
          </cell>
          <cell r="W430" t="str">
            <v>Number</v>
          </cell>
          <cell r="X430">
            <v>0</v>
          </cell>
          <cell r="Y430" t="str">
            <v>Up</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-8</v>
          </cell>
          <cell r="AR430">
            <v>-6</v>
          </cell>
          <cell r="AS430">
            <v>-4</v>
          </cell>
          <cell r="AT430">
            <v>-2</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C430">
            <v>0</v>
          </cell>
          <cell r="DD430">
            <v>1</v>
          </cell>
          <cell r="DE430">
            <v>0</v>
          </cell>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J431">
            <v>0</v>
          </cell>
          <cell r="K431">
            <v>0</v>
          </cell>
          <cell r="L431">
            <v>0</v>
          </cell>
          <cell r="M431">
            <v>0</v>
          </cell>
          <cell r="N431">
            <v>0</v>
          </cell>
          <cell r="O431">
            <v>0</v>
          </cell>
          <cell r="P431">
            <v>0</v>
          </cell>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365</v>
          </cell>
          <cell r="AR431">
            <v>365</v>
          </cell>
          <cell r="AS431">
            <v>365</v>
          </cell>
          <cell r="AT431">
            <v>365</v>
          </cell>
          <cell r="AU431">
            <v>365</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cell r="DE431">
            <v>0</v>
          </cell>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I432">
            <v>0</v>
          </cell>
          <cell r="J432">
            <v>0</v>
          </cell>
          <cell r="K432">
            <v>0</v>
          </cell>
          <cell r="L432">
            <v>0</v>
          </cell>
          <cell r="M432">
            <v>1</v>
          </cell>
          <cell r="N432">
            <v>0</v>
          </cell>
          <cell r="O432">
            <v>0</v>
          </cell>
          <cell r="P432">
            <v>0</v>
          </cell>
          <cell r="Q432">
            <v>1</v>
          </cell>
          <cell r="R432" t="str">
            <v>NFI</v>
          </cell>
          <cell r="S432">
            <v>0</v>
          </cell>
          <cell r="T432">
            <v>0</v>
          </cell>
          <cell r="U432" t="str">
            <v>Metering</v>
          </cell>
          <cell r="V432" t="str">
            <v>nr</v>
          </cell>
          <cell r="W432" t="str">
            <v>Number</v>
          </cell>
          <cell r="X432">
            <v>0</v>
          </cell>
          <cell r="Y432" t="str">
            <v>Up</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161332</v>
          </cell>
          <cell r="AR432">
            <v>183364</v>
          </cell>
          <cell r="AS432">
            <v>204655</v>
          </cell>
          <cell r="AT432">
            <v>225705</v>
          </cell>
          <cell r="AU432">
            <v>245964</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v>0</v>
          </cell>
          <cell r="DD432">
            <v>1</v>
          </cell>
          <cell r="DE432">
            <v>0</v>
          </cell>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I433">
            <v>0</v>
          </cell>
          <cell r="J433">
            <v>0</v>
          </cell>
          <cell r="K433">
            <v>0</v>
          </cell>
          <cell r="L433">
            <v>0</v>
          </cell>
          <cell r="M433">
            <v>1</v>
          </cell>
          <cell r="N433">
            <v>0</v>
          </cell>
          <cell r="O433">
            <v>0</v>
          </cell>
          <cell r="P433">
            <v>0</v>
          </cell>
          <cell r="Q433">
            <v>1</v>
          </cell>
          <cell r="R433" t="str">
            <v>NFI</v>
          </cell>
          <cell r="S433">
            <v>0</v>
          </cell>
          <cell r="T433">
            <v>0</v>
          </cell>
          <cell r="U433" t="str">
            <v>Billing, debt, vfm, affordability, vulnerability</v>
          </cell>
          <cell r="V433" t="str">
            <v>nr</v>
          </cell>
          <cell r="W433" t="str">
            <v>Number</v>
          </cell>
          <cell r="X433">
            <v>0</v>
          </cell>
          <cell r="Y433" t="str">
            <v>Up</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27000</v>
          </cell>
          <cell r="AR433">
            <v>30000</v>
          </cell>
          <cell r="AS433">
            <v>33000</v>
          </cell>
          <cell r="AT433">
            <v>40000</v>
          </cell>
          <cell r="AU433">
            <v>50000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v>0</v>
          </cell>
          <cell r="DD433">
            <v>1</v>
          </cell>
          <cell r="DE433">
            <v>0</v>
          </cell>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I434">
            <v>0</v>
          </cell>
          <cell r="J434">
            <v>0</v>
          </cell>
          <cell r="K434">
            <v>0</v>
          </cell>
          <cell r="L434">
            <v>0</v>
          </cell>
          <cell r="M434">
            <v>1</v>
          </cell>
          <cell r="N434">
            <v>0</v>
          </cell>
          <cell r="O434">
            <v>0</v>
          </cell>
          <cell r="P434">
            <v>0</v>
          </cell>
          <cell r="Q434">
            <v>1</v>
          </cell>
          <cell r="R434" t="str">
            <v>NFI</v>
          </cell>
          <cell r="S434">
            <v>0</v>
          </cell>
          <cell r="T434">
            <v>0</v>
          </cell>
          <cell r="U434" t="str">
            <v>Billing, debt, vfm, affordability, vulnerability</v>
          </cell>
          <cell r="V434" t="str">
            <v>%</v>
          </cell>
          <cell r="W434" t="str">
            <v>Percentage</v>
          </cell>
          <cell r="X434">
            <v>2</v>
          </cell>
          <cell r="Y434" t="str">
            <v>Down</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0.91</v>
          </cell>
          <cell r="AR434">
            <v>0.89</v>
          </cell>
          <cell r="AS434">
            <v>0.87</v>
          </cell>
          <cell r="AT434">
            <v>0.85</v>
          </cell>
          <cell r="AU434">
            <v>0.84</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v>0</v>
          </cell>
          <cell r="DD434">
            <v>1</v>
          </cell>
          <cell r="DE434">
            <v>0</v>
          </cell>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I435">
            <v>0</v>
          </cell>
          <cell r="J435">
            <v>0</v>
          </cell>
          <cell r="K435">
            <v>0</v>
          </cell>
          <cell r="L435">
            <v>0</v>
          </cell>
          <cell r="M435">
            <v>1</v>
          </cell>
          <cell r="N435">
            <v>0</v>
          </cell>
          <cell r="O435">
            <v>0</v>
          </cell>
          <cell r="P435">
            <v>0</v>
          </cell>
          <cell r="Q435">
            <v>1</v>
          </cell>
          <cell r="R435" t="str">
            <v>NFI</v>
          </cell>
          <cell r="S435">
            <v>0</v>
          </cell>
          <cell r="T435">
            <v>0</v>
          </cell>
          <cell r="U435" t="str">
            <v>Billing, debt, vfm, affordability, vulnerability</v>
          </cell>
          <cell r="V435" t="str">
            <v>%</v>
          </cell>
          <cell r="W435" t="str">
            <v>Percentage</v>
          </cell>
          <cell r="X435">
            <v>1</v>
          </cell>
          <cell r="Y435" t="str">
            <v>Up</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89</v>
          </cell>
          <cell r="AR435">
            <v>92.8</v>
          </cell>
          <cell r="AS435">
            <v>95.2</v>
          </cell>
          <cell r="AT435">
            <v>97.6</v>
          </cell>
          <cell r="AU435">
            <v>100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v>0</v>
          </cell>
          <cell r="DD435">
            <v>1</v>
          </cell>
          <cell r="DE435">
            <v>0</v>
          </cell>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I436">
            <v>0</v>
          </cell>
          <cell r="J436">
            <v>1</v>
          </cell>
          <cell r="K436">
            <v>0</v>
          </cell>
          <cell r="L436">
            <v>0</v>
          </cell>
          <cell r="M436">
            <v>0</v>
          </cell>
          <cell r="N436">
            <v>0</v>
          </cell>
          <cell r="O436">
            <v>0</v>
          </cell>
          <cell r="P436">
            <v>0</v>
          </cell>
          <cell r="Q436">
            <v>1</v>
          </cell>
          <cell r="R436" t="str">
            <v>Under</v>
          </cell>
          <cell r="S436" t="str">
            <v xml:space="preserve">Revenue </v>
          </cell>
          <cell r="T436" t="str">
            <v>End of period</v>
          </cell>
          <cell r="U436" t="str">
            <v>Water quality compliance</v>
          </cell>
          <cell r="V436" t="str">
            <v>text</v>
          </cell>
          <cell r="W436" t="str">
            <v>Completion of the Knapp Mill WTW scheme</v>
          </cell>
          <cell r="X436">
            <v>0</v>
          </cell>
          <cell r="Y436" t="str">
            <v>Down</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t="str">
            <v>NA</v>
          </cell>
          <cell r="AR436" t="str">
            <v>NA</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cell r="DE436">
            <v>0</v>
          </cell>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I437">
            <v>0</v>
          </cell>
          <cell r="J437">
            <v>1</v>
          </cell>
          <cell r="K437">
            <v>0</v>
          </cell>
          <cell r="L437">
            <v>0</v>
          </cell>
          <cell r="M437">
            <v>0</v>
          </cell>
          <cell r="N437">
            <v>0</v>
          </cell>
          <cell r="O437">
            <v>0</v>
          </cell>
          <cell r="P437">
            <v>0</v>
          </cell>
          <cell r="Q437">
            <v>1</v>
          </cell>
          <cell r="R437" t="str">
            <v>Under</v>
          </cell>
          <cell r="S437" t="str">
            <v xml:space="preserve">Revenue </v>
          </cell>
          <cell r="T437" t="str">
            <v>End of period</v>
          </cell>
          <cell r="U437" t="str">
            <v>Water quality compliance</v>
          </cell>
          <cell r="V437" t="str">
            <v>text</v>
          </cell>
          <cell r="W437" t="str">
            <v xml:space="preserve">On track delivery of the Alderney Scheme </v>
          </cell>
          <cell r="X437">
            <v>0</v>
          </cell>
          <cell r="Y437" t="str">
            <v>Down</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cell r="DE437">
            <v>0</v>
          </cell>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I438">
            <v>0</v>
          </cell>
          <cell r="J438">
            <v>0.7</v>
          </cell>
          <cell r="K438">
            <v>0.3</v>
          </cell>
          <cell r="L438">
            <v>0</v>
          </cell>
          <cell r="M438">
            <v>0</v>
          </cell>
          <cell r="N438">
            <v>0</v>
          </cell>
          <cell r="O438">
            <v>0</v>
          </cell>
          <cell r="P438">
            <v>0</v>
          </cell>
          <cell r="Q438">
            <v>1</v>
          </cell>
          <cell r="R438" t="str">
            <v>Under</v>
          </cell>
          <cell r="S438" t="str">
            <v xml:space="preserve">Revenue </v>
          </cell>
          <cell r="T438" t="str">
            <v>In-period</v>
          </cell>
          <cell r="U438" t="str">
            <v>Resilience</v>
          </cell>
          <cell r="V438" t="str">
            <v>text</v>
          </cell>
          <cell r="W438" t="str">
            <v>Appointed and operating on the Isles of Scilly</v>
          </cell>
          <cell r="X438">
            <v>0</v>
          </cell>
          <cell r="Y438" t="str">
            <v>Down</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t="str">
            <v>Appointed</v>
          </cell>
          <cell r="AR438" t="str">
            <v>Appointed</v>
          </cell>
          <cell r="AS438" t="str">
            <v>Appointed</v>
          </cell>
          <cell r="AT438" t="str">
            <v>Appointed</v>
          </cell>
          <cell r="AU438" t="str">
            <v>Appointed</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cell r="DE438">
            <v>0</v>
          </cell>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I439">
            <v>0</v>
          </cell>
          <cell r="J439">
            <v>0</v>
          </cell>
          <cell r="K439">
            <v>0</v>
          </cell>
          <cell r="L439">
            <v>0</v>
          </cell>
          <cell r="M439">
            <v>1</v>
          </cell>
          <cell r="N439">
            <v>0</v>
          </cell>
          <cell r="O439">
            <v>0</v>
          </cell>
          <cell r="P439">
            <v>0</v>
          </cell>
          <cell r="Q439">
            <v>1</v>
          </cell>
          <cell r="R439" t="str">
            <v>Out &amp; under</v>
          </cell>
          <cell r="S439" t="str">
            <v xml:space="preserve">Revenue </v>
          </cell>
          <cell r="T439" t="str">
            <v>In-period</v>
          </cell>
          <cell r="U439" t="str">
            <v>Customer measure of experience (C-MeX)</v>
          </cell>
          <cell r="V439" t="str">
            <v>score</v>
          </cell>
          <cell r="W439" t="str">
            <v>CMEX Score</v>
          </cell>
          <cell r="X439">
            <v>2</v>
          </cell>
          <cell r="Y439" t="str">
            <v>Up</v>
          </cell>
          <cell r="Z439" t="str">
            <v>C-MeX: Customer measure of experience</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t="str">
            <v/>
          </cell>
          <cell r="AR439" t="str">
            <v/>
          </cell>
          <cell r="AS439" t="str">
            <v/>
          </cell>
          <cell r="AT439" t="str">
            <v/>
          </cell>
          <cell r="AU439" t="str">
            <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t="str">
            <v>Yes</v>
          </cell>
          <cell r="BM439" t="str">
            <v>Yes</v>
          </cell>
          <cell r="BN439" t="str">
            <v>Yes</v>
          </cell>
          <cell r="BO439" t="str">
            <v>Yes</v>
          </cell>
          <cell r="BP439" t="str">
            <v>Yes</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No</v>
          </cell>
          <cell r="DD439">
            <v>1</v>
          </cell>
          <cell r="DE439">
            <v>0</v>
          </cell>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I440">
            <v>0</v>
          </cell>
          <cell r="J440">
            <v>0</v>
          </cell>
          <cell r="K440">
            <v>0</v>
          </cell>
          <cell r="L440">
            <v>0</v>
          </cell>
          <cell r="M440">
            <v>0</v>
          </cell>
          <cell r="N440">
            <v>0</v>
          </cell>
          <cell r="O440">
            <v>0</v>
          </cell>
          <cell r="P440">
            <v>0</v>
          </cell>
          <cell r="Q440">
            <v>0</v>
          </cell>
          <cell r="R440" t="str">
            <v>NFI</v>
          </cell>
          <cell r="S440">
            <v>0</v>
          </cell>
          <cell r="T440">
            <v>0</v>
          </cell>
          <cell r="U440">
            <v>0</v>
          </cell>
          <cell r="V440" t="str">
            <v>%</v>
          </cell>
          <cell r="W440">
            <v>0</v>
          </cell>
          <cell r="X440">
            <v>0</v>
          </cell>
          <cell r="Y440" t="str">
            <v>Up</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91</v>
          </cell>
          <cell r="AR440">
            <v>91</v>
          </cell>
          <cell r="AS440">
            <v>91</v>
          </cell>
          <cell r="AT440">
            <v>91</v>
          </cell>
          <cell r="AU440">
            <v>91</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v>0</v>
          </cell>
          <cell r="DD440">
            <v>0</v>
          </cell>
          <cell r="DE440">
            <v>0</v>
          </cell>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I441">
            <v>0</v>
          </cell>
          <cell r="J441">
            <v>0.56000000000000005</v>
          </cell>
          <cell r="K441">
            <v>0.44</v>
          </cell>
          <cell r="L441">
            <v>0</v>
          </cell>
          <cell r="M441">
            <v>0</v>
          </cell>
          <cell r="N441">
            <v>0</v>
          </cell>
          <cell r="O441">
            <v>0</v>
          </cell>
          <cell r="P441">
            <v>0</v>
          </cell>
          <cell r="Q441">
            <v>1</v>
          </cell>
          <cell r="R441" t="str">
            <v>Out &amp; under</v>
          </cell>
          <cell r="S441" t="str">
            <v xml:space="preserve">Revenue </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t="str">
            <v/>
          </cell>
          <cell r="AR441" t="str">
            <v/>
          </cell>
          <cell r="AS441" t="str">
            <v/>
          </cell>
          <cell r="AT441" t="str">
            <v/>
          </cell>
          <cell r="AU441" t="str">
            <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t="str">
            <v>Yes</v>
          </cell>
          <cell r="BM441" t="str">
            <v>Yes</v>
          </cell>
          <cell r="BN441" t="str">
            <v>Yes</v>
          </cell>
          <cell r="BO441" t="str">
            <v>Yes</v>
          </cell>
          <cell r="BP441" t="str">
            <v>Yes</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No</v>
          </cell>
          <cell r="DD441">
            <v>1</v>
          </cell>
          <cell r="DE441">
            <v>0</v>
          </cell>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K442">
            <v>0</v>
          </cell>
          <cell r="L442">
            <v>0</v>
          </cell>
          <cell r="M442">
            <v>0</v>
          </cell>
          <cell r="N442">
            <v>0</v>
          </cell>
          <cell r="O442">
            <v>0</v>
          </cell>
          <cell r="P442">
            <v>0</v>
          </cell>
          <cell r="Q442">
            <v>1</v>
          </cell>
          <cell r="R442" t="str">
            <v>NFI</v>
          </cell>
          <cell r="S442">
            <v>0</v>
          </cell>
          <cell r="T442">
            <v>0</v>
          </cell>
          <cell r="U442" t="str">
            <v>Customer education/awareness</v>
          </cell>
          <cell r="V442" t="str">
            <v>nr</v>
          </cell>
          <cell r="W442" t="str">
            <v>Number of contacts</v>
          </cell>
          <cell r="X442">
            <v>0</v>
          </cell>
          <cell r="Y442" t="str">
            <v>Up</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80000</v>
          </cell>
          <cell r="AR442">
            <v>160000</v>
          </cell>
          <cell r="AS442">
            <v>240000</v>
          </cell>
          <cell r="AT442">
            <v>320000</v>
          </cell>
          <cell r="AU442">
            <v>400000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v>0</v>
          </cell>
          <cell r="DD442">
            <v>1</v>
          </cell>
          <cell r="DE442">
            <v>0</v>
          </cell>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I443">
            <v>0</v>
          </cell>
          <cell r="J443">
            <v>1</v>
          </cell>
          <cell r="K443">
            <v>0</v>
          </cell>
          <cell r="L443">
            <v>0</v>
          </cell>
          <cell r="M443">
            <v>0</v>
          </cell>
          <cell r="N443">
            <v>0</v>
          </cell>
          <cell r="O443">
            <v>0</v>
          </cell>
          <cell r="P443">
            <v>0</v>
          </cell>
          <cell r="Q443">
            <v>1</v>
          </cell>
          <cell r="R443" t="str">
            <v>Out &amp; under</v>
          </cell>
          <cell r="S443" t="str">
            <v xml:space="preserve">Revenue </v>
          </cell>
          <cell r="T443" t="str">
            <v>In-period</v>
          </cell>
          <cell r="U443" t="str">
            <v>Water mains bursts</v>
          </cell>
          <cell r="V443" t="str">
            <v>nr</v>
          </cell>
          <cell r="W443" t="str">
            <v>Number per 1000km</v>
          </cell>
          <cell r="X443">
            <v>1</v>
          </cell>
          <cell r="Y443" t="str">
            <v>Down</v>
          </cell>
          <cell r="Z443" t="str">
            <v>Mains repairs</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265.89999999999998</v>
          </cell>
          <cell r="AR443">
            <v>262.2</v>
          </cell>
          <cell r="AS443">
            <v>258.5</v>
          </cell>
          <cell r="AT443">
            <v>254.8</v>
          </cell>
          <cell r="AU443">
            <v>251.1</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t="str">
            <v>Yes</v>
          </cell>
          <cell r="BM443" t="str">
            <v>Yes</v>
          </cell>
          <cell r="BN443" t="str">
            <v>Yes</v>
          </cell>
          <cell r="BO443" t="str">
            <v>Yes</v>
          </cell>
          <cell r="BP443" t="str">
            <v>Yes</v>
          </cell>
          <cell r="BQ443" t="str">
            <v/>
          </cell>
          <cell r="BR443" t="str">
            <v/>
          </cell>
          <cell r="BS443" t="str">
            <v/>
          </cell>
          <cell r="BT443" t="str">
            <v/>
          </cell>
          <cell r="BU443" t="str">
            <v/>
          </cell>
          <cell r="BV443">
            <v>372.3</v>
          </cell>
          <cell r="BW443">
            <v>372.3</v>
          </cell>
          <cell r="BX443">
            <v>372.3</v>
          </cell>
          <cell r="BY443">
            <v>372.3</v>
          </cell>
          <cell r="BZ443">
            <v>372.3</v>
          </cell>
          <cell r="CA443" t="str">
            <v/>
          </cell>
          <cell r="CB443" t="str">
            <v/>
          </cell>
          <cell r="CC443" t="str">
            <v/>
          </cell>
          <cell r="CD443" t="str">
            <v/>
          </cell>
          <cell r="CE443" t="str">
            <v/>
          </cell>
          <cell r="CF443" t="str">
            <v/>
          </cell>
          <cell r="CG443" t="str">
            <v/>
          </cell>
          <cell r="CH443" t="str">
            <v/>
          </cell>
          <cell r="CI443" t="str">
            <v/>
          </cell>
          <cell r="CJ443" t="str">
            <v/>
          </cell>
          <cell r="CK443">
            <v>212.9</v>
          </cell>
          <cell r="CL443">
            <v>209.2</v>
          </cell>
          <cell r="CM443">
            <v>205.5</v>
          </cell>
          <cell r="CN443">
            <v>201.8</v>
          </cell>
          <cell r="CO443">
            <v>198.1</v>
          </cell>
          <cell r="CP443" t="str">
            <v/>
          </cell>
          <cell r="CQ443" t="str">
            <v/>
          </cell>
          <cell r="CR443" t="str">
            <v/>
          </cell>
          <cell r="CS443" t="str">
            <v/>
          </cell>
          <cell r="CT443" t="str">
            <v/>
          </cell>
          <cell r="CU443">
            <v>-0.28599999999999998</v>
          </cell>
          <cell r="CV443" t="str">
            <v/>
          </cell>
          <cell r="CW443" t="str">
            <v/>
          </cell>
          <cell r="CX443" t="str">
            <v/>
          </cell>
          <cell r="CY443">
            <v>0.224</v>
          </cell>
          <cell r="CZ443" t="str">
            <v/>
          </cell>
          <cell r="DA443" t="str">
            <v/>
          </cell>
          <cell r="DB443" t="str">
            <v/>
          </cell>
          <cell r="DC443">
            <v>0</v>
          </cell>
          <cell r="DD443">
            <v>1</v>
          </cell>
          <cell r="DE443">
            <v>0</v>
          </cell>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K444">
            <v>0</v>
          </cell>
          <cell r="L444">
            <v>0</v>
          </cell>
          <cell r="M444">
            <v>0</v>
          </cell>
          <cell r="N444">
            <v>0</v>
          </cell>
          <cell r="O444">
            <v>0</v>
          </cell>
          <cell r="P444">
            <v>0</v>
          </cell>
          <cell r="Q444">
            <v>1</v>
          </cell>
          <cell r="R444" t="str">
            <v>Under</v>
          </cell>
          <cell r="S444" t="str">
            <v xml:space="preserve">Revenue </v>
          </cell>
          <cell r="T444" t="str">
            <v>In-period</v>
          </cell>
          <cell r="U444" t="str">
            <v>Water outage</v>
          </cell>
          <cell r="V444" t="str">
            <v>%</v>
          </cell>
          <cell r="W444" t="str">
            <v>Percentage</v>
          </cell>
          <cell r="X444">
            <v>2</v>
          </cell>
          <cell r="Y444" t="str">
            <v>Down</v>
          </cell>
          <cell r="Z444" t="str">
            <v>Unplanned outage</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6</v>
          </cell>
          <cell r="AR444">
            <v>5.09</v>
          </cell>
          <cell r="AS444">
            <v>4.17</v>
          </cell>
          <cell r="AT444">
            <v>3.26</v>
          </cell>
          <cell r="AU444">
            <v>2.34</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t="str">
            <v>Yes</v>
          </cell>
          <cell r="BM444" t="str">
            <v>Yes</v>
          </cell>
          <cell r="BN444" t="str">
            <v>Yes</v>
          </cell>
          <cell r="BO444" t="str">
            <v>Yes</v>
          </cell>
          <cell r="BP444" t="str">
            <v>Yes</v>
          </cell>
          <cell r="BQ444" t="str">
            <v/>
          </cell>
          <cell r="BR444" t="str">
            <v/>
          </cell>
          <cell r="BS444" t="str">
            <v/>
          </cell>
          <cell r="BT444" t="str">
            <v/>
          </cell>
          <cell r="BU444" t="str">
            <v/>
          </cell>
          <cell r="BV444">
            <v>24</v>
          </cell>
          <cell r="BW444">
            <v>24</v>
          </cell>
          <cell r="BX444">
            <v>24</v>
          </cell>
          <cell r="BY444">
            <v>24</v>
          </cell>
          <cell r="BZ444">
            <v>24</v>
          </cell>
          <cell r="CA444" t="str">
            <v/>
          </cell>
          <cell r="CB444" t="str">
            <v/>
          </cell>
          <cell r="CC444" t="str">
            <v/>
          </cell>
          <cell r="CD444" t="str">
            <v/>
          </cell>
          <cell r="CE444" t="str">
            <v/>
          </cell>
          <cell r="CF444" t="str">
            <v/>
          </cell>
          <cell r="CG444" t="str">
            <v/>
          </cell>
          <cell r="CH444" t="str">
            <v/>
          </cell>
          <cell r="CI444" t="str">
            <v/>
          </cell>
          <cell r="CJ444" t="str">
            <v/>
          </cell>
          <cell r="CK444" t="str">
            <v/>
          </cell>
          <cell r="CL444" t="str">
            <v/>
          </cell>
          <cell r="CM444" t="str">
            <v/>
          </cell>
          <cell r="CN444" t="str">
            <v/>
          </cell>
          <cell r="CO444" t="str">
            <v/>
          </cell>
          <cell r="CP444" t="str">
            <v/>
          </cell>
          <cell r="CQ444" t="str">
            <v/>
          </cell>
          <cell r="CR444" t="str">
            <v/>
          </cell>
          <cell r="CS444" t="str">
            <v/>
          </cell>
          <cell r="CT444" t="str">
            <v/>
          </cell>
          <cell r="CU444">
            <v>-3.08</v>
          </cell>
          <cell r="CV444">
            <v>-2.7189999999999999</v>
          </cell>
          <cell r="CW444" t="str">
            <v/>
          </cell>
          <cell r="CX444" t="str">
            <v/>
          </cell>
          <cell r="CY444">
            <v>0</v>
          </cell>
          <cell r="CZ444" t="str">
            <v/>
          </cell>
          <cell r="DA444" t="str">
            <v/>
          </cell>
          <cell r="DB444" t="str">
            <v/>
          </cell>
          <cell r="DC444">
            <v>0</v>
          </cell>
          <cell r="DD444">
            <v>1</v>
          </cell>
          <cell r="DE444">
            <v>0</v>
          </cell>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I445">
            <v>0</v>
          </cell>
          <cell r="J445">
            <v>1</v>
          </cell>
          <cell r="K445">
            <v>0</v>
          </cell>
          <cell r="L445">
            <v>0</v>
          </cell>
          <cell r="M445">
            <v>0</v>
          </cell>
          <cell r="N445">
            <v>0</v>
          </cell>
          <cell r="O445">
            <v>0</v>
          </cell>
          <cell r="P445">
            <v>0</v>
          </cell>
          <cell r="Q445">
            <v>1</v>
          </cell>
          <cell r="R445" t="str">
            <v>Out &amp; under</v>
          </cell>
          <cell r="S445" t="str">
            <v xml:space="preserve">Revenue </v>
          </cell>
          <cell r="T445" t="str">
            <v>In-period</v>
          </cell>
          <cell r="U445" t="str">
            <v>Supply interruptions</v>
          </cell>
          <cell r="V445" t="str">
            <v>time</v>
          </cell>
          <cell r="W445" t="str">
            <v>Hours, minutes and seconds per property</v>
          </cell>
          <cell r="X445">
            <v>0</v>
          </cell>
          <cell r="Y445" t="str">
            <v>Down</v>
          </cell>
          <cell r="Z445" t="str">
            <v>Water supply interruptions</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4.5138888888888893E-3</v>
          </cell>
          <cell r="AR445">
            <v>4.2592592592592595E-3</v>
          </cell>
          <cell r="AS445">
            <v>3.9930555555555561E-3</v>
          </cell>
          <cell r="AT445">
            <v>3.7384259259259263E-3</v>
          </cell>
          <cell r="AU445">
            <v>3.472222222222222E-3</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t="str">
            <v>Yes</v>
          </cell>
          <cell r="BM445" t="str">
            <v>Yes</v>
          </cell>
          <cell r="BN445" t="str">
            <v>Yes</v>
          </cell>
          <cell r="BO445" t="str">
            <v>Yes</v>
          </cell>
          <cell r="BP445" t="str">
            <v>Yes</v>
          </cell>
          <cell r="BQ445">
            <v>0</v>
          </cell>
          <cell r="BR445">
            <v>0</v>
          </cell>
          <cell r="BS445">
            <v>0</v>
          </cell>
          <cell r="BT445">
            <v>0</v>
          </cell>
          <cell r="BU445">
            <v>0</v>
          </cell>
          <cell r="BV445">
            <v>1.5798611111111114E-2</v>
          </cell>
          <cell r="BW445">
            <v>1.5798611111111114E-2</v>
          </cell>
          <cell r="BX445">
            <v>1.5798611111111114E-2</v>
          </cell>
          <cell r="BY445">
            <v>1.5798611111111114E-2</v>
          </cell>
          <cell r="BZ445">
            <v>1.5798611111111114E-2</v>
          </cell>
          <cell r="CA445">
            <v>0</v>
          </cell>
          <cell r="CB445">
            <v>0</v>
          </cell>
          <cell r="CC445">
            <v>0</v>
          </cell>
          <cell r="CD445">
            <v>0</v>
          </cell>
          <cell r="CE445">
            <v>0</v>
          </cell>
          <cell r="CF445">
            <v>0</v>
          </cell>
          <cell r="CG445">
            <v>0</v>
          </cell>
          <cell r="CH445">
            <v>0</v>
          </cell>
          <cell r="CI445">
            <v>0</v>
          </cell>
          <cell r="CJ445">
            <v>0</v>
          </cell>
          <cell r="CK445">
            <v>2.6736111111111118E-3</v>
          </cell>
          <cell r="CL445">
            <v>2.4768518518518525E-3</v>
          </cell>
          <cell r="CM445">
            <v>2.2685185185185195E-3</v>
          </cell>
          <cell r="CN445">
            <v>2.0717592592592593E-3</v>
          </cell>
          <cell r="CO445">
            <v>1.8634259259259255E-3</v>
          </cell>
          <cell r="CP445">
            <v>0</v>
          </cell>
          <cell r="CQ445">
            <v>0</v>
          </cell>
          <cell r="CR445">
            <v>0</v>
          </cell>
          <cell r="CS445">
            <v>0</v>
          </cell>
          <cell r="CT445">
            <v>0</v>
          </cell>
          <cell r="CU445">
            <v>-1.415</v>
          </cell>
          <cell r="CV445" t="str">
            <v/>
          </cell>
          <cell r="CW445" t="str">
            <v/>
          </cell>
          <cell r="CX445" t="str">
            <v/>
          </cell>
          <cell r="CY445">
            <v>1.415</v>
          </cell>
          <cell r="CZ445" t="str">
            <v/>
          </cell>
          <cell r="DA445" t="str">
            <v/>
          </cell>
          <cell r="DB445" t="str">
            <v/>
          </cell>
          <cell r="DC445">
            <v>0</v>
          </cell>
          <cell r="DD445">
            <v>1</v>
          </cell>
          <cell r="DE445">
            <v>0</v>
          </cell>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I446">
            <v>0</v>
          </cell>
          <cell r="J446">
            <v>1</v>
          </cell>
          <cell r="K446">
            <v>0</v>
          </cell>
          <cell r="L446">
            <v>0</v>
          </cell>
          <cell r="M446">
            <v>0</v>
          </cell>
          <cell r="N446">
            <v>0</v>
          </cell>
          <cell r="O446">
            <v>0</v>
          </cell>
          <cell r="P446">
            <v>0</v>
          </cell>
          <cell r="Q446">
            <v>1</v>
          </cell>
          <cell r="R446" t="str">
            <v>Out &amp; under</v>
          </cell>
          <cell r="S446" t="str">
            <v xml:space="preserve">Revenue </v>
          </cell>
          <cell r="T446" t="str">
            <v>In-period</v>
          </cell>
          <cell r="U446" t="str">
            <v>Leakage</v>
          </cell>
          <cell r="V446" t="str">
            <v>nr</v>
          </cell>
          <cell r="W446" t="str">
            <v>Mld</v>
          </cell>
          <cell r="X446">
            <v>1</v>
          </cell>
          <cell r="Y446" t="str">
            <v>Down</v>
          </cell>
          <cell r="Z446" t="str">
            <v>Leakage</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675.8</v>
          </cell>
          <cell r="AR446">
            <v>632.79999999999995</v>
          </cell>
          <cell r="AS446">
            <v>605.4</v>
          </cell>
          <cell r="AT446">
            <v>582.1</v>
          </cell>
          <cell r="AU446">
            <v>561</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t="str">
            <v>Yes</v>
          </cell>
          <cell r="BM446" t="str">
            <v>Yes</v>
          </cell>
          <cell r="BN446" t="str">
            <v>Yes</v>
          </cell>
          <cell r="BO446" t="str">
            <v>Yes</v>
          </cell>
          <cell r="BP446" t="str">
            <v>Yes</v>
          </cell>
          <cell r="BQ446" t="str">
            <v/>
          </cell>
          <cell r="BR446" t="str">
            <v/>
          </cell>
          <cell r="BS446" t="str">
            <v/>
          </cell>
          <cell r="BT446" t="str">
            <v/>
          </cell>
          <cell r="BU446" t="str">
            <v/>
          </cell>
          <cell r="BV446">
            <v>775.2</v>
          </cell>
          <cell r="BW446">
            <v>775.2</v>
          </cell>
          <cell r="BX446">
            <v>775.2</v>
          </cell>
          <cell r="BY446">
            <v>775.2</v>
          </cell>
          <cell r="BZ446">
            <v>775.2</v>
          </cell>
          <cell r="CA446" t="str">
            <v/>
          </cell>
          <cell r="CB446" t="str">
            <v/>
          </cell>
          <cell r="CC446" t="str">
            <v/>
          </cell>
          <cell r="CD446" t="str">
            <v/>
          </cell>
          <cell r="CE446" t="str">
            <v/>
          </cell>
          <cell r="CF446" t="str">
            <v/>
          </cell>
          <cell r="CG446" t="str">
            <v/>
          </cell>
          <cell r="CH446" t="str">
            <v/>
          </cell>
          <cell r="CI446" t="str">
            <v/>
          </cell>
          <cell r="CJ446" t="str">
            <v/>
          </cell>
          <cell r="CK446">
            <v>652.79999999999995</v>
          </cell>
          <cell r="CL446">
            <v>599.79999999999995</v>
          </cell>
          <cell r="CM446">
            <v>572.4</v>
          </cell>
          <cell r="CN446">
            <v>549.1</v>
          </cell>
          <cell r="CO446">
            <v>528</v>
          </cell>
          <cell r="CP446" t="str">
            <v/>
          </cell>
          <cell r="CQ446" t="str">
            <v/>
          </cell>
          <cell r="CR446" t="str">
            <v/>
          </cell>
          <cell r="CS446" t="str">
            <v/>
          </cell>
          <cell r="CT446" t="str">
            <v/>
          </cell>
          <cell r="CU446">
            <v>-0.38900000000000001</v>
          </cell>
          <cell r="CV446" t="str">
            <v/>
          </cell>
          <cell r="CW446" t="str">
            <v/>
          </cell>
          <cell r="CX446" t="str">
            <v/>
          </cell>
          <cell r="CY446">
            <v>0.307</v>
          </cell>
          <cell r="CZ446" t="str">
            <v/>
          </cell>
          <cell r="DA446" t="str">
            <v/>
          </cell>
          <cell r="DB446" t="str">
            <v/>
          </cell>
          <cell r="DC446">
            <v>0</v>
          </cell>
          <cell r="DD446">
            <v>1</v>
          </cell>
          <cell r="DE446">
            <v>0</v>
          </cell>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I447">
            <v>0</v>
          </cell>
          <cell r="J447">
            <v>1</v>
          </cell>
          <cell r="K447">
            <v>0</v>
          </cell>
          <cell r="L447">
            <v>0</v>
          </cell>
          <cell r="M447">
            <v>0</v>
          </cell>
          <cell r="N447">
            <v>0</v>
          </cell>
          <cell r="O447">
            <v>0</v>
          </cell>
          <cell r="P447">
            <v>0</v>
          </cell>
          <cell r="Q447">
            <v>1</v>
          </cell>
          <cell r="R447" t="str">
            <v>Out &amp; under</v>
          </cell>
          <cell r="S447" t="str">
            <v xml:space="preserve">Revenue </v>
          </cell>
          <cell r="T447" t="str">
            <v>End of period</v>
          </cell>
          <cell r="U447" t="str">
            <v>Water consumption</v>
          </cell>
          <cell r="V447" t="str">
            <v>nr</v>
          </cell>
          <cell r="W447" t="str">
            <v>Litres per head per day l/head/day</v>
          </cell>
          <cell r="X447">
            <v>1</v>
          </cell>
          <cell r="Y447" t="str">
            <v>Down</v>
          </cell>
          <cell r="Z447" t="str">
            <v>Per capita consumption</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140.4</v>
          </cell>
          <cell r="AR447">
            <v>138.69999999999999</v>
          </cell>
          <cell r="AS447">
            <v>137.19999999999999</v>
          </cell>
          <cell r="AT447">
            <v>135.80000000000001</v>
          </cell>
          <cell r="AU447">
            <v>133.1</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t="str">
            <v>Yes</v>
          </cell>
          <cell r="BM447" t="str">
            <v>Yes</v>
          </cell>
          <cell r="BN447" t="str">
            <v>Yes</v>
          </cell>
          <cell r="BO447" t="str">
            <v>Yes</v>
          </cell>
          <cell r="BP447" t="str">
            <v>Yes</v>
          </cell>
          <cell r="BQ447" t="str">
            <v/>
          </cell>
          <cell r="BR447" t="str">
            <v/>
          </cell>
          <cell r="BS447" t="str">
            <v/>
          </cell>
          <cell r="BT447" t="str">
            <v/>
          </cell>
          <cell r="BU447" t="str">
            <v/>
          </cell>
          <cell r="BV447">
            <v>154.5</v>
          </cell>
          <cell r="BW447">
            <v>154.5</v>
          </cell>
          <cell r="BX447">
            <v>154.5</v>
          </cell>
          <cell r="BY447">
            <v>154.5</v>
          </cell>
          <cell r="BZ447">
            <v>154.5</v>
          </cell>
          <cell r="CA447" t="str">
            <v/>
          </cell>
          <cell r="CB447" t="str">
            <v/>
          </cell>
          <cell r="CC447" t="str">
            <v/>
          </cell>
          <cell r="CD447" t="str">
            <v/>
          </cell>
          <cell r="CE447" t="str">
            <v/>
          </cell>
          <cell r="CF447" t="str">
            <v/>
          </cell>
          <cell r="CG447" t="str">
            <v/>
          </cell>
          <cell r="CH447" t="str">
            <v/>
          </cell>
          <cell r="CI447" t="str">
            <v/>
          </cell>
          <cell r="CJ447" t="str">
            <v/>
          </cell>
          <cell r="CK447">
            <v>135.4</v>
          </cell>
          <cell r="CL447">
            <v>133.69999999999999</v>
          </cell>
          <cell r="CM447">
            <v>132.19999999999999</v>
          </cell>
          <cell r="CN447">
            <v>130.80000000000001</v>
          </cell>
          <cell r="CO447">
            <v>128.1</v>
          </cell>
          <cell r="CP447" t="str">
            <v/>
          </cell>
          <cell r="CQ447" t="str">
            <v/>
          </cell>
          <cell r="CR447" t="str">
            <v/>
          </cell>
          <cell r="CS447" t="str">
            <v/>
          </cell>
          <cell r="CT447" t="str">
            <v/>
          </cell>
          <cell r="CU447">
            <v>-0.69599999999999995</v>
          </cell>
          <cell r="CV447" t="str">
            <v/>
          </cell>
          <cell r="CW447" t="str">
            <v/>
          </cell>
          <cell r="CX447" t="str">
            <v/>
          </cell>
          <cell r="CY447">
            <v>0.76</v>
          </cell>
          <cell r="CZ447" t="str">
            <v/>
          </cell>
          <cell r="DA447" t="str">
            <v/>
          </cell>
          <cell r="DB447" t="str">
            <v/>
          </cell>
          <cell r="DC447" t="str">
            <v>No</v>
          </cell>
          <cell r="DD447">
            <v>1</v>
          </cell>
          <cell r="DE447">
            <v>0</v>
          </cell>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K448">
            <v>0</v>
          </cell>
          <cell r="L448">
            <v>0</v>
          </cell>
          <cell r="M448">
            <v>0</v>
          </cell>
          <cell r="N448">
            <v>0</v>
          </cell>
          <cell r="O448">
            <v>0</v>
          </cell>
          <cell r="P448">
            <v>0</v>
          </cell>
          <cell r="Q448">
            <v>1</v>
          </cell>
          <cell r="R448" t="str">
            <v>Under</v>
          </cell>
          <cell r="S448" t="str">
            <v xml:space="preserve">Revenue </v>
          </cell>
          <cell r="T448" t="str">
            <v>In-period</v>
          </cell>
          <cell r="U448" t="str">
            <v>Water quality compliance</v>
          </cell>
          <cell r="V448" t="str">
            <v>score</v>
          </cell>
          <cell r="W448" t="str">
            <v>Score</v>
          </cell>
          <cell r="X448">
            <v>2</v>
          </cell>
          <cell r="Y448" t="str">
            <v>Down</v>
          </cell>
          <cell r="Z448" t="str">
            <v>Water quality compliance (CRI)</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t="str">
            <v>Yes</v>
          </cell>
          <cell r="BM448" t="str">
            <v>Yes</v>
          </cell>
          <cell r="BN448" t="str">
            <v>Yes</v>
          </cell>
          <cell r="BO448" t="str">
            <v>Yes</v>
          </cell>
          <cell r="BP448" t="str">
            <v>Yes</v>
          </cell>
          <cell r="BQ448" t="str">
            <v/>
          </cell>
          <cell r="BR448" t="str">
            <v/>
          </cell>
          <cell r="BS448" t="str">
            <v/>
          </cell>
          <cell r="BT448" t="str">
            <v/>
          </cell>
          <cell r="BU448" t="str">
            <v/>
          </cell>
          <cell r="BV448">
            <v>9.5</v>
          </cell>
          <cell r="BW448">
            <v>9.5</v>
          </cell>
          <cell r="BX448">
            <v>9.5</v>
          </cell>
          <cell r="BY448">
            <v>9.5</v>
          </cell>
          <cell r="BZ448">
            <v>9.5</v>
          </cell>
          <cell r="CA448">
            <v>2</v>
          </cell>
          <cell r="CB448">
            <v>2</v>
          </cell>
          <cell r="CC448">
            <v>2</v>
          </cell>
          <cell r="CD448">
            <v>2</v>
          </cell>
          <cell r="CE448">
            <v>2</v>
          </cell>
          <cell r="CF448" t="str">
            <v/>
          </cell>
          <cell r="CG448" t="str">
            <v/>
          </cell>
          <cell r="CH448" t="str">
            <v/>
          </cell>
          <cell r="CI448" t="str">
            <v/>
          </cell>
          <cell r="CJ448" t="str">
            <v/>
          </cell>
          <cell r="CK448" t="str">
            <v/>
          </cell>
          <cell r="CL448" t="str">
            <v/>
          </cell>
          <cell r="CM448" t="str">
            <v/>
          </cell>
          <cell r="CN448" t="str">
            <v/>
          </cell>
          <cell r="CO448" t="str">
            <v/>
          </cell>
          <cell r="CP448" t="str">
            <v/>
          </cell>
          <cell r="CQ448" t="str">
            <v/>
          </cell>
          <cell r="CR448" t="str">
            <v/>
          </cell>
          <cell r="CS448" t="str">
            <v/>
          </cell>
          <cell r="CT448" t="str">
            <v/>
          </cell>
          <cell r="CU448">
            <v>-2.1389999999999998</v>
          </cell>
          <cell r="CV448" t="str">
            <v/>
          </cell>
          <cell r="CW448" t="str">
            <v/>
          </cell>
          <cell r="CX448" t="str">
            <v/>
          </cell>
          <cell r="CY448">
            <v>0</v>
          </cell>
          <cell r="CZ448" t="str">
            <v/>
          </cell>
          <cell r="DA448" t="str">
            <v/>
          </cell>
          <cell r="DB448" t="str">
            <v/>
          </cell>
          <cell r="DC448" t="str">
            <v>No</v>
          </cell>
          <cell r="DD448">
            <v>1</v>
          </cell>
          <cell r="DE448">
            <v>0</v>
          </cell>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K449">
            <v>0</v>
          </cell>
          <cell r="L449">
            <v>0</v>
          </cell>
          <cell r="M449">
            <v>0</v>
          </cell>
          <cell r="N449">
            <v>0</v>
          </cell>
          <cell r="O449">
            <v>0</v>
          </cell>
          <cell r="P449">
            <v>0</v>
          </cell>
          <cell r="Q449">
            <v>1</v>
          </cell>
          <cell r="R449" t="str">
            <v>Under</v>
          </cell>
          <cell r="S449" t="str">
            <v xml:space="preserve">Revenue </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34</v>
          </cell>
          <cell r="AR449">
            <v>34</v>
          </cell>
          <cell r="AS449">
            <v>34</v>
          </cell>
          <cell r="AT449">
            <v>34</v>
          </cell>
          <cell r="AU449">
            <v>34</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cell r="DE449">
            <v>0</v>
          </cell>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K450">
            <v>0</v>
          </cell>
          <cell r="L450">
            <v>0</v>
          </cell>
          <cell r="M450">
            <v>0</v>
          </cell>
          <cell r="N450">
            <v>0</v>
          </cell>
          <cell r="O450">
            <v>0</v>
          </cell>
          <cell r="P450">
            <v>0</v>
          </cell>
          <cell r="Q450">
            <v>1</v>
          </cell>
          <cell r="R450" t="str">
            <v>Under</v>
          </cell>
          <cell r="S450" t="str">
            <v xml:space="preserve">Revenue </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0.6</v>
          </cell>
          <cell r="AR450">
            <v>0.6</v>
          </cell>
          <cell r="AS450">
            <v>0.6</v>
          </cell>
          <cell r="AT450">
            <v>0.6</v>
          </cell>
          <cell r="AU450">
            <v>0.6</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cell r="DE450">
            <v>0</v>
          </cell>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I451">
            <v>0</v>
          </cell>
          <cell r="J451">
            <v>1</v>
          </cell>
          <cell r="K451">
            <v>0</v>
          </cell>
          <cell r="L451">
            <v>0</v>
          </cell>
          <cell r="M451">
            <v>0</v>
          </cell>
          <cell r="N451">
            <v>0</v>
          </cell>
          <cell r="O451">
            <v>0</v>
          </cell>
          <cell r="P451">
            <v>0</v>
          </cell>
          <cell r="Q451">
            <v>1</v>
          </cell>
          <cell r="R451" t="str">
            <v>Under</v>
          </cell>
          <cell r="S451" t="str">
            <v xml:space="preserve">Revenue </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10</v>
          </cell>
          <cell r="AR451">
            <v>9</v>
          </cell>
          <cell r="AS451">
            <v>8</v>
          </cell>
          <cell r="AT451">
            <v>8</v>
          </cell>
          <cell r="AU451">
            <v>8</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C451">
            <v>0</v>
          </cell>
          <cell r="DD451">
            <v>1</v>
          </cell>
          <cell r="DE451">
            <v>0</v>
          </cell>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I452">
            <v>0</v>
          </cell>
          <cell r="J452">
            <v>1</v>
          </cell>
          <cell r="K452">
            <v>0</v>
          </cell>
          <cell r="L452">
            <v>0</v>
          </cell>
          <cell r="M452">
            <v>0</v>
          </cell>
          <cell r="N452">
            <v>0</v>
          </cell>
          <cell r="O452">
            <v>0</v>
          </cell>
          <cell r="P452">
            <v>0</v>
          </cell>
          <cell r="Q452">
            <v>1</v>
          </cell>
          <cell r="R452" t="str">
            <v>Out &amp; under</v>
          </cell>
          <cell r="S452" t="str">
            <v xml:space="preserve">Revenue </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10767</v>
          </cell>
          <cell r="AR452">
            <v>21534</v>
          </cell>
          <cell r="AS452">
            <v>32301</v>
          </cell>
          <cell r="AT452">
            <v>43069</v>
          </cell>
          <cell r="AU452">
            <v>53837</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C452">
            <v>0</v>
          </cell>
          <cell r="DD452">
            <v>1</v>
          </cell>
          <cell r="DE452">
            <v>0</v>
          </cell>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I453">
            <v>0</v>
          </cell>
          <cell r="J453">
            <v>1</v>
          </cell>
          <cell r="K453">
            <v>0</v>
          </cell>
          <cell r="L453">
            <v>0</v>
          </cell>
          <cell r="M453">
            <v>0</v>
          </cell>
          <cell r="N453">
            <v>0</v>
          </cell>
          <cell r="O453">
            <v>0</v>
          </cell>
          <cell r="P453">
            <v>0</v>
          </cell>
          <cell r="Q453">
            <v>1</v>
          </cell>
          <cell r="R453" t="str">
            <v>NFI</v>
          </cell>
          <cell r="S453">
            <v>0</v>
          </cell>
          <cell r="T453">
            <v>0</v>
          </cell>
          <cell r="U453" t="str">
            <v>Supply interruptions</v>
          </cell>
          <cell r="V453" t="str">
            <v>time</v>
          </cell>
          <cell r="W453" t="str">
            <v>The average number of minutes lost per customer</v>
          </cell>
          <cell r="X453">
            <v>0</v>
          </cell>
          <cell r="Y453" t="str">
            <v>Down</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t="str">
            <v>00:01:43</v>
          </cell>
          <cell r="AR453" t="str">
            <v>00:01:39</v>
          </cell>
          <cell r="AS453" t="str">
            <v>00:01:35</v>
          </cell>
          <cell r="AT453" t="str">
            <v>00:01:30</v>
          </cell>
          <cell r="AU453" t="str">
            <v>00:01:26</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cell r="DC453">
            <v>0</v>
          </cell>
          <cell r="DD453">
            <v>0</v>
          </cell>
          <cell r="DE453">
            <v>0</v>
          </cell>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I454">
            <v>0</v>
          </cell>
          <cell r="J454">
            <v>0</v>
          </cell>
          <cell r="K454">
            <v>1</v>
          </cell>
          <cell r="L454">
            <v>0</v>
          </cell>
          <cell r="M454">
            <v>0</v>
          </cell>
          <cell r="N454">
            <v>0</v>
          </cell>
          <cell r="O454">
            <v>0</v>
          </cell>
          <cell r="P454">
            <v>0</v>
          </cell>
          <cell r="Q454">
            <v>1</v>
          </cell>
          <cell r="R454" t="str">
            <v>Under</v>
          </cell>
          <cell r="S454" t="str">
            <v xml:space="preserve">Revenue </v>
          </cell>
          <cell r="T454" t="str">
            <v>In-period</v>
          </cell>
          <cell r="U454" t="str">
            <v>Treatment works</v>
          </cell>
          <cell r="V454" t="str">
            <v>%</v>
          </cell>
          <cell r="W454" t="str">
            <v>Percentage of compliant sites</v>
          </cell>
          <cell r="X454">
            <v>2</v>
          </cell>
          <cell r="Y454" t="str">
            <v>Up</v>
          </cell>
          <cell r="Z454" t="str">
            <v>Treatment works compliance</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t="str">
            <v>100.0</v>
          </cell>
          <cell r="AR454" t="str">
            <v>100.0</v>
          </cell>
          <cell r="AS454" t="str">
            <v>100.0</v>
          </cell>
          <cell r="AT454" t="str">
            <v>100.0</v>
          </cell>
          <cell r="AU454" t="str">
            <v>100.0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t="str">
            <v>Yes</v>
          </cell>
          <cell r="BM454" t="str">
            <v>Yes</v>
          </cell>
          <cell r="BN454" t="str">
            <v>Yes</v>
          </cell>
          <cell r="BO454" t="str">
            <v>Yes</v>
          </cell>
          <cell r="BP454" t="str">
            <v>Yes</v>
          </cell>
          <cell r="BQ454" t="str">
            <v/>
          </cell>
          <cell r="BR454" t="str">
            <v/>
          </cell>
          <cell r="BS454" t="str">
            <v/>
          </cell>
          <cell r="BT454" t="str">
            <v/>
          </cell>
          <cell r="BU454" t="str">
            <v/>
          </cell>
          <cell r="BV454" t="str">
            <v/>
          </cell>
          <cell r="BW454" t="str">
            <v/>
          </cell>
          <cell r="BX454" t="str">
            <v/>
          </cell>
          <cell r="BY454" t="str">
            <v/>
          </cell>
          <cell r="BZ454" t="str">
            <v/>
          </cell>
          <cell r="CA454">
            <v>99</v>
          </cell>
          <cell r="CB454">
            <v>99</v>
          </cell>
          <cell r="CC454">
            <v>99</v>
          </cell>
          <cell r="CD454">
            <v>99</v>
          </cell>
          <cell r="CE454">
            <v>99</v>
          </cell>
          <cell r="CF454" t="str">
            <v/>
          </cell>
          <cell r="CG454" t="str">
            <v/>
          </cell>
          <cell r="CH454" t="str">
            <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v>-3.0630000000000002</v>
          </cell>
          <cell r="CV454" t="str">
            <v/>
          </cell>
          <cell r="CW454" t="str">
            <v/>
          </cell>
          <cell r="CX454" t="str">
            <v/>
          </cell>
          <cell r="CY454" t="str">
            <v/>
          </cell>
          <cell r="CZ454" t="str">
            <v/>
          </cell>
          <cell r="DA454" t="str">
            <v/>
          </cell>
          <cell r="DB454" t="str">
            <v/>
          </cell>
          <cell r="DC454">
            <v>0</v>
          </cell>
          <cell r="DD454">
            <v>1</v>
          </cell>
          <cell r="DE454">
            <v>0</v>
          </cell>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I455">
            <v>0</v>
          </cell>
          <cell r="J455">
            <v>0</v>
          </cell>
          <cell r="K455">
            <v>1</v>
          </cell>
          <cell r="L455">
            <v>0</v>
          </cell>
          <cell r="M455">
            <v>0</v>
          </cell>
          <cell r="N455">
            <v>0</v>
          </cell>
          <cell r="O455">
            <v>0</v>
          </cell>
          <cell r="P455">
            <v>0</v>
          </cell>
          <cell r="Q455">
            <v>1</v>
          </cell>
          <cell r="R455" t="str">
            <v>Out &amp; under</v>
          </cell>
          <cell r="S455" t="str">
            <v xml:space="preserve">Revenue </v>
          </cell>
          <cell r="T455" t="str">
            <v>In-period</v>
          </cell>
          <cell r="U455" t="str">
            <v>Asset/equipment failure</v>
          </cell>
          <cell r="V455" t="str">
            <v>nr</v>
          </cell>
          <cell r="W455" t="str">
            <v>Number per 1000km</v>
          </cell>
          <cell r="X455">
            <v>2</v>
          </cell>
          <cell r="Y455" t="str">
            <v>Down</v>
          </cell>
          <cell r="Z455" t="str">
            <v>Sewer collapses</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4</v>
          </cell>
          <cell r="AR455">
            <v>4</v>
          </cell>
          <cell r="AS455">
            <v>4</v>
          </cell>
          <cell r="AT455">
            <v>4</v>
          </cell>
          <cell r="AU455">
            <v>4</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t="str">
            <v>Yes</v>
          </cell>
          <cell r="BM455" t="str">
            <v>Yes</v>
          </cell>
          <cell r="BN455" t="str">
            <v>Yes</v>
          </cell>
          <cell r="BO455" t="str">
            <v>Yes</v>
          </cell>
          <cell r="BP455" t="str">
            <v>Yes</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cell r="CL455" t="str">
            <v/>
          </cell>
          <cell r="CM455" t="str">
            <v/>
          </cell>
          <cell r="CN455" t="str">
            <v/>
          </cell>
          <cell r="CO455" t="str">
            <v/>
          </cell>
          <cell r="CP455" t="str">
            <v/>
          </cell>
          <cell r="CQ455" t="str">
            <v/>
          </cell>
          <cell r="CR455" t="str">
            <v/>
          </cell>
          <cell r="CS455" t="str">
            <v/>
          </cell>
          <cell r="CT455" t="str">
            <v/>
          </cell>
          <cell r="CU455">
            <v>-0.96699999999999997</v>
          </cell>
          <cell r="CV455" t="str">
            <v/>
          </cell>
          <cell r="CW455" t="str">
            <v/>
          </cell>
          <cell r="CX455" t="str">
            <v/>
          </cell>
          <cell r="CY455">
            <v>0.755</v>
          </cell>
          <cell r="CZ455" t="str">
            <v/>
          </cell>
          <cell r="DA455" t="str">
            <v/>
          </cell>
          <cell r="DB455" t="str">
            <v/>
          </cell>
          <cell r="DC455">
            <v>0</v>
          </cell>
          <cell r="DD455">
            <v>1</v>
          </cell>
          <cell r="DE455">
            <v>0</v>
          </cell>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I456">
            <v>0</v>
          </cell>
          <cell r="J456">
            <v>0</v>
          </cell>
          <cell r="K456">
            <v>1</v>
          </cell>
          <cell r="L456">
            <v>0</v>
          </cell>
          <cell r="M456">
            <v>0</v>
          </cell>
          <cell r="N456">
            <v>0</v>
          </cell>
          <cell r="O456">
            <v>0</v>
          </cell>
          <cell r="P456">
            <v>0</v>
          </cell>
          <cell r="Q456">
            <v>1</v>
          </cell>
          <cell r="R456" t="str">
            <v>Out &amp; under</v>
          </cell>
          <cell r="S456" t="str">
            <v xml:space="preserve">Revenue </v>
          </cell>
          <cell r="T456" t="str">
            <v>In-period</v>
          </cell>
          <cell r="U456" t="str">
            <v>Sewer flooding</v>
          </cell>
          <cell r="V456" t="str">
            <v>nr</v>
          </cell>
          <cell r="W456" t="str">
            <v>Number of incidents</v>
          </cell>
          <cell r="X456">
            <v>2</v>
          </cell>
          <cell r="Y456" t="str">
            <v>Down</v>
          </cell>
          <cell r="Z456" t="str">
            <v>Internal sewer flooding</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1015.63</v>
          </cell>
          <cell r="AR456">
            <v>997.81</v>
          </cell>
          <cell r="AS456">
            <v>975.04</v>
          </cell>
          <cell r="AT456">
            <v>901.53</v>
          </cell>
          <cell r="AU456">
            <v>849.24</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t="str">
            <v>Yes</v>
          </cell>
          <cell r="BM456" t="str">
            <v>Yes</v>
          </cell>
          <cell r="BN456" t="str">
            <v>Yes</v>
          </cell>
          <cell r="BO456" t="str">
            <v>Yes</v>
          </cell>
          <cell r="BP456" t="str">
            <v>Yes</v>
          </cell>
          <cell r="BQ456" t="str">
            <v/>
          </cell>
          <cell r="BR456" t="str">
            <v/>
          </cell>
          <cell r="BS456" t="str">
            <v/>
          </cell>
          <cell r="BT456" t="str">
            <v/>
          </cell>
          <cell r="BU456" t="str">
            <v/>
          </cell>
          <cell r="BV456">
            <v>2031.27</v>
          </cell>
          <cell r="BW456">
            <v>2031.27</v>
          </cell>
          <cell r="BX456">
            <v>2031.27</v>
          </cell>
          <cell r="BY456">
            <v>2031.27</v>
          </cell>
          <cell r="BZ456">
            <v>2031.27</v>
          </cell>
          <cell r="CA456" t="str">
            <v/>
          </cell>
          <cell r="CB456" t="str">
            <v/>
          </cell>
          <cell r="CC456" t="str">
            <v/>
          </cell>
          <cell r="CD456" t="str">
            <v/>
          </cell>
          <cell r="CE456" t="str">
            <v/>
          </cell>
          <cell r="CF456" t="str">
            <v/>
          </cell>
          <cell r="CG456" t="str">
            <v/>
          </cell>
          <cell r="CH456" t="str">
            <v/>
          </cell>
          <cell r="CI456" t="str">
            <v/>
          </cell>
          <cell r="CJ456" t="str">
            <v/>
          </cell>
          <cell r="CK456">
            <v>736.63</v>
          </cell>
          <cell r="CL456">
            <v>718.81</v>
          </cell>
          <cell r="CM456">
            <v>696.04</v>
          </cell>
          <cell r="CN456">
            <v>622.53</v>
          </cell>
          <cell r="CO456">
            <v>570.24</v>
          </cell>
          <cell r="CP456" t="str">
            <v/>
          </cell>
          <cell r="CQ456" t="str">
            <v/>
          </cell>
          <cell r="CR456" t="str">
            <v/>
          </cell>
          <cell r="CS456" t="str">
            <v/>
          </cell>
          <cell r="CT456" t="str">
            <v/>
          </cell>
          <cell r="CU456">
            <v>-0.03</v>
          </cell>
          <cell r="CV456" t="str">
            <v/>
          </cell>
          <cell r="CW456" t="str">
            <v/>
          </cell>
          <cell r="CX456" t="str">
            <v/>
          </cell>
          <cell r="CY456">
            <v>0.03</v>
          </cell>
          <cell r="CZ456" t="str">
            <v/>
          </cell>
          <cell r="DA456" t="str">
            <v/>
          </cell>
          <cell r="DB456" t="str">
            <v/>
          </cell>
          <cell r="DC456">
            <v>0</v>
          </cell>
          <cell r="DD456">
            <v>1</v>
          </cell>
          <cell r="DE456">
            <v>0</v>
          </cell>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I457">
            <v>0</v>
          </cell>
          <cell r="J457">
            <v>0</v>
          </cell>
          <cell r="K457">
            <v>1</v>
          </cell>
          <cell r="L457">
            <v>0</v>
          </cell>
          <cell r="M457">
            <v>0</v>
          </cell>
          <cell r="N457">
            <v>0</v>
          </cell>
          <cell r="O457">
            <v>0</v>
          </cell>
          <cell r="P457">
            <v>0</v>
          </cell>
          <cell r="Q457">
            <v>1</v>
          </cell>
          <cell r="R457" t="str">
            <v>Out &amp; under</v>
          </cell>
          <cell r="S457" t="str">
            <v xml:space="preserve">Revenue </v>
          </cell>
          <cell r="T457" t="str">
            <v>In-period</v>
          </cell>
          <cell r="U457" t="str">
            <v>Sewer flooding</v>
          </cell>
          <cell r="V457" t="str">
            <v>nr</v>
          </cell>
          <cell r="W457" t="str">
            <v>Number</v>
          </cell>
          <cell r="X457">
            <v>0</v>
          </cell>
          <cell r="Y457" t="str">
            <v>Down</v>
          </cell>
          <cell r="Z457" t="str">
            <v>Sewer blockages</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72500</v>
          </cell>
          <cell r="AR457">
            <v>70000</v>
          </cell>
          <cell r="AS457">
            <v>67500</v>
          </cell>
          <cell r="AT457">
            <v>65000</v>
          </cell>
          <cell r="AU457">
            <v>62500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C457">
            <v>0</v>
          </cell>
          <cell r="DD457">
            <v>1</v>
          </cell>
          <cell r="DE457">
            <v>0</v>
          </cell>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I458">
            <v>0</v>
          </cell>
          <cell r="J458">
            <v>0</v>
          </cell>
          <cell r="K458">
            <v>1</v>
          </cell>
          <cell r="L458">
            <v>0</v>
          </cell>
          <cell r="M458">
            <v>0</v>
          </cell>
          <cell r="N458">
            <v>0</v>
          </cell>
          <cell r="O458">
            <v>0</v>
          </cell>
          <cell r="P458">
            <v>0</v>
          </cell>
          <cell r="Q458">
            <v>1</v>
          </cell>
          <cell r="R458" t="str">
            <v>Under</v>
          </cell>
          <cell r="S458" t="str">
            <v xml:space="preserve">Revenue </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96</v>
          </cell>
          <cell r="AR458">
            <v>96.6</v>
          </cell>
          <cell r="AS458">
            <v>97.2</v>
          </cell>
          <cell r="AT458">
            <v>97.8</v>
          </cell>
          <cell r="AU458">
            <v>98.5</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C458">
            <v>0</v>
          </cell>
          <cell r="DD458">
            <v>1</v>
          </cell>
          <cell r="DE458">
            <v>0</v>
          </cell>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I459">
            <v>0</v>
          </cell>
          <cell r="J459">
            <v>0</v>
          </cell>
          <cell r="K459">
            <v>1</v>
          </cell>
          <cell r="L459">
            <v>0</v>
          </cell>
          <cell r="M459">
            <v>0</v>
          </cell>
          <cell r="N459">
            <v>0</v>
          </cell>
          <cell r="O459">
            <v>0</v>
          </cell>
          <cell r="P459">
            <v>0</v>
          </cell>
          <cell r="Q459">
            <v>1</v>
          </cell>
          <cell r="R459" t="str">
            <v>NFI</v>
          </cell>
          <cell r="S459">
            <v>0</v>
          </cell>
          <cell r="T459">
            <v>0</v>
          </cell>
          <cell r="U459" t="str">
            <v>Sewer flooding</v>
          </cell>
          <cell r="V459" t="str">
            <v>%</v>
          </cell>
          <cell r="W459" t="str">
            <v>Percentage</v>
          </cell>
          <cell r="X459">
            <v>2</v>
          </cell>
          <cell r="Y459" t="str">
            <v>Down</v>
          </cell>
          <cell r="Z459" t="str">
            <v>Risk of sewer flooding in a storm</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10.25</v>
          </cell>
          <cell r="AR459">
            <v>10.25</v>
          </cell>
          <cell r="AS459">
            <v>10.25</v>
          </cell>
          <cell r="AT459">
            <v>10.25</v>
          </cell>
          <cell r="AU459">
            <v>9.9</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v>0</v>
          </cell>
          <cell r="DD459">
            <v>1</v>
          </cell>
          <cell r="DE459">
            <v>0</v>
          </cell>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I460">
            <v>0</v>
          </cell>
          <cell r="J460">
            <v>0</v>
          </cell>
          <cell r="K460">
            <v>1</v>
          </cell>
          <cell r="L460">
            <v>0</v>
          </cell>
          <cell r="M460">
            <v>0</v>
          </cell>
          <cell r="N460">
            <v>0</v>
          </cell>
          <cell r="O460">
            <v>0</v>
          </cell>
          <cell r="P460">
            <v>0</v>
          </cell>
          <cell r="Q460">
            <v>1</v>
          </cell>
          <cell r="R460" t="str">
            <v>Out &amp; under</v>
          </cell>
          <cell r="S460" t="str">
            <v xml:space="preserve">Revenue </v>
          </cell>
          <cell r="T460" t="str">
            <v>End of period</v>
          </cell>
          <cell r="U460" t="str">
            <v>Resilience</v>
          </cell>
          <cell r="V460" t="str">
            <v>number</v>
          </cell>
          <cell r="W460" t="str">
            <v>number of hectares</v>
          </cell>
          <cell r="X460">
            <v>2</v>
          </cell>
          <cell r="Y460" t="str">
            <v>Up</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5</v>
          </cell>
          <cell r="AR460">
            <v>10</v>
          </cell>
          <cell r="AS460">
            <v>20</v>
          </cell>
          <cell r="AT460">
            <v>40</v>
          </cell>
          <cell r="AU460">
            <v>65</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C460">
            <v>0</v>
          </cell>
          <cell r="DD460">
            <v>1</v>
          </cell>
          <cell r="DE460">
            <v>0</v>
          </cell>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K461">
            <v>0</v>
          </cell>
          <cell r="L461">
            <v>0</v>
          </cell>
          <cell r="M461">
            <v>0</v>
          </cell>
          <cell r="N461">
            <v>0</v>
          </cell>
          <cell r="O461">
            <v>0</v>
          </cell>
          <cell r="P461">
            <v>0</v>
          </cell>
          <cell r="Q461">
            <v>1</v>
          </cell>
          <cell r="R461" t="str">
            <v>NFI</v>
          </cell>
          <cell r="S461">
            <v>0</v>
          </cell>
          <cell r="T461">
            <v>0</v>
          </cell>
          <cell r="U461" t="str">
            <v>Resilience</v>
          </cell>
          <cell r="V461" t="str">
            <v>%</v>
          </cell>
          <cell r="W461" t="str">
            <v>Percentage</v>
          </cell>
          <cell r="X461">
            <v>1</v>
          </cell>
          <cell r="Y461" t="str">
            <v>Down</v>
          </cell>
          <cell r="Z461" t="str">
            <v>Risk of severe restrictions in a drought</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t="str">
            <v>77.00</v>
          </cell>
          <cell r="AR461" t="str">
            <v>77.00</v>
          </cell>
          <cell r="AS461" t="str">
            <v>77.00</v>
          </cell>
          <cell r="AT461" t="str">
            <v>76.90</v>
          </cell>
          <cell r="AU461" t="str">
            <v>76.90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v>0</v>
          </cell>
          <cell r="DD461">
            <v>1</v>
          </cell>
          <cell r="DE461">
            <v>0</v>
          </cell>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K462">
            <v>0</v>
          </cell>
          <cell r="L462">
            <v>0</v>
          </cell>
          <cell r="M462">
            <v>0</v>
          </cell>
          <cell r="N462">
            <v>0</v>
          </cell>
          <cell r="O462">
            <v>0</v>
          </cell>
          <cell r="P462">
            <v>0</v>
          </cell>
          <cell r="Q462">
            <v>1</v>
          </cell>
          <cell r="R462" t="str">
            <v>Under</v>
          </cell>
          <cell r="S462" t="str">
            <v xml:space="preserve">Revenue </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100</v>
          </cell>
          <cell r="AR462">
            <v>100</v>
          </cell>
          <cell r="AS462">
            <v>100</v>
          </cell>
          <cell r="AT462">
            <v>100</v>
          </cell>
          <cell r="AU462">
            <v>100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C462">
            <v>0</v>
          </cell>
          <cell r="DD462">
            <v>1</v>
          </cell>
          <cell r="DE462">
            <v>0</v>
          </cell>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I463">
            <v>0</v>
          </cell>
          <cell r="J463">
            <v>0.67</v>
          </cell>
          <cell r="K463">
            <v>0.33</v>
          </cell>
          <cell r="L463">
            <v>0</v>
          </cell>
          <cell r="M463">
            <v>0</v>
          </cell>
          <cell r="N463">
            <v>0</v>
          </cell>
          <cell r="O463">
            <v>0</v>
          </cell>
          <cell r="P463">
            <v>0</v>
          </cell>
          <cell r="Q463">
            <v>1</v>
          </cell>
          <cell r="R463" t="str">
            <v>Under</v>
          </cell>
          <cell r="S463" t="str">
            <v xml:space="preserve">Revenue </v>
          </cell>
          <cell r="T463" t="str">
            <v>End of period</v>
          </cell>
          <cell r="U463" t="str">
            <v>Resilience</v>
          </cell>
          <cell r="V463" t="str">
            <v>nr</v>
          </cell>
          <cell r="W463" t="str">
            <v>Number of sites</v>
          </cell>
          <cell r="X463">
            <v>0</v>
          </cell>
          <cell r="Y463" t="str">
            <v>Up</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9</v>
          </cell>
          <cell r="AR463">
            <v>18</v>
          </cell>
          <cell r="AS463">
            <v>27</v>
          </cell>
          <cell r="AT463">
            <v>36</v>
          </cell>
          <cell r="AU463">
            <v>47</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C463">
            <v>0</v>
          </cell>
          <cell r="DD463">
            <v>1</v>
          </cell>
          <cell r="DE463">
            <v>0</v>
          </cell>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I464">
            <v>0</v>
          </cell>
          <cell r="J464">
            <v>0.72</v>
          </cell>
          <cell r="K464">
            <v>0.28000000000000003</v>
          </cell>
          <cell r="L464">
            <v>0</v>
          </cell>
          <cell r="M464">
            <v>0</v>
          </cell>
          <cell r="N464">
            <v>0</v>
          </cell>
          <cell r="O464">
            <v>0</v>
          </cell>
          <cell r="P464">
            <v>0</v>
          </cell>
          <cell r="Q464">
            <v>1</v>
          </cell>
          <cell r="R464" t="str">
            <v>Under</v>
          </cell>
          <cell r="S464" t="str">
            <v xml:space="preserve">Revenue </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25</v>
          </cell>
          <cell r="AS464">
            <v>50</v>
          </cell>
          <cell r="AT464">
            <v>75</v>
          </cell>
          <cell r="AU464">
            <v>100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cell r="DE464">
            <v>0</v>
          </cell>
        </row>
        <row r="465">
          <cell r="C465" t="str">
            <v>PR19TMS_DWS03</v>
          </cell>
          <cell r="D465">
            <v>0</v>
          </cell>
          <cell r="E465">
            <v>0</v>
          </cell>
          <cell r="F465" t="str">
            <v>DWS03</v>
          </cell>
          <cell r="G465" t="str">
            <v>SEMD - Securing our sites (legacy projects)</v>
          </cell>
          <cell r="H465">
            <v>0</v>
          </cell>
          <cell r="I465">
            <v>0</v>
          </cell>
          <cell r="J465">
            <v>0.754</v>
          </cell>
          <cell r="K465">
            <v>0.246</v>
          </cell>
          <cell r="L465">
            <v>0</v>
          </cell>
          <cell r="M465">
            <v>0</v>
          </cell>
          <cell r="N465">
            <v>0</v>
          </cell>
          <cell r="O465">
            <v>0</v>
          </cell>
          <cell r="P465">
            <v>0</v>
          </cell>
          <cell r="Q465">
            <v>1</v>
          </cell>
          <cell r="R465" t="str">
            <v>Under</v>
          </cell>
          <cell r="S465" t="str">
            <v>Revenue</v>
          </cell>
          <cell r="T465" t="str">
            <v>End of period</v>
          </cell>
          <cell r="U465" t="str">
            <v>SEMD</v>
          </cell>
          <cell r="V465" t="str">
            <v xml:space="preserve">% </v>
          </cell>
          <cell r="W465">
            <v>0</v>
          </cell>
          <cell r="X465">
            <v>1</v>
          </cell>
          <cell r="Y465" t="str">
            <v>Up</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7</v>
          </cell>
          <cell r="AR465">
            <v>27</v>
          </cell>
          <cell r="AS465">
            <v>52</v>
          </cell>
          <cell r="AT465">
            <v>77</v>
          </cell>
          <cell r="AU465">
            <v>100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cell r="DC465">
            <v>0</v>
          </cell>
          <cell r="DD465">
            <v>0</v>
          </cell>
          <cell r="DE465">
            <v>0</v>
          </cell>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I466">
            <v>0</v>
          </cell>
          <cell r="J466">
            <v>0</v>
          </cell>
          <cell r="K466">
            <v>0</v>
          </cell>
          <cell r="L466">
            <v>0</v>
          </cell>
          <cell r="M466">
            <v>1</v>
          </cell>
          <cell r="N466">
            <v>0</v>
          </cell>
          <cell r="O466">
            <v>0</v>
          </cell>
          <cell r="P466">
            <v>0</v>
          </cell>
          <cell r="Q466">
            <v>1</v>
          </cell>
          <cell r="R466" t="str">
            <v>Under</v>
          </cell>
          <cell r="S466" t="str">
            <v xml:space="preserve">Revenue </v>
          </cell>
          <cell r="T466" t="str">
            <v>In-period</v>
          </cell>
          <cell r="U466" t="str">
            <v>Voids and gap sites</v>
          </cell>
          <cell r="V466" t="str">
            <v>text</v>
          </cell>
          <cell r="W466" t="str">
            <v>Process completion</v>
          </cell>
          <cell r="X466">
            <v>0</v>
          </cell>
          <cell r="Y466" t="str">
            <v>Down</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t="str">
            <v>Process completion</v>
          </cell>
          <cell r="AR466" t="str">
            <v>Process completion</v>
          </cell>
          <cell r="AS466" t="str">
            <v>Process completion</v>
          </cell>
          <cell r="AT466" t="str">
            <v>Process completion</v>
          </cell>
          <cell r="AU466" t="str">
            <v>Process completion</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cell r="DE466">
            <v>0</v>
          </cell>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I467">
            <v>0</v>
          </cell>
          <cell r="J467">
            <v>0</v>
          </cell>
          <cell r="K467">
            <v>0</v>
          </cell>
          <cell r="L467">
            <v>0</v>
          </cell>
          <cell r="M467">
            <v>1</v>
          </cell>
          <cell r="N467">
            <v>0</v>
          </cell>
          <cell r="O467">
            <v>0</v>
          </cell>
          <cell r="P467">
            <v>0</v>
          </cell>
          <cell r="Q467">
            <v>1</v>
          </cell>
          <cell r="R467" t="str">
            <v>Out &amp; Under</v>
          </cell>
          <cell r="S467" t="str">
            <v xml:space="preserve">Revenue </v>
          </cell>
          <cell r="T467" t="str">
            <v>In-period</v>
          </cell>
          <cell r="U467" t="str">
            <v>Voids and gap sites</v>
          </cell>
          <cell r="V467" t="str">
            <v>%</v>
          </cell>
          <cell r="W467" t="str">
            <v xml:space="preserve">Empty household properties as a percentage of household properties </v>
          </cell>
          <cell r="X467">
            <v>2</v>
          </cell>
          <cell r="Y467" t="str">
            <v>Down</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3.66</v>
          </cell>
          <cell r="AR467">
            <v>3.5</v>
          </cell>
          <cell r="AS467">
            <v>3.33</v>
          </cell>
          <cell r="AT467">
            <v>3.17</v>
          </cell>
          <cell r="AU467">
            <v>3</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cell r="DE467">
            <v>0</v>
          </cell>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I468">
            <v>0</v>
          </cell>
          <cell r="J468">
            <v>0</v>
          </cell>
          <cell r="K468">
            <v>0</v>
          </cell>
          <cell r="L468">
            <v>0</v>
          </cell>
          <cell r="M468">
            <v>1</v>
          </cell>
          <cell r="N468">
            <v>0</v>
          </cell>
          <cell r="O468">
            <v>0</v>
          </cell>
          <cell r="P468">
            <v>0</v>
          </cell>
          <cell r="Q468">
            <v>1</v>
          </cell>
          <cell r="R468" t="str">
            <v>NFI</v>
          </cell>
          <cell r="S468">
            <v>0</v>
          </cell>
          <cell r="T468">
            <v>0</v>
          </cell>
          <cell r="U468" t="str">
            <v>Affordability/vulnerability</v>
          </cell>
          <cell r="V468" t="str">
            <v>nr</v>
          </cell>
          <cell r="W468" t="str">
            <v>Number of households on our Thames Water social tariff at the end of the financial year, billed directly and indirectly</v>
          </cell>
          <cell r="X468">
            <v>0</v>
          </cell>
          <cell r="Y468" t="str">
            <v>Up</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108000</v>
          </cell>
          <cell r="AR468">
            <v>137000</v>
          </cell>
          <cell r="AS468">
            <v>165000</v>
          </cell>
          <cell r="AT468">
            <v>184000</v>
          </cell>
          <cell r="AU468">
            <v>200000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v>0</v>
          </cell>
          <cell r="DD468">
            <v>1</v>
          </cell>
          <cell r="DE468">
            <v>0</v>
          </cell>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I469">
            <v>0</v>
          </cell>
          <cell r="J469">
            <v>0</v>
          </cell>
          <cell r="K469">
            <v>1</v>
          </cell>
          <cell r="L469">
            <v>0</v>
          </cell>
          <cell r="M469">
            <v>0</v>
          </cell>
          <cell r="N469">
            <v>0</v>
          </cell>
          <cell r="O469">
            <v>0</v>
          </cell>
          <cell r="P469">
            <v>0</v>
          </cell>
          <cell r="Q469">
            <v>1</v>
          </cell>
          <cell r="R469" t="str">
            <v>Under</v>
          </cell>
          <cell r="S469" t="str">
            <v xml:space="preserve">Revenue </v>
          </cell>
          <cell r="T469" t="str">
            <v>In-period</v>
          </cell>
          <cell r="U469" t="str">
            <v>Pollution incidents</v>
          </cell>
          <cell r="V469" t="str">
            <v>nr</v>
          </cell>
          <cell r="W469" t="str">
            <v>Number per 10,000km</v>
          </cell>
          <cell r="X469">
            <v>2</v>
          </cell>
          <cell r="Y469" t="str">
            <v>Down</v>
          </cell>
          <cell r="Z469" t="str">
            <v>Pollution incidents</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24.51</v>
          </cell>
          <cell r="AR469">
            <v>23.74</v>
          </cell>
          <cell r="AS469">
            <v>23</v>
          </cell>
          <cell r="AT469">
            <v>22.4</v>
          </cell>
          <cell r="AU469">
            <v>19.5</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t="str">
            <v>Yes</v>
          </cell>
          <cell r="BM469" t="str">
            <v>Yes</v>
          </cell>
          <cell r="BN469" t="str">
            <v>Yes</v>
          </cell>
          <cell r="BO469" t="str">
            <v>Yes</v>
          </cell>
          <cell r="BP469" t="str">
            <v>Yes</v>
          </cell>
          <cell r="BQ469" t="str">
            <v/>
          </cell>
          <cell r="BR469" t="str">
            <v/>
          </cell>
          <cell r="BS469" t="str">
            <v/>
          </cell>
          <cell r="BT469" t="str">
            <v/>
          </cell>
          <cell r="BU469" t="str">
            <v/>
          </cell>
          <cell r="BV469">
            <v>36.76</v>
          </cell>
          <cell r="BW469">
            <v>36.76</v>
          </cell>
          <cell r="BX469">
            <v>36.76</v>
          </cell>
          <cell r="BY469">
            <v>36.76</v>
          </cell>
          <cell r="BZ469">
            <v>36.76</v>
          </cell>
          <cell r="CA469" t="str">
            <v/>
          </cell>
          <cell r="CB469" t="str">
            <v/>
          </cell>
          <cell r="CC469" t="str">
            <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v>-1.268</v>
          </cell>
          <cell r="CV469" t="str">
            <v/>
          </cell>
          <cell r="CW469" t="str">
            <v/>
          </cell>
          <cell r="CX469" t="str">
            <v/>
          </cell>
          <cell r="CY469" t="str">
            <v/>
          </cell>
          <cell r="CZ469" t="str">
            <v/>
          </cell>
          <cell r="DA469" t="str">
            <v/>
          </cell>
          <cell r="DB469" t="str">
            <v/>
          </cell>
          <cell r="DC469">
            <v>0</v>
          </cell>
          <cell r="DD469">
            <v>1</v>
          </cell>
          <cell r="DE469">
            <v>0</v>
          </cell>
        </row>
        <row r="470">
          <cell r="C470" t="str">
            <v>PR19TMS_ES02</v>
          </cell>
          <cell r="D470" t="str">
            <v>E - Be a responsible company</v>
          </cell>
          <cell r="E470">
            <v>0</v>
          </cell>
          <cell r="F470" t="str">
            <v>ES02</v>
          </cell>
          <cell r="G470" t="str">
            <v>Environmental measures delivered</v>
          </cell>
          <cell r="H470" t="str">
            <v>Number of green WINEP schemes delivered</v>
          </cell>
          <cell r="I470">
            <v>0.10639999999999999</v>
          </cell>
          <cell r="J470">
            <v>2.4400000000000002E-2</v>
          </cell>
          <cell r="K470">
            <v>0.86919999999999997</v>
          </cell>
          <cell r="L470">
            <v>0</v>
          </cell>
          <cell r="M470">
            <v>0</v>
          </cell>
          <cell r="N470">
            <v>0</v>
          </cell>
          <cell r="O470">
            <v>0</v>
          </cell>
          <cell r="P470">
            <v>0</v>
          </cell>
          <cell r="Q470">
            <v>1</v>
          </cell>
          <cell r="R470" t="str">
            <v>Under</v>
          </cell>
          <cell r="S470" t="str">
            <v>Revenue</v>
          </cell>
          <cell r="T470" t="str">
            <v>In-period</v>
          </cell>
          <cell r="U470">
            <v>0</v>
          </cell>
          <cell r="V470" t="str">
            <v>nr</v>
          </cell>
          <cell r="W470">
            <v>0</v>
          </cell>
          <cell r="X470">
            <v>0</v>
          </cell>
          <cell r="Y470" t="str">
            <v>Up</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180</v>
          </cell>
          <cell r="AR470">
            <v>446</v>
          </cell>
          <cell r="AS470">
            <v>534</v>
          </cell>
          <cell r="AT470">
            <v>595</v>
          </cell>
          <cell r="AU470">
            <v>757</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cell r="DC470">
            <v>0</v>
          </cell>
          <cell r="DD470">
            <v>0</v>
          </cell>
          <cell r="DE470">
            <v>0</v>
          </cell>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I471">
            <v>0</v>
          </cell>
          <cell r="J471">
            <v>0</v>
          </cell>
          <cell r="K471">
            <v>0</v>
          </cell>
          <cell r="L471">
            <v>1</v>
          </cell>
          <cell r="M471">
            <v>0</v>
          </cell>
          <cell r="N471">
            <v>0</v>
          </cell>
          <cell r="O471">
            <v>0</v>
          </cell>
          <cell r="P471">
            <v>0</v>
          </cell>
          <cell r="Q471">
            <v>1</v>
          </cell>
          <cell r="R471" t="str">
            <v>Under</v>
          </cell>
          <cell r="S471" t="str">
            <v xml:space="preserve">Revenue </v>
          </cell>
          <cell r="T471" t="str">
            <v>In-period</v>
          </cell>
          <cell r="U471" t="str">
            <v>Bioresources (sludge)</v>
          </cell>
          <cell r="V471" t="str">
            <v>%</v>
          </cell>
          <cell r="W471" t="str">
            <v>Percentage</v>
          </cell>
          <cell r="X471">
            <v>1</v>
          </cell>
          <cell r="Y471" t="str">
            <v>Up</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96.6</v>
          </cell>
          <cell r="AR471">
            <v>97.2</v>
          </cell>
          <cell r="AS471">
            <v>97.8</v>
          </cell>
          <cell r="AT471">
            <v>98.4</v>
          </cell>
          <cell r="AU471">
            <v>99</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C471">
            <v>0</v>
          </cell>
          <cell r="DD471">
            <v>1</v>
          </cell>
          <cell r="DE471">
            <v>0</v>
          </cell>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I472">
            <v>0</v>
          </cell>
          <cell r="J472">
            <v>0</v>
          </cell>
          <cell r="K472">
            <v>0</v>
          </cell>
          <cell r="L472">
            <v>0</v>
          </cell>
          <cell r="M472">
            <v>0</v>
          </cell>
          <cell r="N472">
            <v>0</v>
          </cell>
          <cell r="O472">
            <v>0</v>
          </cell>
          <cell r="P472">
            <v>1</v>
          </cell>
          <cell r="Q472">
            <v>1</v>
          </cell>
          <cell r="R472" t="str">
            <v>Under</v>
          </cell>
          <cell r="S472" t="str">
            <v xml:space="preserve">Revenue </v>
          </cell>
          <cell r="T472" t="str">
            <v>In-period</v>
          </cell>
          <cell r="U472" t="str">
            <v>Resilience</v>
          </cell>
          <cell r="V472" t="str">
            <v>nr</v>
          </cell>
          <cell r="W472" t="str">
            <v>Number of months of delays</v>
          </cell>
          <cell r="X472">
            <v>0</v>
          </cell>
          <cell r="Y472" t="str">
            <v>Down</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t="str">
            <v>NA</v>
          </cell>
          <cell r="AR472" t="str">
            <v>NA</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cell r="DE472">
            <v>0</v>
          </cell>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I473">
            <v>0</v>
          </cell>
          <cell r="J473">
            <v>0</v>
          </cell>
          <cell r="K473">
            <v>0</v>
          </cell>
          <cell r="L473">
            <v>0</v>
          </cell>
          <cell r="M473">
            <v>0</v>
          </cell>
          <cell r="N473">
            <v>0</v>
          </cell>
          <cell r="O473">
            <v>0</v>
          </cell>
          <cell r="P473">
            <v>1</v>
          </cell>
          <cell r="Q473">
            <v>1</v>
          </cell>
          <cell r="R473" t="str">
            <v>NFI</v>
          </cell>
          <cell r="S473">
            <v>0</v>
          </cell>
          <cell r="T473">
            <v>0</v>
          </cell>
          <cell r="U473" t="str">
            <v>Customer education/awareness</v>
          </cell>
          <cell r="V473" t="str">
            <v>score</v>
          </cell>
          <cell r="W473" t="str">
            <v>Average stakeholder score</v>
          </cell>
          <cell r="X473">
            <v>1</v>
          </cell>
          <cell r="Y473" t="str">
            <v>Up</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5</v>
          </cell>
          <cell r="AR473">
            <v>5</v>
          </cell>
          <cell r="AS473">
            <v>5</v>
          </cell>
          <cell r="AT473">
            <v>5</v>
          </cell>
          <cell r="AU473">
            <v>5</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v>0</v>
          </cell>
          <cell r="DD473">
            <v>1</v>
          </cell>
          <cell r="DE473">
            <v>0</v>
          </cell>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I474">
            <v>0</v>
          </cell>
          <cell r="J474">
            <v>0</v>
          </cell>
          <cell r="K474">
            <v>0.5</v>
          </cell>
          <cell r="L474">
            <v>0</v>
          </cell>
          <cell r="M474">
            <v>0</v>
          </cell>
          <cell r="N474">
            <v>0</v>
          </cell>
          <cell r="O474">
            <v>0</v>
          </cell>
          <cell r="P474">
            <v>0.5</v>
          </cell>
          <cell r="Q474">
            <v>1</v>
          </cell>
          <cell r="R474" t="str">
            <v>Under</v>
          </cell>
          <cell r="S474" t="str">
            <v xml:space="preserve">Revenue </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t="str">
            <v>NA</v>
          </cell>
          <cell r="AR474" t="str">
            <v>NA</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cell r="DE474">
            <v>0</v>
          </cell>
        </row>
        <row r="475">
          <cell r="C475" t="str">
            <v>PR19TMS_ET05</v>
          </cell>
          <cell r="D475" t="str">
            <v>E - Be a responsible company</v>
          </cell>
          <cell r="E475" t="str">
            <v>PR19 new</v>
          </cell>
          <cell r="F475" t="str">
            <v>ET05</v>
          </cell>
          <cell r="G475" t="str">
            <v>Establish an effective system operator for the London Tideway Tunnels</v>
          </cell>
          <cell r="H475">
            <v>0</v>
          </cell>
          <cell r="I475">
            <v>0</v>
          </cell>
          <cell r="J475">
            <v>0</v>
          </cell>
          <cell r="K475">
            <v>0</v>
          </cell>
          <cell r="L475">
            <v>0</v>
          </cell>
          <cell r="M475">
            <v>0</v>
          </cell>
          <cell r="N475">
            <v>0</v>
          </cell>
          <cell r="O475">
            <v>0</v>
          </cell>
          <cell r="P475">
            <v>0</v>
          </cell>
          <cell r="Q475">
            <v>0</v>
          </cell>
          <cell r="R475" t="str">
            <v>NFI</v>
          </cell>
          <cell r="S475">
            <v>0</v>
          </cell>
          <cell r="T475">
            <v>0</v>
          </cell>
          <cell r="U475">
            <v>0</v>
          </cell>
          <cell r="V475" t="str">
            <v>%</v>
          </cell>
          <cell r="W475" t="str">
            <v>Percentage completion</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100</v>
          </cell>
          <cell r="AS475">
            <v>100</v>
          </cell>
          <cell r="AT475">
            <v>100</v>
          </cell>
          <cell r="AU475">
            <v>100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v>0</v>
          </cell>
          <cell r="DD475">
            <v>0</v>
          </cell>
          <cell r="DE475">
            <v>0</v>
          </cell>
        </row>
        <row r="476">
          <cell r="C476" t="str">
            <v>PR19TMS_ET06</v>
          </cell>
          <cell r="D476" t="str">
            <v>E - Be a responsible company</v>
          </cell>
          <cell r="E476" t="str">
            <v>PR19 new</v>
          </cell>
          <cell r="F476" t="str">
            <v>ET06</v>
          </cell>
          <cell r="G476" t="str">
            <v>Maximising the value of Tideway project land sales</v>
          </cell>
          <cell r="H476">
            <v>0</v>
          </cell>
          <cell r="I476">
            <v>0</v>
          </cell>
          <cell r="J476">
            <v>0</v>
          </cell>
          <cell r="K476">
            <v>0</v>
          </cell>
          <cell r="L476">
            <v>0</v>
          </cell>
          <cell r="M476">
            <v>0</v>
          </cell>
          <cell r="N476">
            <v>0</v>
          </cell>
          <cell r="O476">
            <v>0</v>
          </cell>
          <cell r="P476">
            <v>1</v>
          </cell>
          <cell r="Q476">
            <v>1</v>
          </cell>
          <cell r="R476" t="str">
            <v>NFI</v>
          </cell>
          <cell r="S476">
            <v>0</v>
          </cell>
          <cell r="T476">
            <v>0</v>
          </cell>
          <cell r="U476">
            <v>0</v>
          </cell>
          <cell r="V476" t="str">
            <v>£m</v>
          </cell>
          <cell r="W476">
            <v>0</v>
          </cell>
          <cell r="X476">
            <v>1</v>
          </cell>
          <cell r="Y476" t="str">
            <v>Up</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cell r="DC476">
            <v>0</v>
          </cell>
          <cell r="DD476">
            <v>0</v>
          </cell>
          <cell r="DE476">
            <v>0</v>
          </cell>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J477">
            <v>0</v>
          </cell>
          <cell r="K477">
            <v>0</v>
          </cell>
          <cell r="L477">
            <v>0</v>
          </cell>
          <cell r="M477">
            <v>0</v>
          </cell>
          <cell r="N477">
            <v>0</v>
          </cell>
          <cell r="O477">
            <v>0</v>
          </cell>
          <cell r="P477">
            <v>0</v>
          </cell>
          <cell r="Q477">
            <v>1</v>
          </cell>
          <cell r="R477" t="str">
            <v>Out &amp; under</v>
          </cell>
          <cell r="S477" t="str">
            <v xml:space="preserve">Revenue </v>
          </cell>
          <cell r="T477" t="str">
            <v>In-period</v>
          </cell>
          <cell r="U477" t="str">
            <v>Water resources/ abstraction</v>
          </cell>
          <cell r="V477" t="str">
            <v>nr</v>
          </cell>
          <cell r="W477" t="str">
            <v>Megalitres (Ml)</v>
          </cell>
          <cell r="X477">
            <v>1</v>
          </cell>
          <cell r="Y477" t="str">
            <v>Down</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C477">
            <v>0</v>
          </cell>
          <cell r="DD477">
            <v>1</v>
          </cell>
          <cell r="DE477">
            <v>0</v>
          </cell>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M478">
            <v>0</v>
          </cell>
          <cell r="N478">
            <v>0</v>
          </cell>
          <cell r="O478">
            <v>0</v>
          </cell>
          <cell r="P478">
            <v>0</v>
          </cell>
          <cell r="Q478">
            <v>1</v>
          </cell>
          <cell r="R478" t="str">
            <v>Out &amp; under</v>
          </cell>
          <cell r="S478" t="str">
            <v xml:space="preserve">Revenue </v>
          </cell>
          <cell r="T478" t="str">
            <v>End of period</v>
          </cell>
          <cell r="U478" t="str">
            <v>Biodiversity/SSSIs</v>
          </cell>
          <cell r="V478" t="str">
            <v>nr</v>
          </cell>
          <cell r="W478" t="str">
            <v>Net gain in biodiversity units</v>
          </cell>
          <cell r="X478">
            <v>0</v>
          </cell>
          <cell r="Y478" t="str">
            <v>Up</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491</v>
          </cell>
          <cell r="AR478">
            <v>982</v>
          </cell>
          <cell r="AS478">
            <v>1473</v>
          </cell>
          <cell r="AT478">
            <v>1964</v>
          </cell>
          <cell r="AU478">
            <v>2455</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C478">
            <v>0</v>
          </cell>
          <cell r="DD478">
            <v>1</v>
          </cell>
          <cell r="DE478">
            <v>0</v>
          </cell>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I479">
            <v>0</v>
          </cell>
          <cell r="J479">
            <v>0</v>
          </cell>
          <cell r="K479">
            <v>1</v>
          </cell>
          <cell r="L479">
            <v>0</v>
          </cell>
          <cell r="M479">
            <v>0</v>
          </cell>
          <cell r="N479">
            <v>0</v>
          </cell>
          <cell r="O479">
            <v>0</v>
          </cell>
          <cell r="P479">
            <v>0</v>
          </cell>
          <cell r="Q479">
            <v>1</v>
          </cell>
          <cell r="R479" t="str">
            <v>Under</v>
          </cell>
          <cell r="S479" t="str">
            <v xml:space="preserve">Revenue </v>
          </cell>
          <cell r="T479" t="str">
            <v>In-period</v>
          </cell>
          <cell r="U479" t="str">
            <v>Catchment management</v>
          </cell>
          <cell r="V479" t="str">
            <v>nr</v>
          </cell>
          <cell r="W479" t="str">
            <v>Number of initiatives</v>
          </cell>
          <cell r="X479">
            <v>0</v>
          </cell>
          <cell r="Y479" t="str">
            <v>Up</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3</v>
          </cell>
          <cell r="AS479">
            <v>3</v>
          </cell>
          <cell r="AT479">
            <v>3</v>
          </cell>
          <cell r="AU479">
            <v>3</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C479">
            <v>0</v>
          </cell>
          <cell r="DD479">
            <v>1</v>
          </cell>
          <cell r="DE479">
            <v>0</v>
          </cell>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I480">
            <v>0</v>
          </cell>
          <cell r="J480">
            <v>0</v>
          </cell>
          <cell r="K480">
            <v>0.1</v>
          </cell>
          <cell r="L480">
            <v>0.9</v>
          </cell>
          <cell r="M480">
            <v>0</v>
          </cell>
          <cell r="N480">
            <v>0</v>
          </cell>
          <cell r="O480">
            <v>0</v>
          </cell>
          <cell r="P480">
            <v>0</v>
          </cell>
          <cell r="Q480">
            <v>1</v>
          </cell>
          <cell r="R480" t="str">
            <v>Out &amp; under</v>
          </cell>
          <cell r="S480" t="str">
            <v xml:space="preserve">Revenue </v>
          </cell>
          <cell r="T480" t="str">
            <v>In-period</v>
          </cell>
          <cell r="U480" t="str">
            <v>Energy/emissions</v>
          </cell>
          <cell r="V480" t="str">
            <v>nr</v>
          </cell>
          <cell r="W480" t="str">
            <v>Gigawatt hours</v>
          </cell>
          <cell r="X480">
            <v>0</v>
          </cell>
          <cell r="Y480" t="str">
            <v>Up</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493</v>
          </cell>
          <cell r="AR480">
            <v>501</v>
          </cell>
          <cell r="AS480">
            <v>510</v>
          </cell>
          <cell r="AT480">
            <v>512</v>
          </cell>
          <cell r="AU480">
            <v>517</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C480">
            <v>0</v>
          </cell>
          <cell r="DD480">
            <v>1</v>
          </cell>
          <cell r="DE480">
            <v>0</v>
          </cell>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M481">
            <v>0</v>
          </cell>
          <cell r="N481">
            <v>0</v>
          </cell>
          <cell r="O481">
            <v>0</v>
          </cell>
          <cell r="P481">
            <v>0</v>
          </cell>
          <cell r="Q481">
            <v>1</v>
          </cell>
          <cell r="R481" t="str">
            <v>NFI</v>
          </cell>
          <cell r="S481">
            <v>0</v>
          </cell>
          <cell r="T481">
            <v>0</v>
          </cell>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20</v>
          </cell>
          <cell r="AR481">
            <v>40</v>
          </cell>
          <cell r="AS481">
            <v>60</v>
          </cell>
          <cell r="AT481">
            <v>80</v>
          </cell>
          <cell r="AU481">
            <v>100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v>0</v>
          </cell>
          <cell r="DD481">
            <v>1</v>
          </cell>
          <cell r="DE481">
            <v>0</v>
          </cell>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I482">
            <v>0</v>
          </cell>
          <cell r="J482">
            <v>0.5</v>
          </cell>
          <cell r="K482">
            <v>0.5</v>
          </cell>
          <cell r="L482">
            <v>0</v>
          </cell>
          <cell r="M482">
            <v>0</v>
          </cell>
          <cell r="N482">
            <v>0</v>
          </cell>
          <cell r="O482">
            <v>0</v>
          </cell>
          <cell r="P482">
            <v>0</v>
          </cell>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cell r="DD482">
            <v>0</v>
          </cell>
          <cell r="DE482">
            <v>0</v>
          </cell>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I483">
            <v>0</v>
          </cell>
          <cell r="J483">
            <v>0</v>
          </cell>
          <cell r="K483">
            <v>0</v>
          </cell>
          <cell r="L483">
            <v>0</v>
          </cell>
          <cell r="M483">
            <v>1</v>
          </cell>
          <cell r="N483">
            <v>0</v>
          </cell>
          <cell r="O483">
            <v>0</v>
          </cell>
          <cell r="P483">
            <v>0</v>
          </cell>
          <cell r="Q483">
            <v>1</v>
          </cell>
          <cell r="R483" t="str">
            <v>NFI</v>
          </cell>
          <cell r="S483">
            <v>0</v>
          </cell>
          <cell r="T483">
            <v>0</v>
          </cell>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t="str">
            <v>3 / 17.5 / 45</v>
          </cell>
          <cell r="AR483" t="str">
            <v>4 / 35 / 90</v>
          </cell>
          <cell r="AS483" t="str">
            <v>5 / 35 / 90</v>
          </cell>
          <cell r="AT483" t="str">
            <v>6 / 35 / 90</v>
          </cell>
          <cell r="AU483" t="str">
            <v>7 / 35 / 90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v>0</v>
          </cell>
          <cell r="DD483">
            <v>1</v>
          </cell>
          <cell r="DE483">
            <v>0</v>
          </cell>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I484">
            <v>0</v>
          </cell>
          <cell r="J484">
            <v>0</v>
          </cell>
          <cell r="K484">
            <v>0</v>
          </cell>
          <cell r="L484">
            <v>0</v>
          </cell>
          <cell r="M484">
            <v>1</v>
          </cell>
          <cell r="N484">
            <v>0</v>
          </cell>
          <cell r="O484">
            <v>0</v>
          </cell>
          <cell r="P484">
            <v>0</v>
          </cell>
          <cell r="Q484">
            <v>1</v>
          </cell>
          <cell r="R484" t="str">
            <v>NFI</v>
          </cell>
          <cell r="S484">
            <v>0</v>
          </cell>
          <cell r="T484">
            <v>0</v>
          </cell>
          <cell r="U484" t="str">
            <v>Affordability/vulnerability</v>
          </cell>
          <cell r="V484" t="str">
            <v>text</v>
          </cell>
          <cell r="W484" t="str">
            <v>Achievement of BS18477</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t="str">
            <v>Achieved</v>
          </cell>
          <cell r="AR484" t="str">
            <v>Maintained</v>
          </cell>
          <cell r="AS484" t="str">
            <v>Maintained</v>
          </cell>
          <cell r="AT484" t="str">
            <v>Maintained</v>
          </cell>
          <cell r="AU484" t="str">
            <v>Maintained</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v>0</v>
          </cell>
          <cell r="DD484">
            <v>1</v>
          </cell>
          <cell r="DE484">
            <v>0</v>
          </cell>
        </row>
        <row r="485">
          <cell r="C485" t="str">
            <v>PR19TMS_M01</v>
          </cell>
          <cell r="D485">
            <v>0</v>
          </cell>
          <cell r="E485">
            <v>0</v>
          </cell>
          <cell r="F485" t="str">
            <v>M01</v>
          </cell>
          <cell r="G485" t="str">
            <v>Installing new smart meters in London</v>
          </cell>
          <cell r="H485">
            <v>0</v>
          </cell>
          <cell r="I485">
            <v>0</v>
          </cell>
          <cell r="J485">
            <v>1</v>
          </cell>
          <cell r="K485">
            <v>0</v>
          </cell>
          <cell r="L485">
            <v>0</v>
          </cell>
          <cell r="M485">
            <v>0</v>
          </cell>
          <cell r="N485">
            <v>0</v>
          </cell>
          <cell r="O485">
            <v>0</v>
          </cell>
          <cell r="P485">
            <v>0</v>
          </cell>
          <cell r="Q485">
            <v>1</v>
          </cell>
          <cell r="R485" t="str">
            <v>Under</v>
          </cell>
          <cell r="S485" t="str">
            <v xml:space="preserve">Revenue </v>
          </cell>
          <cell r="T485" t="str">
            <v>End of period</v>
          </cell>
          <cell r="U485">
            <v>0</v>
          </cell>
          <cell r="V485" t="str">
            <v>nr</v>
          </cell>
          <cell r="W485">
            <v>0</v>
          </cell>
          <cell r="X485">
            <v>0</v>
          </cell>
          <cell r="Y485" t="str">
            <v>Up</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80000</v>
          </cell>
          <cell r="AR485">
            <v>160000</v>
          </cell>
          <cell r="AS485">
            <v>240000</v>
          </cell>
          <cell r="AT485">
            <v>320000</v>
          </cell>
          <cell r="AU485">
            <v>399749</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cell r="DC485">
            <v>0</v>
          </cell>
          <cell r="DD485">
            <v>0</v>
          </cell>
          <cell r="DE485">
            <v>0</v>
          </cell>
        </row>
        <row r="486">
          <cell r="C486" t="str">
            <v>PR19TMS_M02</v>
          </cell>
          <cell r="D486">
            <v>0</v>
          </cell>
          <cell r="E486">
            <v>0</v>
          </cell>
          <cell r="F486" t="str">
            <v>M02</v>
          </cell>
          <cell r="G486" t="str">
            <v>Replacing existing meters with smart meters in London</v>
          </cell>
          <cell r="H486">
            <v>0</v>
          </cell>
          <cell r="I486">
            <v>0</v>
          </cell>
          <cell r="J486">
            <v>1</v>
          </cell>
          <cell r="K486">
            <v>0</v>
          </cell>
          <cell r="L486">
            <v>0</v>
          </cell>
          <cell r="M486">
            <v>0</v>
          </cell>
          <cell r="N486">
            <v>0</v>
          </cell>
          <cell r="O486">
            <v>0</v>
          </cell>
          <cell r="P486">
            <v>0</v>
          </cell>
          <cell r="Q486">
            <v>1</v>
          </cell>
          <cell r="R486" t="str">
            <v>Under</v>
          </cell>
          <cell r="S486" t="str">
            <v xml:space="preserve">Revenue </v>
          </cell>
          <cell r="T486" t="str">
            <v>End of period</v>
          </cell>
          <cell r="U486">
            <v>0</v>
          </cell>
          <cell r="V486" t="str">
            <v>nr</v>
          </cell>
          <cell r="W486">
            <v>0</v>
          </cell>
          <cell r="X486">
            <v>0</v>
          </cell>
          <cell r="Y486" t="str">
            <v>Up</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26000</v>
          </cell>
          <cell r="AR486">
            <v>52000</v>
          </cell>
          <cell r="AS486">
            <v>78000</v>
          </cell>
          <cell r="AT486">
            <v>104000</v>
          </cell>
          <cell r="AU486">
            <v>130000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cell r="DC486">
            <v>0</v>
          </cell>
          <cell r="DD486">
            <v>0</v>
          </cell>
          <cell r="DE486">
            <v>0</v>
          </cell>
        </row>
        <row r="487">
          <cell r="C487" t="str">
            <v>PR19TMS_NEP01</v>
          </cell>
          <cell r="D487">
            <v>0</v>
          </cell>
          <cell r="E487">
            <v>0</v>
          </cell>
          <cell r="F487" t="str">
            <v>NEP01</v>
          </cell>
          <cell r="G487" t="str">
            <v>WINEP Delivery</v>
          </cell>
          <cell r="H487">
            <v>0</v>
          </cell>
          <cell r="I487">
            <v>0</v>
          </cell>
          <cell r="J487">
            <v>0</v>
          </cell>
          <cell r="K487">
            <v>0</v>
          </cell>
          <cell r="L487">
            <v>0</v>
          </cell>
          <cell r="M487">
            <v>0</v>
          </cell>
          <cell r="N487">
            <v>0</v>
          </cell>
          <cell r="O487">
            <v>0</v>
          </cell>
          <cell r="P487">
            <v>0</v>
          </cell>
          <cell r="Q487">
            <v>0</v>
          </cell>
          <cell r="R487" t="str">
            <v>NFI</v>
          </cell>
          <cell r="S487">
            <v>0</v>
          </cell>
          <cell r="T487">
            <v>0</v>
          </cell>
          <cell r="U487">
            <v>0</v>
          </cell>
          <cell r="V487">
            <v>0</v>
          </cell>
          <cell r="W487" t="str">
            <v>WINEP requirements met or not met in each year</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t="str">
            <v>Met</v>
          </cell>
          <cell r="AR487" t="str">
            <v>Met</v>
          </cell>
          <cell r="AS487" t="str">
            <v>Met</v>
          </cell>
          <cell r="AT487" t="str">
            <v>Met</v>
          </cell>
          <cell r="AU487" t="str">
            <v>Met</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v>0</v>
          </cell>
          <cell r="DD487">
            <v>0</v>
          </cell>
          <cell r="DE487">
            <v>0</v>
          </cell>
        </row>
        <row r="488">
          <cell r="C488" t="str">
            <v>PR19TMS_DWMP</v>
          </cell>
          <cell r="D488">
            <v>0</v>
          </cell>
          <cell r="E488">
            <v>0</v>
          </cell>
          <cell r="F488" t="str">
            <v>DWMP</v>
          </cell>
          <cell r="G488" t="str">
            <v>Delivery of DWMPs</v>
          </cell>
          <cell r="H488">
            <v>0</v>
          </cell>
          <cell r="I488">
            <v>0</v>
          </cell>
          <cell r="J488">
            <v>0</v>
          </cell>
          <cell r="K488">
            <v>0</v>
          </cell>
          <cell r="L488">
            <v>0</v>
          </cell>
          <cell r="M488">
            <v>0</v>
          </cell>
          <cell r="N488">
            <v>0</v>
          </cell>
          <cell r="O488">
            <v>0</v>
          </cell>
          <cell r="P488">
            <v>0</v>
          </cell>
          <cell r="Q488">
            <v>0</v>
          </cell>
          <cell r="R488" t="str">
            <v>NFI</v>
          </cell>
          <cell r="S488">
            <v>0</v>
          </cell>
          <cell r="T488">
            <v>0</v>
          </cell>
          <cell r="U488">
            <v>0</v>
          </cell>
          <cell r="V488" t="str">
            <v>%</v>
          </cell>
          <cell r="W488" t="str">
            <v>The cumulative percentage of catchments</v>
          </cell>
          <cell r="X488">
            <v>0</v>
          </cell>
          <cell r="Y488" t="str">
            <v>Up</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100</v>
          </cell>
          <cell r="AT488">
            <v>100</v>
          </cell>
          <cell r="AU488">
            <v>100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v>0</v>
          </cell>
          <cell r="DD488">
            <v>0</v>
          </cell>
          <cell r="DE488">
            <v>0</v>
          </cell>
        </row>
        <row r="489">
          <cell r="C489" t="str">
            <v>PR19TMS_CC</v>
          </cell>
          <cell r="D489">
            <v>0</v>
          </cell>
          <cell r="E489">
            <v>0</v>
          </cell>
          <cell r="F489" t="str">
            <v>CC</v>
          </cell>
          <cell r="G489" t="str">
            <v>Understanding the risk of flooding in the Counters Creek catchment</v>
          </cell>
          <cell r="H489">
            <v>0</v>
          </cell>
          <cell r="I489">
            <v>0</v>
          </cell>
          <cell r="J489">
            <v>0</v>
          </cell>
          <cell r="K489">
            <v>0</v>
          </cell>
          <cell r="L489">
            <v>0</v>
          </cell>
          <cell r="M489">
            <v>0</v>
          </cell>
          <cell r="N489">
            <v>0</v>
          </cell>
          <cell r="O489">
            <v>0</v>
          </cell>
          <cell r="P489">
            <v>0</v>
          </cell>
          <cell r="Q489">
            <v>0</v>
          </cell>
          <cell r="R489" t="str">
            <v>NFI</v>
          </cell>
          <cell r="S489">
            <v>0</v>
          </cell>
          <cell r="T489">
            <v>0</v>
          </cell>
          <cell r="U489">
            <v>0</v>
          </cell>
          <cell r="V489" t="str">
            <v>text</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t="str">
            <v/>
          </cell>
          <cell r="AR489" t="str">
            <v/>
          </cell>
          <cell r="AS489" t="str">
            <v/>
          </cell>
          <cell r="AT489" t="str">
            <v>met</v>
          </cell>
          <cell r="AU489" t="str">
            <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v>0</v>
          </cell>
          <cell r="DD489">
            <v>0</v>
          </cell>
          <cell r="DE489">
            <v>0</v>
          </cell>
        </row>
        <row r="490">
          <cell r="C490" t="str">
            <v>PR19TMS_ET07</v>
          </cell>
          <cell r="D490">
            <v>0</v>
          </cell>
          <cell r="E490">
            <v>0</v>
          </cell>
          <cell r="F490" t="str">
            <v>ET07</v>
          </cell>
          <cell r="G490" t="str">
            <v>Managing early handback of Tideway project land</v>
          </cell>
          <cell r="H490">
            <v>0</v>
          </cell>
          <cell r="I490">
            <v>0</v>
          </cell>
          <cell r="J490">
            <v>0</v>
          </cell>
          <cell r="K490">
            <v>0</v>
          </cell>
          <cell r="L490">
            <v>0</v>
          </cell>
          <cell r="M490">
            <v>0</v>
          </cell>
          <cell r="N490">
            <v>0</v>
          </cell>
          <cell r="O490">
            <v>0</v>
          </cell>
          <cell r="P490">
            <v>1</v>
          </cell>
          <cell r="Q490">
            <v>1</v>
          </cell>
          <cell r="R490" t="str">
            <v>Out &amp; under</v>
          </cell>
          <cell r="S490" t="str">
            <v>Revenue</v>
          </cell>
          <cell r="T490" t="str">
            <v>End of period</v>
          </cell>
          <cell r="U490">
            <v>0</v>
          </cell>
          <cell r="V490" t="str">
            <v>months</v>
          </cell>
          <cell r="W490">
            <v>0</v>
          </cell>
          <cell r="X490">
            <v>0</v>
          </cell>
          <cell r="Y490" t="str">
            <v>Up</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cell r="DC490">
            <v>0</v>
          </cell>
          <cell r="DD490">
            <v>0</v>
          </cell>
          <cell r="DE490">
            <v>0</v>
          </cell>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K491">
            <v>0</v>
          </cell>
          <cell r="L491">
            <v>0</v>
          </cell>
          <cell r="M491">
            <v>0</v>
          </cell>
          <cell r="N491">
            <v>0</v>
          </cell>
          <cell r="O491">
            <v>0</v>
          </cell>
          <cell r="P491">
            <v>0</v>
          </cell>
          <cell r="Q491">
            <v>1</v>
          </cell>
          <cell r="R491" t="str">
            <v>Under</v>
          </cell>
          <cell r="S491" t="str">
            <v xml:space="preserve">Revenue </v>
          </cell>
          <cell r="T491" t="str">
            <v>In-period</v>
          </cell>
          <cell r="U491" t="str">
            <v>Water quality compliance</v>
          </cell>
          <cell r="V491" t="str">
            <v>score</v>
          </cell>
          <cell r="W491" t="str">
            <v>CRI Index score</v>
          </cell>
          <cell r="X491">
            <v>2</v>
          </cell>
          <cell r="Y491" t="str">
            <v>Down</v>
          </cell>
          <cell r="Z491" t="str">
            <v>Water quality compliance (CRI)</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t="str">
            <v>Yes</v>
          </cell>
          <cell r="BM491" t="str">
            <v>Yes</v>
          </cell>
          <cell r="BN491" t="str">
            <v>Yes</v>
          </cell>
          <cell r="BO491" t="str">
            <v>Yes</v>
          </cell>
          <cell r="BP491" t="str">
            <v>Yes</v>
          </cell>
          <cell r="BQ491" t="str">
            <v/>
          </cell>
          <cell r="BR491" t="str">
            <v/>
          </cell>
          <cell r="BS491" t="str">
            <v/>
          </cell>
          <cell r="BT491" t="str">
            <v/>
          </cell>
          <cell r="BU491" t="str">
            <v/>
          </cell>
          <cell r="BV491">
            <v>9.5</v>
          </cell>
          <cell r="BW491">
            <v>9.5</v>
          </cell>
          <cell r="BX491">
            <v>9.5</v>
          </cell>
          <cell r="BY491">
            <v>9.5</v>
          </cell>
          <cell r="BZ491">
            <v>9.5</v>
          </cell>
          <cell r="CA491">
            <v>2</v>
          </cell>
          <cell r="CB491">
            <v>2</v>
          </cell>
          <cell r="CC491">
            <v>2</v>
          </cell>
          <cell r="CD491">
            <v>2</v>
          </cell>
          <cell r="CE491">
            <v>2</v>
          </cell>
          <cell r="CF491" t="str">
            <v/>
          </cell>
          <cell r="CG491" t="str">
            <v/>
          </cell>
          <cell r="CH491" t="str">
            <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v>-1.125</v>
          </cell>
          <cell r="CV491" t="str">
            <v/>
          </cell>
          <cell r="CW491" t="str">
            <v/>
          </cell>
          <cell r="CX491" t="str">
            <v/>
          </cell>
          <cell r="CY491">
            <v>0</v>
          </cell>
          <cell r="CZ491" t="str">
            <v/>
          </cell>
          <cell r="DA491" t="str">
            <v/>
          </cell>
          <cell r="DB491" t="str">
            <v/>
          </cell>
          <cell r="DC491" t="str">
            <v/>
          </cell>
          <cell r="DD491">
            <v>1</v>
          </cell>
          <cell r="DE491" t="str">
            <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I492">
            <v>0</v>
          </cell>
          <cell r="J492">
            <v>1</v>
          </cell>
          <cell r="K492">
            <v>0</v>
          </cell>
          <cell r="L492">
            <v>0</v>
          </cell>
          <cell r="M492">
            <v>0</v>
          </cell>
          <cell r="N492">
            <v>0</v>
          </cell>
          <cell r="O492">
            <v>0</v>
          </cell>
          <cell r="P492">
            <v>0</v>
          </cell>
          <cell r="Q492">
            <v>1</v>
          </cell>
          <cell r="R492" t="str">
            <v>Out &amp; under</v>
          </cell>
          <cell r="S492" t="str">
            <v xml:space="preserve">Revenue </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17.2</v>
          </cell>
          <cell r="AR492">
            <v>16</v>
          </cell>
          <cell r="AS492">
            <v>14.7</v>
          </cell>
          <cell r="AT492">
            <v>13.5</v>
          </cell>
          <cell r="AU492">
            <v>12.2</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I493">
            <v>0</v>
          </cell>
          <cell r="J493">
            <v>1</v>
          </cell>
          <cell r="K493">
            <v>0</v>
          </cell>
          <cell r="L493">
            <v>0</v>
          </cell>
          <cell r="M493">
            <v>0</v>
          </cell>
          <cell r="N493">
            <v>0</v>
          </cell>
          <cell r="O493">
            <v>0</v>
          </cell>
          <cell r="P493">
            <v>0</v>
          </cell>
          <cell r="Q493">
            <v>1</v>
          </cell>
          <cell r="R493" t="str">
            <v>Out &amp; under</v>
          </cell>
          <cell r="S493" t="str">
            <v xml:space="preserve">Revenue </v>
          </cell>
          <cell r="T493" t="str">
            <v>In-period</v>
          </cell>
          <cell r="U493" t="str">
            <v>Water quality compliance</v>
          </cell>
          <cell r="V493" t="str">
            <v>nr</v>
          </cell>
          <cell r="W493" t="str">
            <v>Number of qualifying complete lead service pipe replacements completed per year</v>
          </cell>
          <cell r="X493">
            <v>0</v>
          </cell>
          <cell r="Y493" t="str">
            <v>Up</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500</v>
          </cell>
          <cell r="AS493">
            <v>800</v>
          </cell>
          <cell r="AT493">
            <v>750</v>
          </cell>
          <cell r="AU493">
            <v>750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K493">
            <v>0</v>
          </cell>
          <cell r="CL493">
            <v>3600</v>
          </cell>
          <cell r="CM493">
            <v>3500</v>
          </cell>
          <cell r="CN493">
            <v>3500</v>
          </cell>
          <cell r="CO493">
            <v>3500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I494">
            <v>0</v>
          </cell>
          <cell r="J494">
            <v>1</v>
          </cell>
          <cell r="K494">
            <v>0</v>
          </cell>
          <cell r="L494">
            <v>0</v>
          </cell>
          <cell r="M494">
            <v>0</v>
          </cell>
          <cell r="N494">
            <v>0</v>
          </cell>
          <cell r="O494">
            <v>0</v>
          </cell>
          <cell r="P494">
            <v>0</v>
          </cell>
          <cell r="Q494">
            <v>1</v>
          </cell>
          <cell r="R494" t="str">
            <v>Out &amp; under</v>
          </cell>
          <cell r="S494" t="str">
            <v xml:space="preserve">Revenue </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2</v>
          </cell>
          <cell r="AR494">
            <v>4</v>
          </cell>
          <cell r="AS494">
            <v>6</v>
          </cell>
          <cell r="AT494">
            <v>8</v>
          </cell>
          <cell r="AU494">
            <v>10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I495">
            <v>0</v>
          </cell>
          <cell r="J495">
            <v>1</v>
          </cell>
          <cell r="K495">
            <v>0</v>
          </cell>
          <cell r="L495">
            <v>0</v>
          </cell>
          <cell r="M495">
            <v>0</v>
          </cell>
          <cell r="N495">
            <v>0</v>
          </cell>
          <cell r="O495">
            <v>0</v>
          </cell>
          <cell r="P495">
            <v>0</v>
          </cell>
          <cell r="Q495">
            <v>1</v>
          </cell>
          <cell r="R495" t="str">
            <v>Out</v>
          </cell>
          <cell r="S495" t="str">
            <v xml:space="preserve">Revenue </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cell r="DE495">
            <v>0</v>
          </cell>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I496">
            <v>0</v>
          </cell>
          <cell r="J496">
            <v>1</v>
          </cell>
          <cell r="K496">
            <v>0</v>
          </cell>
          <cell r="L496">
            <v>0</v>
          </cell>
          <cell r="M496">
            <v>0</v>
          </cell>
          <cell r="N496">
            <v>0</v>
          </cell>
          <cell r="O496">
            <v>0</v>
          </cell>
          <cell r="P496">
            <v>0</v>
          </cell>
          <cell r="Q496">
            <v>1</v>
          </cell>
          <cell r="R496" t="str">
            <v>Out &amp; under</v>
          </cell>
          <cell r="S496" t="str">
            <v xml:space="preserve">Revenue </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0.8</v>
          </cell>
          <cell r="AR496">
            <v>1.9</v>
          </cell>
          <cell r="AS496">
            <v>3.7</v>
          </cell>
          <cell r="AT496">
            <v>6.6</v>
          </cell>
          <cell r="AU496">
            <v>10.8</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t="str">
            <v>Yes</v>
          </cell>
          <cell r="BM496" t="str">
            <v>Yes</v>
          </cell>
          <cell r="BN496" t="str">
            <v>Yes</v>
          </cell>
          <cell r="BO496" t="str">
            <v>Yes</v>
          </cell>
          <cell r="BP496" t="str">
            <v>Yes</v>
          </cell>
          <cell r="BQ496" t="str">
            <v/>
          </cell>
          <cell r="BR496" t="str">
            <v/>
          </cell>
          <cell r="BS496" t="str">
            <v/>
          </cell>
          <cell r="BT496" t="str">
            <v/>
          </cell>
          <cell r="BU496" t="str">
            <v/>
          </cell>
          <cell r="BV496">
            <v>-5</v>
          </cell>
          <cell r="BW496">
            <v>-5</v>
          </cell>
          <cell r="BX496">
            <v>-5</v>
          </cell>
          <cell r="BY496">
            <v>-5</v>
          </cell>
          <cell r="BZ496">
            <v>-5</v>
          </cell>
          <cell r="CA496" t="str">
            <v/>
          </cell>
          <cell r="CB496" t="str">
            <v/>
          </cell>
          <cell r="CC496" t="str">
            <v/>
          </cell>
          <cell r="CD496" t="str">
            <v/>
          </cell>
          <cell r="CE496" t="str">
            <v/>
          </cell>
          <cell r="CF496" t="str">
            <v/>
          </cell>
          <cell r="CG496" t="str">
            <v/>
          </cell>
          <cell r="CH496" t="str">
            <v/>
          </cell>
          <cell r="CI496" t="str">
            <v/>
          </cell>
          <cell r="CJ496" t="str">
            <v/>
          </cell>
          <cell r="CK496">
            <v>2.5</v>
          </cell>
          <cell r="CL496">
            <v>5.0999999999999996</v>
          </cell>
          <cell r="CM496">
            <v>8.9</v>
          </cell>
          <cell r="CN496">
            <v>13.2</v>
          </cell>
          <cell r="CO496">
            <v>17.2</v>
          </cell>
          <cell r="CP496" t="str">
            <v/>
          </cell>
          <cell r="CQ496" t="str">
            <v/>
          </cell>
          <cell r="CR496" t="str">
            <v/>
          </cell>
          <cell r="CS496" t="str">
            <v/>
          </cell>
          <cell r="CT496" t="str">
            <v/>
          </cell>
          <cell r="CU496">
            <v>-0.78800000000000003</v>
          </cell>
          <cell r="CV496" t="str">
            <v/>
          </cell>
          <cell r="CW496" t="str">
            <v/>
          </cell>
          <cell r="CX496" t="str">
            <v/>
          </cell>
          <cell r="CY496">
            <v>0.65600000000000003</v>
          </cell>
          <cell r="CZ496" t="str">
            <v/>
          </cell>
          <cell r="DA496" t="str">
            <v/>
          </cell>
          <cell r="DB496" t="str">
            <v/>
          </cell>
          <cell r="DC496">
            <v>0</v>
          </cell>
          <cell r="DD496">
            <v>1</v>
          </cell>
          <cell r="DE496">
            <v>0</v>
          </cell>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I497">
            <v>0</v>
          </cell>
          <cell r="J497">
            <v>1</v>
          </cell>
          <cell r="K497">
            <v>0</v>
          </cell>
          <cell r="L497">
            <v>0</v>
          </cell>
          <cell r="M497">
            <v>0</v>
          </cell>
          <cell r="N497">
            <v>0</v>
          </cell>
          <cell r="O497">
            <v>0</v>
          </cell>
          <cell r="P497">
            <v>0</v>
          </cell>
          <cell r="Q497">
            <v>1</v>
          </cell>
          <cell r="R497" t="str">
            <v>Out &amp; under</v>
          </cell>
          <cell r="S497" t="str">
            <v xml:space="preserve">Revenue </v>
          </cell>
          <cell r="T497" t="str">
            <v>In-period</v>
          </cell>
          <cell r="U497" t="str">
            <v>Water mains bursts</v>
          </cell>
          <cell r="V497" t="str">
            <v>nr</v>
          </cell>
          <cell r="W497" t="str">
            <v>Number of qualifying mains repairs per 1,000km of pipe</v>
          </cell>
          <cell r="X497">
            <v>1</v>
          </cell>
          <cell r="Y497" t="str">
            <v>Down</v>
          </cell>
          <cell r="Z497" t="str">
            <v>Mains repairs</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119.9</v>
          </cell>
          <cell r="AR497">
            <v>118.2</v>
          </cell>
          <cell r="AS497">
            <v>116.6</v>
          </cell>
          <cell r="AT497">
            <v>114.9</v>
          </cell>
          <cell r="AU497">
            <v>113.3</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t="str">
            <v>Yes</v>
          </cell>
          <cell r="BM497" t="str">
            <v>Yes</v>
          </cell>
          <cell r="BN497" t="str">
            <v>Yes</v>
          </cell>
          <cell r="BO497" t="str">
            <v>Yes</v>
          </cell>
          <cell r="BP497" t="str">
            <v>Yes</v>
          </cell>
          <cell r="BQ497" t="str">
            <v/>
          </cell>
          <cell r="BR497" t="str">
            <v/>
          </cell>
          <cell r="BS497" t="str">
            <v/>
          </cell>
          <cell r="BT497" t="str">
            <v/>
          </cell>
          <cell r="BU497" t="str">
            <v/>
          </cell>
          <cell r="BV497">
            <v>167.9</v>
          </cell>
          <cell r="BW497">
            <v>167.9</v>
          </cell>
          <cell r="BX497">
            <v>167.9</v>
          </cell>
          <cell r="BY497">
            <v>167.9</v>
          </cell>
          <cell r="BZ497">
            <v>167.9</v>
          </cell>
          <cell r="CA497" t="str">
            <v/>
          </cell>
          <cell r="CB497" t="str">
            <v/>
          </cell>
          <cell r="CC497" t="str">
            <v/>
          </cell>
          <cell r="CD497" t="str">
            <v/>
          </cell>
          <cell r="CE497" t="str">
            <v/>
          </cell>
          <cell r="CF497" t="str">
            <v/>
          </cell>
          <cell r="CG497" t="str">
            <v/>
          </cell>
          <cell r="CH497" t="str">
            <v/>
          </cell>
          <cell r="CI497" t="str">
            <v/>
          </cell>
          <cell r="CJ497" t="str">
            <v/>
          </cell>
          <cell r="CK497">
            <v>89.9</v>
          </cell>
          <cell r="CL497">
            <v>88.3</v>
          </cell>
          <cell r="CM497">
            <v>86.6</v>
          </cell>
          <cell r="CN497">
            <v>84.9</v>
          </cell>
          <cell r="CO497">
            <v>83.3</v>
          </cell>
          <cell r="CP497" t="str">
            <v/>
          </cell>
          <cell r="CQ497" t="str">
            <v/>
          </cell>
          <cell r="CR497" t="str">
            <v/>
          </cell>
          <cell r="CS497" t="str">
            <v/>
          </cell>
          <cell r="CT497" t="str">
            <v/>
          </cell>
          <cell r="CU497">
            <v>-0.23499999999999999</v>
          </cell>
          <cell r="CV497" t="str">
            <v/>
          </cell>
          <cell r="CW497" t="str">
            <v/>
          </cell>
          <cell r="CX497" t="str">
            <v/>
          </cell>
          <cell r="CY497">
            <v>0.13200000000000001</v>
          </cell>
          <cell r="CZ497" t="str">
            <v/>
          </cell>
          <cell r="DA497" t="str">
            <v/>
          </cell>
          <cell r="DB497" t="str">
            <v/>
          </cell>
          <cell r="DC497" t="str">
            <v/>
          </cell>
          <cell r="DD497">
            <v>1</v>
          </cell>
          <cell r="DE497">
            <v>0</v>
          </cell>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I498">
            <v>0</v>
          </cell>
          <cell r="J498">
            <v>1</v>
          </cell>
          <cell r="K498">
            <v>0</v>
          </cell>
          <cell r="L498">
            <v>0</v>
          </cell>
          <cell r="M498">
            <v>0</v>
          </cell>
          <cell r="N498">
            <v>0</v>
          </cell>
          <cell r="O498">
            <v>0</v>
          </cell>
          <cell r="P498">
            <v>0</v>
          </cell>
          <cell r="Q498">
            <v>1</v>
          </cell>
          <cell r="R498" t="str">
            <v>Out &amp; under</v>
          </cell>
          <cell r="S498" t="str">
            <v xml:space="preserve">Revenue </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4.5138888888888893E-3</v>
          </cell>
          <cell r="AR498">
            <v>4.2592592592592595E-3</v>
          </cell>
          <cell r="AS498">
            <v>3.9930555555555561E-3</v>
          </cell>
          <cell r="AT498">
            <v>3.7384259259259263E-3</v>
          </cell>
          <cell r="AU498">
            <v>3.472222222222222E-3</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t="str">
            <v>Yes</v>
          </cell>
          <cell r="BM498" t="str">
            <v>Yes</v>
          </cell>
          <cell r="BN498" t="str">
            <v>Yes</v>
          </cell>
          <cell r="BO498" t="str">
            <v>Yes</v>
          </cell>
          <cell r="BP498" t="str">
            <v>Yes</v>
          </cell>
          <cell r="BQ498">
            <v>0</v>
          </cell>
          <cell r="BR498">
            <v>0</v>
          </cell>
          <cell r="BS498">
            <v>0</v>
          </cell>
          <cell r="BT498">
            <v>0</v>
          </cell>
          <cell r="BU498">
            <v>0</v>
          </cell>
          <cell r="BV498">
            <v>1.5798611111111114E-2</v>
          </cell>
          <cell r="BW498">
            <v>1.5798611111111114E-2</v>
          </cell>
          <cell r="BX498">
            <v>1.5798611111111114E-2</v>
          </cell>
          <cell r="BY498">
            <v>1.5798611111111114E-2</v>
          </cell>
          <cell r="BZ498">
            <v>1.5798611111111114E-2</v>
          </cell>
          <cell r="CA498">
            <v>0</v>
          </cell>
          <cell r="CB498">
            <v>0</v>
          </cell>
          <cell r="CC498">
            <v>0</v>
          </cell>
          <cell r="CD498">
            <v>0</v>
          </cell>
          <cell r="CE498">
            <v>0</v>
          </cell>
          <cell r="CF498">
            <v>0</v>
          </cell>
          <cell r="CG498">
            <v>0</v>
          </cell>
          <cell r="CH498">
            <v>0</v>
          </cell>
          <cell r="CI498">
            <v>0</v>
          </cell>
          <cell r="CJ498">
            <v>0</v>
          </cell>
          <cell r="CK498">
            <v>2.4305555555555556E-3</v>
          </cell>
          <cell r="CL498">
            <v>2.3263888888888891E-3</v>
          </cell>
          <cell r="CM498">
            <v>2.2106481481481491E-3</v>
          </cell>
          <cell r="CN498">
            <v>2.1064814814814817E-3</v>
          </cell>
          <cell r="CO498">
            <v>2.0138888888888888E-3</v>
          </cell>
          <cell r="CP498">
            <v>0</v>
          </cell>
          <cell r="CQ498">
            <v>0</v>
          </cell>
          <cell r="CR498">
            <v>0</v>
          </cell>
          <cell r="CS498">
            <v>0</v>
          </cell>
          <cell r="CT498">
            <v>0</v>
          </cell>
          <cell r="CU498">
            <v>-0.93600000000000005</v>
          </cell>
          <cell r="CV498" t="str">
            <v/>
          </cell>
          <cell r="CW498" t="str">
            <v/>
          </cell>
          <cell r="CX498" t="str">
            <v/>
          </cell>
          <cell r="CY498">
            <v>0.93600000000000005</v>
          </cell>
          <cell r="CZ498" t="str">
            <v/>
          </cell>
          <cell r="DA498" t="str">
            <v/>
          </cell>
          <cell r="DB498" t="str">
            <v/>
          </cell>
          <cell r="DC498">
            <v>0</v>
          </cell>
          <cell r="DD498">
            <v>1</v>
          </cell>
          <cell r="DE498">
            <v>0</v>
          </cell>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K499">
            <v>0</v>
          </cell>
          <cell r="L499">
            <v>0</v>
          </cell>
          <cell r="M499">
            <v>0</v>
          </cell>
          <cell r="N499">
            <v>0</v>
          </cell>
          <cell r="O499">
            <v>0</v>
          </cell>
          <cell r="P499">
            <v>0</v>
          </cell>
          <cell r="Q499">
            <v>1</v>
          </cell>
          <cell r="R499" t="str">
            <v>Under</v>
          </cell>
          <cell r="S499" t="str">
            <v xml:space="preserve">Revenue </v>
          </cell>
          <cell r="T499" t="str">
            <v>In-period</v>
          </cell>
          <cell r="U499" t="str">
            <v>Water outage</v>
          </cell>
          <cell r="V499" t="str">
            <v>%</v>
          </cell>
          <cell r="W499" t="str">
            <v>Total unplanned outage (%)</v>
          </cell>
          <cell r="X499">
            <v>2</v>
          </cell>
          <cell r="Y499" t="str">
            <v>Down</v>
          </cell>
          <cell r="Z499" t="str">
            <v>Unplanned outage</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3.56</v>
          </cell>
          <cell r="AR499">
            <v>3.26</v>
          </cell>
          <cell r="AS499">
            <v>2.95</v>
          </cell>
          <cell r="AT499">
            <v>2.65</v>
          </cell>
          <cell r="AU499">
            <v>2.34</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t="str">
            <v>Yes</v>
          </cell>
          <cell r="BM499" t="str">
            <v>Yes</v>
          </cell>
          <cell r="BN499" t="str">
            <v>Yes</v>
          </cell>
          <cell r="BO499" t="str">
            <v>Yes</v>
          </cell>
          <cell r="BP499" t="str">
            <v>Yes</v>
          </cell>
          <cell r="BQ499" t="str">
            <v/>
          </cell>
          <cell r="BR499" t="str">
            <v/>
          </cell>
          <cell r="BS499" t="str">
            <v/>
          </cell>
          <cell r="BT499" t="str">
            <v/>
          </cell>
          <cell r="BU499" t="str">
            <v/>
          </cell>
          <cell r="BV499">
            <v>7.13</v>
          </cell>
          <cell r="BW499">
            <v>7.13</v>
          </cell>
          <cell r="BX499">
            <v>7.13</v>
          </cell>
          <cell r="BY499">
            <v>7.13</v>
          </cell>
          <cell r="BZ499">
            <v>7.13</v>
          </cell>
          <cell r="CA499" t="str">
            <v/>
          </cell>
          <cell r="CB499" t="str">
            <v/>
          </cell>
          <cell r="CC499" t="str">
            <v/>
          </cell>
          <cell r="CD499" t="str">
            <v/>
          </cell>
          <cell r="CE499" t="str">
            <v/>
          </cell>
          <cell r="CF499" t="str">
            <v/>
          </cell>
          <cell r="CG499" t="str">
            <v/>
          </cell>
          <cell r="CH499" t="str">
            <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v>-2.7029999999999998</v>
          </cell>
          <cell r="CV499" t="str">
            <v/>
          </cell>
          <cell r="CW499" t="str">
            <v/>
          </cell>
          <cell r="CX499" t="str">
            <v/>
          </cell>
          <cell r="CY499" t="str">
            <v/>
          </cell>
          <cell r="CZ499" t="str">
            <v/>
          </cell>
          <cell r="DA499" t="str">
            <v/>
          </cell>
          <cell r="DB499" t="str">
            <v/>
          </cell>
          <cell r="DC499">
            <v>0</v>
          </cell>
          <cell r="DD499">
            <v>1</v>
          </cell>
          <cell r="DE499">
            <v>0</v>
          </cell>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I500">
            <v>0</v>
          </cell>
          <cell r="J500">
            <v>1</v>
          </cell>
          <cell r="K500">
            <v>0</v>
          </cell>
          <cell r="L500">
            <v>0</v>
          </cell>
          <cell r="M500">
            <v>0</v>
          </cell>
          <cell r="N500">
            <v>0</v>
          </cell>
          <cell r="O500">
            <v>0</v>
          </cell>
          <cell r="P500">
            <v>0</v>
          </cell>
          <cell r="Q500">
            <v>1</v>
          </cell>
          <cell r="R500" t="str">
            <v>Out &amp; under</v>
          </cell>
          <cell r="S500" t="str">
            <v xml:space="preserve">Revenue </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-1.3</v>
          </cell>
          <cell r="AR500">
            <v>-2.6</v>
          </cell>
          <cell r="AS500">
            <v>-3.9</v>
          </cell>
          <cell r="AT500">
            <v>-5.0999999999999996</v>
          </cell>
          <cell r="AU500">
            <v>-6.3</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t="str">
            <v>Yes</v>
          </cell>
          <cell r="BM500" t="str">
            <v>Yes</v>
          </cell>
          <cell r="BN500" t="str">
            <v>Yes</v>
          </cell>
          <cell r="BO500" t="str">
            <v>Yes</v>
          </cell>
          <cell r="BP500" t="str">
            <v>Yes</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v>-0.55900000000000005</v>
          </cell>
          <cell r="CV500" t="str">
            <v/>
          </cell>
          <cell r="CW500" t="str">
            <v/>
          </cell>
          <cell r="CX500" t="str">
            <v/>
          </cell>
          <cell r="CY500">
            <v>0.46600000000000003</v>
          </cell>
          <cell r="CZ500" t="str">
            <v/>
          </cell>
          <cell r="DA500" t="str">
            <v/>
          </cell>
          <cell r="DB500" t="str">
            <v/>
          </cell>
          <cell r="DC500">
            <v>0</v>
          </cell>
          <cell r="DD500">
            <v>1</v>
          </cell>
          <cell r="DE500">
            <v>0</v>
          </cell>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K501">
            <v>0</v>
          </cell>
          <cell r="L501">
            <v>0</v>
          </cell>
          <cell r="M501">
            <v>0</v>
          </cell>
          <cell r="N501">
            <v>0</v>
          </cell>
          <cell r="O501">
            <v>0</v>
          </cell>
          <cell r="P501">
            <v>0</v>
          </cell>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t="str">
            <v/>
          </cell>
          <cell r="BM501" t="str">
            <v/>
          </cell>
          <cell r="BN501" t="str">
            <v/>
          </cell>
          <cell r="BO501" t="str">
            <v/>
          </cell>
          <cell r="BP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v>1</v>
          </cell>
          <cell r="DE501" t="str">
            <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I502">
            <v>0</v>
          </cell>
          <cell r="J502">
            <v>1</v>
          </cell>
          <cell r="K502">
            <v>0</v>
          </cell>
          <cell r="L502">
            <v>0</v>
          </cell>
          <cell r="M502">
            <v>0</v>
          </cell>
          <cell r="N502">
            <v>0</v>
          </cell>
          <cell r="O502">
            <v>0</v>
          </cell>
          <cell r="P502">
            <v>0</v>
          </cell>
          <cell r="Q502">
            <v>1</v>
          </cell>
          <cell r="R502" t="str">
            <v>Out &amp; under</v>
          </cell>
          <cell r="S502" t="str">
            <v xml:space="preserve">Revenue </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0.76</v>
          </cell>
          <cell r="AR502">
            <v>0.72</v>
          </cell>
          <cell r="AS502">
            <v>0.67</v>
          </cell>
          <cell r="AT502">
            <v>0.62</v>
          </cell>
          <cell r="AU502">
            <v>0.57999999999999996</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I503">
            <v>0</v>
          </cell>
          <cell r="J503">
            <v>1</v>
          </cell>
          <cell r="K503">
            <v>0</v>
          </cell>
          <cell r="L503">
            <v>0</v>
          </cell>
          <cell r="M503">
            <v>0</v>
          </cell>
          <cell r="N503">
            <v>0</v>
          </cell>
          <cell r="O503">
            <v>0</v>
          </cell>
          <cell r="P503">
            <v>0</v>
          </cell>
          <cell r="Q503">
            <v>1</v>
          </cell>
          <cell r="R503" t="str">
            <v>Out &amp; under</v>
          </cell>
          <cell r="S503" t="str">
            <v xml:space="preserve">Revenue </v>
          </cell>
          <cell r="T503" t="str">
            <v>In-period</v>
          </cell>
          <cell r="U503" t="str">
            <v>Asset/equipment failure</v>
          </cell>
          <cell r="V503" t="str">
            <v>nr</v>
          </cell>
          <cell r="W503" t="str">
            <v>Risk of customer water supply service days lost per year or ‘csd/yr’</v>
          </cell>
          <cell r="X503">
            <v>0</v>
          </cell>
          <cell r="Y503" t="str">
            <v>Up</v>
          </cell>
          <cell r="Z503" t="str">
            <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382</v>
          </cell>
          <cell r="AS503">
            <v>764</v>
          </cell>
          <cell r="AT503">
            <v>1145</v>
          </cell>
          <cell r="AU503">
            <v>1526</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I504">
            <v>0</v>
          </cell>
          <cell r="J504">
            <v>1</v>
          </cell>
          <cell r="K504">
            <v>0</v>
          </cell>
          <cell r="L504">
            <v>0</v>
          </cell>
          <cell r="M504">
            <v>0</v>
          </cell>
          <cell r="N504">
            <v>0</v>
          </cell>
          <cell r="O504">
            <v>0</v>
          </cell>
          <cell r="P504">
            <v>0</v>
          </cell>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t="str">
            <v xml:space="preserve"> 1 (Strategic Outline Case)</v>
          </cell>
          <cell r="AR504">
            <v>0</v>
          </cell>
          <cell r="AS504" t="str">
            <v xml:space="preserve"> 1 (Outline Business Case)</v>
          </cell>
          <cell r="AT504" t="str">
            <v>1 (Full Business Case)</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J505">
            <v>0</v>
          </cell>
          <cell r="K505">
            <v>0</v>
          </cell>
          <cell r="L505">
            <v>0</v>
          </cell>
          <cell r="M505">
            <v>0</v>
          </cell>
          <cell r="N505">
            <v>0</v>
          </cell>
          <cell r="O505">
            <v>0</v>
          </cell>
          <cell r="P505">
            <v>0</v>
          </cell>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4.4389999999999999E-2</v>
          </cell>
          <cell r="AT505">
            <v>2.9914900000000002</v>
          </cell>
          <cell r="AU505">
            <v>7.9917999999999996</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I506">
            <v>0</v>
          </cell>
          <cell r="J506">
            <v>1</v>
          </cell>
          <cell r="K506">
            <v>0</v>
          </cell>
          <cell r="L506">
            <v>0</v>
          </cell>
          <cell r="M506">
            <v>0</v>
          </cell>
          <cell r="N506">
            <v>0</v>
          </cell>
          <cell r="O506">
            <v>0</v>
          </cell>
          <cell r="P506">
            <v>0</v>
          </cell>
          <cell r="Q506">
            <v>1</v>
          </cell>
          <cell r="R506" t="str">
            <v>Out &amp; under</v>
          </cell>
          <cell r="S506" t="str">
            <v xml:space="preserve">Revenue </v>
          </cell>
          <cell r="T506" t="str">
            <v>In-period</v>
          </cell>
          <cell r="U506" t="str">
            <v>Security of supply</v>
          </cell>
          <cell r="V506" t="str">
            <v>%</v>
          </cell>
          <cell r="W506" t="str">
            <v>% project complete</v>
          </cell>
          <cell r="X506">
            <v>0</v>
          </cell>
          <cell r="Y506" t="str">
            <v>Up</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99</v>
          </cell>
          <cell r="AR506">
            <v>100</v>
          </cell>
          <cell r="AS506">
            <v>100</v>
          </cell>
          <cell r="AT506">
            <v>100</v>
          </cell>
          <cell r="AU506">
            <v>100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C506">
            <v>0</v>
          </cell>
          <cell r="DD506">
            <v>1</v>
          </cell>
          <cell r="DE506">
            <v>0</v>
          </cell>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I507">
            <v>0</v>
          </cell>
          <cell r="J507">
            <v>0</v>
          </cell>
          <cell r="K507">
            <v>1</v>
          </cell>
          <cell r="L507">
            <v>0</v>
          </cell>
          <cell r="M507">
            <v>0</v>
          </cell>
          <cell r="N507">
            <v>0</v>
          </cell>
          <cell r="O507">
            <v>0</v>
          </cell>
          <cell r="P507">
            <v>0</v>
          </cell>
          <cell r="Q507">
            <v>1</v>
          </cell>
          <cell r="R507" t="str">
            <v>Out &amp; under</v>
          </cell>
          <cell r="S507" t="str">
            <v xml:space="preserve">Revenue </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24.5</v>
          </cell>
          <cell r="AR507">
            <v>23.7</v>
          </cell>
          <cell r="AS507">
            <v>23</v>
          </cell>
          <cell r="AT507">
            <v>22.4</v>
          </cell>
          <cell r="AU507">
            <v>19.5</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t="str">
            <v>Yes</v>
          </cell>
          <cell r="BM507" t="str">
            <v>Yes</v>
          </cell>
          <cell r="BN507" t="str">
            <v>Yes</v>
          </cell>
          <cell r="BO507" t="str">
            <v>Yes</v>
          </cell>
          <cell r="BP507" t="str">
            <v>Yes</v>
          </cell>
          <cell r="BQ507">
            <v>98</v>
          </cell>
          <cell r="BR507">
            <v>98</v>
          </cell>
          <cell r="BS507">
            <v>98</v>
          </cell>
          <cell r="BT507">
            <v>98</v>
          </cell>
          <cell r="BU507">
            <v>98</v>
          </cell>
          <cell r="BV507">
            <v>41.6</v>
          </cell>
          <cell r="BW507">
            <v>41.6</v>
          </cell>
          <cell r="BX507">
            <v>41.6</v>
          </cell>
          <cell r="BY507">
            <v>41.6</v>
          </cell>
          <cell r="BZ507">
            <v>41.6</v>
          </cell>
          <cell r="CA507" t="str">
            <v/>
          </cell>
          <cell r="CB507" t="str">
            <v/>
          </cell>
          <cell r="CC507" t="str">
            <v/>
          </cell>
          <cell r="CD507" t="str">
            <v/>
          </cell>
          <cell r="CE507" t="str">
            <v/>
          </cell>
          <cell r="CF507" t="str">
            <v/>
          </cell>
          <cell r="CG507" t="str">
            <v/>
          </cell>
          <cell r="CH507" t="str">
            <v/>
          </cell>
          <cell r="CI507" t="str">
            <v/>
          </cell>
          <cell r="CJ507" t="str">
            <v/>
          </cell>
          <cell r="CK507">
            <v>11.83</v>
          </cell>
          <cell r="CL507">
            <v>11.46</v>
          </cell>
          <cell r="CM507">
            <v>11.11</v>
          </cell>
          <cell r="CN507">
            <v>10.82</v>
          </cell>
          <cell r="CO507">
            <v>9.42</v>
          </cell>
          <cell r="CP507" t="str">
            <v/>
          </cell>
          <cell r="CQ507" t="str">
            <v/>
          </cell>
          <cell r="CR507" t="str">
            <v/>
          </cell>
          <cell r="CS507" t="str">
            <v/>
          </cell>
          <cell r="CT507" t="str">
            <v/>
          </cell>
          <cell r="CU507">
            <v>-0.91200000000000003</v>
          </cell>
          <cell r="CV507" t="str">
            <v/>
          </cell>
          <cell r="CW507" t="str">
            <v/>
          </cell>
          <cell r="CX507">
            <v>-1.52</v>
          </cell>
          <cell r="CY507">
            <v>0.76</v>
          </cell>
          <cell r="CZ507" t="str">
            <v/>
          </cell>
          <cell r="DA507" t="str">
            <v/>
          </cell>
          <cell r="DB507">
            <v>1.52</v>
          </cell>
          <cell r="DC507">
            <v>0</v>
          </cell>
          <cell r="DD507">
            <v>1</v>
          </cell>
          <cell r="DE507" t="str">
            <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I508">
            <v>0</v>
          </cell>
          <cell r="J508">
            <v>0.06</v>
          </cell>
          <cell r="K508">
            <v>0.94</v>
          </cell>
          <cell r="L508">
            <v>0</v>
          </cell>
          <cell r="M508">
            <v>0</v>
          </cell>
          <cell r="N508">
            <v>0</v>
          </cell>
          <cell r="O508">
            <v>0</v>
          </cell>
          <cell r="P508">
            <v>0</v>
          </cell>
          <cell r="Q508">
            <v>1</v>
          </cell>
          <cell r="R508" t="str">
            <v>Under</v>
          </cell>
          <cell r="S508" t="str">
            <v xml:space="preserve">Revenue </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100</v>
          </cell>
          <cell r="AR508">
            <v>100</v>
          </cell>
          <cell r="AS508">
            <v>100</v>
          </cell>
          <cell r="AT508">
            <v>100</v>
          </cell>
          <cell r="AU508">
            <v>100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t="str">
            <v>Yes</v>
          </cell>
          <cell r="BM508" t="str">
            <v>Yes</v>
          </cell>
          <cell r="BN508" t="str">
            <v>Yes</v>
          </cell>
          <cell r="BO508" t="str">
            <v>Yes</v>
          </cell>
          <cell r="BP508" t="str">
            <v>Yes</v>
          </cell>
          <cell r="BQ508" t="str">
            <v/>
          </cell>
          <cell r="BR508" t="str">
            <v/>
          </cell>
          <cell r="BS508" t="str">
            <v/>
          </cell>
          <cell r="BT508" t="str">
            <v/>
          </cell>
          <cell r="BU508" t="str">
            <v/>
          </cell>
          <cell r="BV508" t="str">
            <v/>
          </cell>
          <cell r="BW508" t="str">
            <v/>
          </cell>
          <cell r="BX508" t="str">
            <v/>
          </cell>
          <cell r="BY508" t="str">
            <v/>
          </cell>
          <cell r="BZ508" t="str">
            <v/>
          </cell>
          <cell r="CA508">
            <v>99</v>
          </cell>
          <cell r="CB508">
            <v>99</v>
          </cell>
          <cell r="CC508">
            <v>99</v>
          </cell>
          <cell r="CD508">
            <v>99</v>
          </cell>
          <cell r="CE508">
            <v>99</v>
          </cell>
          <cell r="CF508" t="str">
            <v/>
          </cell>
          <cell r="CG508" t="str">
            <v/>
          </cell>
          <cell r="CH508" t="str">
            <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v>-1.5249999999999999</v>
          </cell>
          <cell r="CV508" t="str">
            <v/>
          </cell>
          <cell r="CW508" t="str">
            <v/>
          </cell>
          <cell r="CX508" t="str">
            <v/>
          </cell>
          <cell r="CY508" t="str">
            <v/>
          </cell>
          <cell r="CZ508" t="str">
            <v/>
          </cell>
          <cell r="DA508" t="str">
            <v/>
          </cell>
          <cell r="DB508" t="str">
            <v/>
          </cell>
          <cell r="DC508" t="str">
            <v/>
          </cell>
          <cell r="DD508" t="str">
            <v/>
          </cell>
          <cell r="DE508" t="str">
            <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J509">
            <v>0</v>
          </cell>
          <cell r="K509">
            <v>0</v>
          </cell>
          <cell r="L509">
            <v>0</v>
          </cell>
          <cell r="M509">
            <v>0</v>
          </cell>
          <cell r="N509">
            <v>0</v>
          </cell>
          <cell r="O509">
            <v>0</v>
          </cell>
          <cell r="P509">
            <v>0</v>
          </cell>
          <cell r="Q509">
            <v>1</v>
          </cell>
          <cell r="R509" t="str">
            <v>Out &amp; under</v>
          </cell>
          <cell r="S509" t="str">
            <v xml:space="preserve">Revenue </v>
          </cell>
          <cell r="T509" t="str">
            <v>In-period</v>
          </cell>
          <cell r="U509" t="str">
            <v>Water resources/ abstraction</v>
          </cell>
          <cell r="V509" t="str">
            <v>Ml</v>
          </cell>
          <cell r="W509" t="str">
            <v>Megalitres (Ml)</v>
          </cell>
          <cell r="X509">
            <v>1</v>
          </cell>
          <cell r="Y509" t="str">
            <v>Down</v>
          </cell>
          <cell r="Z509" t="str">
            <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J510">
            <v>0</v>
          </cell>
          <cell r="K510">
            <v>0</v>
          </cell>
          <cell r="L510">
            <v>0</v>
          </cell>
          <cell r="M510">
            <v>0</v>
          </cell>
          <cell r="N510">
            <v>0</v>
          </cell>
          <cell r="O510">
            <v>0</v>
          </cell>
          <cell r="P510">
            <v>0</v>
          </cell>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1">
            <v>0</v>
          </cell>
          <cell r="J511">
            <v>0</v>
          </cell>
          <cell r="K511">
            <v>1</v>
          </cell>
          <cell r="L511">
            <v>0</v>
          </cell>
          <cell r="M511">
            <v>0</v>
          </cell>
          <cell r="N511">
            <v>0</v>
          </cell>
          <cell r="O511">
            <v>0</v>
          </cell>
          <cell r="P511">
            <v>0</v>
          </cell>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cell r="DC511">
            <v>0</v>
          </cell>
          <cell r="DD511">
            <v>0</v>
          </cell>
          <cell r="DE511">
            <v>0</v>
          </cell>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I512">
            <v>0</v>
          </cell>
          <cell r="J512">
            <v>0</v>
          </cell>
          <cell r="K512">
            <v>1</v>
          </cell>
          <cell r="L512">
            <v>0</v>
          </cell>
          <cell r="M512">
            <v>0</v>
          </cell>
          <cell r="N512">
            <v>0</v>
          </cell>
          <cell r="O512">
            <v>0</v>
          </cell>
          <cell r="P512">
            <v>0</v>
          </cell>
          <cell r="Q512">
            <v>1</v>
          </cell>
          <cell r="R512" t="str">
            <v>Out &amp; under</v>
          </cell>
          <cell r="S512" t="str">
            <v xml:space="preserve">Revenue </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8848</v>
          </cell>
          <cell r="AS512">
            <v>8848</v>
          </cell>
          <cell r="AT512">
            <v>8848</v>
          </cell>
          <cell r="AU512">
            <v>75113</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M513">
            <v>0</v>
          </cell>
          <cell r="N513">
            <v>0</v>
          </cell>
          <cell r="O513">
            <v>0</v>
          </cell>
          <cell r="P513">
            <v>0</v>
          </cell>
          <cell r="Q513">
            <v>1</v>
          </cell>
          <cell r="R513" t="str">
            <v>Out &amp; under</v>
          </cell>
          <cell r="S513" t="str">
            <v xml:space="preserve">Revenue </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1.75</v>
          </cell>
          <cell r="AS513">
            <v>0</v>
          </cell>
          <cell r="AT513">
            <v>0</v>
          </cell>
          <cell r="AU513">
            <v>2.25</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t="str">
            <v>Yes</v>
          </cell>
          <cell r="BM513" t="str">
            <v>Yes</v>
          </cell>
          <cell r="BN513" t="str">
            <v>Yes</v>
          </cell>
          <cell r="BO513" t="str">
            <v>Yes</v>
          </cell>
          <cell r="BP513" t="str">
            <v>Yes</v>
          </cell>
          <cell r="BQ513" t="str">
            <v/>
          </cell>
          <cell r="BR513" t="str">
            <v/>
          </cell>
          <cell r="BS513" t="str">
            <v/>
          </cell>
          <cell r="BT513" t="str">
            <v/>
          </cell>
          <cell r="BU513" t="str">
            <v/>
          </cell>
          <cell r="BV513">
            <v>9</v>
          </cell>
          <cell r="BW513">
            <v>5.75</v>
          </cell>
          <cell r="BX513">
            <v>4</v>
          </cell>
          <cell r="BY513">
            <v>4</v>
          </cell>
          <cell r="BZ513">
            <v>9</v>
          </cell>
          <cell r="CA513" t="str">
            <v/>
          </cell>
          <cell r="CB513" t="str">
            <v/>
          </cell>
          <cell r="CC513" t="str">
            <v/>
          </cell>
          <cell r="CD513" t="str">
            <v/>
          </cell>
          <cell r="CE513" t="str">
            <v/>
          </cell>
          <cell r="CF513" t="str">
            <v/>
          </cell>
          <cell r="CG513" t="str">
            <v/>
          </cell>
          <cell r="CH513" t="str">
            <v/>
          </cell>
          <cell r="CI513" t="str">
            <v/>
          </cell>
          <cell r="CJ513" t="str">
            <v/>
          </cell>
          <cell r="CK513">
            <v>4.5</v>
          </cell>
          <cell r="CL513">
            <v>2</v>
          </cell>
          <cell r="CM513">
            <v>2</v>
          </cell>
          <cell r="CN513">
            <v>2</v>
          </cell>
          <cell r="CO513">
            <v>4.5</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I514">
            <v>0</v>
          </cell>
          <cell r="J514">
            <v>0</v>
          </cell>
          <cell r="K514">
            <v>0</v>
          </cell>
          <cell r="L514">
            <v>1</v>
          </cell>
          <cell r="M514">
            <v>0</v>
          </cell>
          <cell r="N514">
            <v>0</v>
          </cell>
          <cell r="O514">
            <v>0</v>
          </cell>
          <cell r="P514">
            <v>0</v>
          </cell>
          <cell r="Q514">
            <v>1</v>
          </cell>
          <cell r="R514" t="str">
            <v>Out &amp; under</v>
          </cell>
          <cell r="S514" t="str">
            <v xml:space="preserve">Revenue </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100</v>
          </cell>
          <cell r="AR514">
            <v>100</v>
          </cell>
          <cell r="AS514">
            <v>100</v>
          </cell>
          <cell r="AT514">
            <v>100</v>
          </cell>
          <cell r="AU514">
            <v>100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I515">
            <v>0</v>
          </cell>
          <cell r="J515">
            <v>0</v>
          </cell>
          <cell r="K515">
            <v>0</v>
          </cell>
          <cell r="L515">
            <v>1</v>
          </cell>
          <cell r="M515">
            <v>0</v>
          </cell>
          <cell r="N515">
            <v>0</v>
          </cell>
          <cell r="O515">
            <v>0</v>
          </cell>
          <cell r="P515">
            <v>0</v>
          </cell>
          <cell r="Q515">
            <v>1</v>
          </cell>
          <cell r="R515" t="str">
            <v>Out &amp; under</v>
          </cell>
          <cell r="S515" t="str">
            <v xml:space="preserve">Revenue </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1.42</v>
          </cell>
          <cell r="AR515">
            <v>1.42</v>
          </cell>
          <cell r="AS515">
            <v>1.42</v>
          </cell>
          <cell r="AT515">
            <v>1.42</v>
          </cell>
          <cell r="AU515">
            <v>1.42</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C515">
            <v>0</v>
          </cell>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I516">
            <v>0</v>
          </cell>
          <cell r="J516">
            <v>0</v>
          </cell>
          <cell r="K516">
            <v>0</v>
          </cell>
          <cell r="L516">
            <v>0</v>
          </cell>
          <cell r="M516">
            <v>1</v>
          </cell>
          <cell r="N516">
            <v>0</v>
          </cell>
          <cell r="O516">
            <v>0</v>
          </cell>
          <cell r="P516">
            <v>0</v>
          </cell>
          <cell r="Q516">
            <v>1</v>
          </cell>
          <cell r="R516" t="str">
            <v>Out &amp; under</v>
          </cell>
          <cell r="S516" t="str">
            <v xml:space="preserve">Revenue </v>
          </cell>
          <cell r="T516" t="str">
            <v>In-period</v>
          </cell>
          <cell r="U516" t="str">
            <v>Customer measure of experience (C-MeX)</v>
          </cell>
          <cell r="V516" t="str">
            <v>score</v>
          </cell>
          <cell r="W516" t="str">
            <v>C-MeX score</v>
          </cell>
          <cell r="X516">
            <v>2</v>
          </cell>
          <cell r="Y516" t="str">
            <v>Up</v>
          </cell>
          <cell r="Z516" t="str">
            <v>C-MeX: Customer measure of experience</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t="str">
            <v/>
          </cell>
          <cell r="AR516" t="str">
            <v/>
          </cell>
          <cell r="AS516" t="str">
            <v/>
          </cell>
          <cell r="AT516" t="str">
            <v/>
          </cell>
          <cell r="AU516" t="str">
            <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t="str">
            <v>Yes</v>
          </cell>
          <cell r="BM516" t="str">
            <v>Yes</v>
          </cell>
          <cell r="BN516" t="str">
            <v>Yes</v>
          </cell>
          <cell r="BO516" t="str">
            <v>Yes</v>
          </cell>
          <cell r="BP516" t="str">
            <v>Yes</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No</v>
          </cell>
          <cell r="DD516">
            <v>1</v>
          </cell>
          <cell r="DE516">
            <v>0</v>
          </cell>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I517">
            <v>0</v>
          </cell>
          <cell r="J517">
            <v>0.23</v>
          </cell>
          <cell r="K517">
            <v>0.77</v>
          </cell>
          <cell r="L517">
            <v>0</v>
          </cell>
          <cell r="M517">
            <v>0</v>
          </cell>
          <cell r="N517">
            <v>0</v>
          </cell>
          <cell r="O517">
            <v>0</v>
          </cell>
          <cell r="P517">
            <v>0</v>
          </cell>
          <cell r="Q517">
            <v>1</v>
          </cell>
          <cell r="R517" t="str">
            <v>Out &amp; under</v>
          </cell>
          <cell r="S517" t="str">
            <v xml:space="preserve">Revenue </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t="str">
            <v/>
          </cell>
          <cell r="AR517" t="str">
            <v/>
          </cell>
          <cell r="AS517" t="str">
            <v/>
          </cell>
          <cell r="AT517" t="str">
            <v/>
          </cell>
          <cell r="AU517" t="str">
            <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t="str">
            <v>Yes</v>
          </cell>
          <cell r="BM517" t="str">
            <v>Yes</v>
          </cell>
          <cell r="BN517" t="str">
            <v>Yes</v>
          </cell>
          <cell r="BO517" t="str">
            <v>Yes</v>
          </cell>
          <cell r="BP517" t="str">
            <v>Yes</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No</v>
          </cell>
          <cell r="DD517">
            <v>1</v>
          </cell>
          <cell r="DE517" t="str">
            <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I518">
            <v>0</v>
          </cell>
          <cell r="J518">
            <v>0</v>
          </cell>
          <cell r="K518">
            <v>0</v>
          </cell>
          <cell r="L518">
            <v>0</v>
          </cell>
          <cell r="M518">
            <v>1</v>
          </cell>
          <cell r="N518">
            <v>0</v>
          </cell>
          <cell r="O518">
            <v>0</v>
          </cell>
          <cell r="P518">
            <v>0</v>
          </cell>
          <cell r="Q518">
            <v>1</v>
          </cell>
          <cell r="R518" t="str">
            <v>NFI</v>
          </cell>
          <cell r="S518">
            <v>0</v>
          </cell>
          <cell r="T518">
            <v>0</v>
          </cell>
          <cell r="U518" t="str">
            <v>Billing, debt, vfm, affordability, vulnerability</v>
          </cell>
          <cell r="V518" t="str">
            <v>%</v>
          </cell>
          <cell r="W518" t="str">
            <v>% PSR reach/% PSR data checking</v>
          </cell>
          <cell r="X518">
            <v>1</v>
          </cell>
          <cell r="Y518" t="str">
            <v>Up</v>
          </cell>
          <cell r="Z518" t="str">
            <v>Priority services for customers in vulnerable circumstances</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t="str">
            <v>4 / 17.5 / 45</v>
          </cell>
          <cell r="AR518" t="str">
            <v>4.8 / 35 / 90</v>
          </cell>
          <cell r="AS518" t="str">
            <v>5.5 / 35 / 90</v>
          </cell>
          <cell r="AT518" t="str">
            <v>6.3 / 35 / 90</v>
          </cell>
          <cell r="AU518" t="str">
            <v>7 / 35 / 90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v>0</v>
          </cell>
          <cell r="DD518">
            <v>0</v>
          </cell>
          <cell r="DE518">
            <v>0</v>
          </cell>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I519">
            <v>0</v>
          </cell>
          <cell r="J519">
            <v>0.91</v>
          </cell>
          <cell r="K519">
            <v>0.09</v>
          </cell>
          <cell r="L519">
            <v>0</v>
          </cell>
          <cell r="M519">
            <v>0</v>
          </cell>
          <cell r="N519">
            <v>0</v>
          </cell>
          <cell r="O519">
            <v>0</v>
          </cell>
          <cell r="P519">
            <v>0</v>
          </cell>
          <cell r="Q519">
            <v>1</v>
          </cell>
          <cell r="R519" t="str">
            <v>NFI</v>
          </cell>
          <cell r="S519">
            <v>0</v>
          </cell>
          <cell r="T519">
            <v>0</v>
          </cell>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11</v>
          </cell>
          <cell r="AR519">
            <v>10.5</v>
          </cell>
          <cell r="AS519">
            <v>10</v>
          </cell>
          <cell r="AT519">
            <v>9.5</v>
          </cell>
          <cell r="AU519">
            <v>9</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I520">
            <v>0</v>
          </cell>
          <cell r="J520">
            <v>0</v>
          </cell>
          <cell r="K520">
            <v>0</v>
          </cell>
          <cell r="L520">
            <v>0</v>
          </cell>
          <cell r="M520">
            <v>1</v>
          </cell>
          <cell r="N520">
            <v>0</v>
          </cell>
          <cell r="O520">
            <v>0</v>
          </cell>
          <cell r="P520">
            <v>0</v>
          </cell>
          <cell r="Q520">
            <v>1</v>
          </cell>
          <cell r="R520" t="str">
            <v>NFI</v>
          </cell>
          <cell r="S520">
            <v>0</v>
          </cell>
          <cell r="T520">
            <v>0</v>
          </cell>
          <cell r="U520" t="str">
            <v>Billing, debt, vfm, affordability, vulnerability</v>
          </cell>
          <cell r="V520" t="str">
            <v>text</v>
          </cell>
          <cell r="W520" t="str">
            <v>Pass/fail</v>
          </cell>
          <cell r="X520">
            <v>0</v>
          </cell>
          <cell r="Y520" t="str">
            <v>Up</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t="str">
            <v>Achieved</v>
          </cell>
          <cell r="AR520" t="str">
            <v>Maintained</v>
          </cell>
          <cell r="AS520" t="str">
            <v>Maintained</v>
          </cell>
          <cell r="AT520" t="str">
            <v>Maintained</v>
          </cell>
          <cell r="AU520" t="str">
            <v>Maintained</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v>0</v>
          </cell>
          <cell r="DD520">
            <v>1</v>
          </cell>
          <cell r="DE520">
            <v>0</v>
          </cell>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I521">
            <v>0</v>
          </cell>
          <cell r="J521">
            <v>0</v>
          </cell>
          <cell r="K521">
            <v>0</v>
          </cell>
          <cell r="L521">
            <v>0</v>
          </cell>
          <cell r="M521">
            <v>1</v>
          </cell>
          <cell r="N521">
            <v>0</v>
          </cell>
          <cell r="O521">
            <v>0</v>
          </cell>
          <cell r="P521">
            <v>0</v>
          </cell>
          <cell r="Q521">
            <v>1</v>
          </cell>
          <cell r="R521" t="str">
            <v>Out &amp; under</v>
          </cell>
          <cell r="S521" t="str">
            <v xml:space="preserve">Revenue </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57600</v>
          </cell>
          <cell r="AR521">
            <v>59800</v>
          </cell>
          <cell r="AS521">
            <v>62100</v>
          </cell>
          <cell r="AT521">
            <v>64300</v>
          </cell>
          <cell r="AU521">
            <v>66500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C521">
            <v>0</v>
          </cell>
          <cell r="DD521">
            <v>1</v>
          </cell>
          <cell r="DE521">
            <v>0</v>
          </cell>
        </row>
        <row r="522">
          <cell r="C522" t="str">
            <v>PR19UUW_E10-HH</v>
          </cell>
          <cell r="D522">
            <v>0</v>
          </cell>
          <cell r="E522">
            <v>0</v>
          </cell>
          <cell r="F522" t="str">
            <v>E10-HH</v>
          </cell>
          <cell r="G522" t="str">
            <v>Voids</v>
          </cell>
          <cell r="H522">
            <v>0</v>
          </cell>
          <cell r="I522">
            <v>0</v>
          </cell>
          <cell r="J522">
            <v>0</v>
          </cell>
          <cell r="K522">
            <v>0</v>
          </cell>
          <cell r="L522">
            <v>0</v>
          </cell>
          <cell r="M522">
            <v>1</v>
          </cell>
          <cell r="N522">
            <v>0</v>
          </cell>
          <cell r="O522">
            <v>0</v>
          </cell>
          <cell r="P522">
            <v>0</v>
          </cell>
          <cell r="Q522">
            <v>1</v>
          </cell>
          <cell r="R522" t="str">
            <v>Out &amp; under</v>
          </cell>
          <cell r="S522" t="str">
            <v xml:space="preserve">Revenue </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6.7</v>
          </cell>
          <cell r="AR522">
            <v>6.31</v>
          </cell>
          <cell r="AS522">
            <v>5.92</v>
          </cell>
          <cell r="AT522">
            <v>5.53</v>
          </cell>
          <cell r="AU522">
            <v>5.15</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C522">
            <v>0</v>
          </cell>
          <cell r="DD522">
            <v>1</v>
          </cell>
          <cell r="DE522">
            <v>0</v>
          </cell>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I523">
            <v>0</v>
          </cell>
          <cell r="J523">
            <v>0.5</v>
          </cell>
          <cell r="K523">
            <v>0.5</v>
          </cell>
          <cell r="L523">
            <v>0</v>
          </cell>
          <cell r="M523">
            <v>0</v>
          </cell>
          <cell r="N523">
            <v>0</v>
          </cell>
          <cell r="O523">
            <v>0</v>
          </cell>
          <cell r="P523">
            <v>0</v>
          </cell>
          <cell r="Q523">
            <v>1</v>
          </cell>
          <cell r="R523" t="str">
            <v>Out</v>
          </cell>
          <cell r="S523" t="str">
            <v xml:space="preserve">Revenue </v>
          </cell>
          <cell r="T523" t="str">
            <v>In-period</v>
          </cell>
          <cell r="U523" t="str">
            <v>Voids and gap sites</v>
          </cell>
          <cell r="V523" t="str">
            <v>nr</v>
          </cell>
          <cell r="W523" t="str">
            <v>Number of vacancy incentive payments made</v>
          </cell>
          <cell r="X523">
            <v>0</v>
          </cell>
          <cell r="Y523" t="str">
            <v>Up</v>
          </cell>
          <cell r="Z523" t="str">
            <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I524">
            <v>0</v>
          </cell>
          <cell r="J524">
            <v>0.5</v>
          </cell>
          <cell r="K524">
            <v>0.5</v>
          </cell>
          <cell r="L524">
            <v>0</v>
          </cell>
          <cell r="M524">
            <v>0</v>
          </cell>
          <cell r="N524">
            <v>0</v>
          </cell>
          <cell r="O524">
            <v>0</v>
          </cell>
          <cell r="P524">
            <v>0</v>
          </cell>
          <cell r="Q524">
            <v>1</v>
          </cell>
          <cell r="R524" t="str">
            <v>Out</v>
          </cell>
          <cell r="S524" t="str">
            <v xml:space="preserve">Revenue </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I525">
            <v>0</v>
          </cell>
          <cell r="J525">
            <v>0</v>
          </cell>
          <cell r="K525">
            <v>0</v>
          </cell>
          <cell r="L525">
            <v>0</v>
          </cell>
          <cell r="M525">
            <v>1</v>
          </cell>
          <cell r="N525">
            <v>0</v>
          </cell>
          <cell r="O525">
            <v>0</v>
          </cell>
          <cell r="P525">
            <v>0</v>
          </cell>
          <cell r="Q525">
            <v>1</v>
          </cell>
          <cell r="R525" t="str">
            <v>Out</v>
          </cell>
          <cell r="S525" t="str">
            <v xml:space="preserve">Revenue </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C525">
            <v>0</v>
          </cell>
          <cell r="DD525">
            <v>1</v>
          </cell>
          <cell r="DE525">
            <v>0</v>
          </cell>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I526">
            <v>0</v>
          </cell>
          <cell r="J526">
            <v>0.5</v>
          </cell>
          <cell r="K526">
            <v>0.5</v>
          </cell>
          <cell r="L526">
            <v>0</v>
          </cell>
          <cell r="M526">
            <v>0</v>
          </cell>
          <cell r="N526">
            <v>0</v>
          </cell>
          <cell r="O526">
            <v>0</v>
          </cell>
          <cell r="P526">
            <v>0</v>
          </cell>
          <cell r="Q526">
            <v>1</v>
          </cell>
          <cell r="R526" t="str">
            <v>NFI</v>
          </cell>
          <cell r="S526">
            <v>0</v>
          </cell>
          <cell r="T526">
            <v>0</v>
          </cell>
          <cell r="U526" t="str">
            <v>Sustainability/innovation</v>
          </cell>
          <cell r="V526" t="str">
            <v>nr</v>
          </cell>
          <cell r="W526" t="str">
            <v xml:space="preserve">Capability Maturity Level </v>
          </cell>
          <cell r="X526">
            <v>0</v>
          </cell>
          <cell r="Y526" t="str">
            <v>Up</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1</v>
          </cell>
          <cell r="AR526">
            <v>2</v>
          </cell>
          <cell r="AS526">
            <v>2</v>
          </cell>
          <cell r="AT526">
            <v>2</v>
          </cell>
          <cell r="AU526">
            <v>2</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I527">
            <v>0</v>
          </cell>
          <cell r="J527">
            <v>1</v>
          </cell>
          <cell r="K527">
            <v>0</v>
          </cell>
          <cell r="L527">
            <v>0</v>
          </cell>
          <cell r="M527">
            <v>0</v>
          </cell>
          <cell r="N527">
            <v>0</v>
          </cell>
          <cell r="O527">
            <v>0</v>
          </cell>
          <cell r="P527">
            <v>0</v>
          </cell>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t="str">
            <v/>
          </cell>
          <cell r="AR527" t="str">
            <v/>
          </cell>
          <cell r="AS527" t="str">
            <v/>
          </cell>
          <cell r="AT527" t="str">
            <v>1st May 2023 contract award (signed and fully effective)</v>
          </cell>
          <cell r="AU527" t="str">
            <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v>0</v>
          </cell>
          <cell r="DD527">
            <v>0</v>
          </cell>
          <cell r="DE527">
            <v>0</v>
          </cell>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I528">
            <v>0</v>
          </cell>
          <cell r="J528">
            <v>0</v>
          </cell>
          <cell r="K528">
            <v>0</v>
          </cell>
          <cell r="L528">
            <v>0</v>
          </cell>
          <cell r="M528">
            <v>1</v>
          </cell>
          <cell r="N528">
            <v>0</v>
          </cell>
          <cell r="O528">
            <v>0</v>
          </cell>
          <cell r="P528">
            <v>0</v>
          </cell>
          <cell r="Q528">
            <v>1</v>
          </cell>
          <cell r="R528" t="str">
            <v>NFI</v>
          </cell>
          <cell r="S528">
            <v>0</v>
          </cell>
          <cell r="T528">
            <v>0</v>
          </cell>
          <cell r="U528" t="str">
            <v>Billing, debt, vfm</v>
          </cell>
          <cell r="V528" t="str">
            <v>%</v>
          </cell>
          <cell r="W528" t="str">
            <v>Percentage of customers who, when surveyed, are satisfied we provide value for money</v>
          </cell>
          <cell r="X528">
            <v>0</v>
          </cell>
          <cell r="Y528" t="str">
            <v>Up</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71</v>
          </cell>
          <cell r="AR528">
            <v>72</v>
          </cell>
          <cell r="AS528">
            <v>73</v>
          </cell>
          <cell r="AT528">
            <v>74</v>
          </cell>
          <cell r="AU528">
            <v>75</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v>0</v>
          </cell>
          <cell r="DD528">
            <v>1</v>
          </cell>
          <cell r="DE528">
            <v>0</v>
          </cell>
        </row>
        <row r="529">
          <cell r="C529" t="str">
            <v>PR19UUW_F01-WWN</v>
          </cell>
          <cell r="D529" t="str">
            <v>We collect and recycle your wastewater</v>
          </cell>
          <cell r="E529" t="str">
            <v>PR14 revision</v>
          </cell>
          <cell r="F529" t="str">
            <v>F01-WWN</v>
          </cell>
          <cell r="G529" t="str">
            <v>Sewer collapses</v>
          </cell>
          <cell r="H529" t="str">
            <v>As per Ofwat definition</v>
          </cell>
          <cell r="I529">
            <v>0</v>
          </cell>
          <cell r="J529">
            <v>0</v>
          </cell>
          <cell r="K529">
            <v>1</v>
          </cell>
          <cell r="L529">
            <v>0</v>
          </cell>
          <cell r="M529">
            <v>0</v>
          </cell>
          <cell r="N529">
            <v>0</v>
          </cell>
          <cell r="O529">
            <v>0</v>
          </cell>
          <cell r="P529">
            <v>0</v>
          </cell>
          <cell r="Q529">
            <v>1</v>
          </cell>
          <cell r="R529" t="str">
            <v>Under</v>
          </cell>
          <cell r="S529" t="str">
            <v xml:space="preserve">Revenue </v>
          </cell>
          <cell r="T529" t="str">
            <v>In-period</v>
          </cell>
          <cell r="U529" t="str">
            <v>Sewer blockages/collapses</v>
          </cell>
          <cell r="V529" t="str">
            <v>nr</v>
          </cell>
          <cell r="W529" t="str">
            <v>Number of sewer collapses per 1,000km of sewer</v>
          </cell>
          <cell r="X529">
            <v>2</v>
          </cell>
          <cell r="Y529" t="str">
            <v>Down</v>
          </cell>
          <cell r="Z529" t="str">
            <v>Sewer collapses</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15.51</v>
          </cell>
          <cell r="AR529">
            <v>14.9</v>
          </cell>
          <cell r="AS529">
            <v>14.29</v>
          </cell>
          <cell r="AT529">
            <v>13.68</v>
          </cell>
          <cell r="AU529">
            <v>13.07</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t="str">
            <v>Yes</v>
          </cell>
          <cell r="BM529" t="str">
            <v>Yes</v>
          </cell>
          <cell r="BN529" t="str">
            <v>Yes</v>
          </cell>
          <cell r="BO529" t="str">
            <v>Yes</v>
          </cell>
          <cell r="BP529" t="str">
            <v>Yes</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v>-0.311</v>
          </cell>
          <cell r="CV529" t="str">
            <v/>
          </cell>
          <cell r="CW529" t="str">
            <v/>
          </cell>
          <cell r="CX529" t="str">
            <v/>
          </cell>
          <cell r="CY529" t="str">
            <v/>
          </cell>
          <cell r="CZ529" t="str">
            <v/>
          </cell>
          <cell r="DA529" t="str">
            <v/>
          </cell>
          <cell r="DB529" t="str">
            <v/>
          </cell>
          <cell r="DC529" t="str">
            <v/>
          </cell>
          <cell r="DD529">
            <v>1</v>
          </cell>
          <cell r="DE529" t="str">
            <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I530">
            <v>0</v>
          </cell>
          <cell r="J530">
            <v>0</v>
          </cell>
          <cell r="K530">
            <v>1</v>
          </cell>
          <cell r="L530">
            <v>0</v>
          </cell>
          <cell r="M530">
            <v>0</v>
          </cell>
          <cell r="N530">
            <v>0</v>
          </cell>
          <cell r="O530">
            <v>0</v>
          </cell>
          <cell r="P530">
            <v>0</v>
          </cell>
          <cell r="Q530">
            <v>1</v>
          </cell>
          <cell r="R530" t="str">
            <v>Out &amp; under</v>
          </cell>
          <cell r="S530" t="str">
            <v xml:space="preserve">Revenue </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20664</v>
          </cell>
          <cell r="AR530">
            <v>20328</v>
          </cell>
          <cell r="AS530">
            <v>19992</v>
          </cell>
          <cell r="AT530">
            <v>19656</v>
          </cell>
          <cell r="AU530">
            <v>19320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I531">
            <v>0</v>
          </cell>
          <cell r="J531">
            <v>0</v>
          </cell>
          <cell r="K531">
            <v>1</v>
          </cell>
          <cell r="L531">
            <v>0</v>
          </cell>
          <cell r="M531">
            <v>0</v>
          </cell>
          <cell r="N531">
            <v>0</v>
          </cell>
          <cell r="O531">
            <v>0</v>
          </cell>
          <cell r="P531">
            <v>0</v>
          </cell>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15.44</v>
          </cell>
          <cell r="AR531">
            <v>15.33</v>
          </cell>
          <cell r="AS531">
            <v>15.22</v>
          </cell>
          <cell r="AT531">
            <v>15.12</v>
          </cell>
          <cell r="AU531">
            <v>15.02</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t="str">
            <v/>
          </cell>
          <cell r="BM531" t="str">
            <v/>
          </cell>
          <cell r="BN531" t="str">
            <v/>
          </cell>
          <cell r="BO531" t="str">
            <v/>
          </cell>
          <cell r="BP531" t="str">
            <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v>1</v>
          </cell>
          <cell r="DE531" t="str">
            <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I532">
            <v>0</v>
          </cell>
          <cell r="J532">
            <v>0</v>
          </cell>
          <cell r="K532">
            <v>1</v>
          </cell>
          <cell r="L532">
            <v>0</v>
          </cell>
          <cell r="M532">
            <v>0</v>
          </cell>
          <cell r="N532">
            <v>0</v>
          </cell>
          <cell r="O532">
            <v>0</v>
          </cell>
          <cell r="P532">
            <v>0</v>
          </cell>
          <cell r="Q532">
            <v>1</v>
          </cell>
          <cell r="R532" t="str">
            <v>Out &amp; under</v>
          </cell>
          <cell r="S532" t="str">
            <v xml:space="preserve">Revenue </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576</v>
          </cell>
          <cell r="AR532">
            <v>559</v>
          </cell>
          <cell r="AS532">
            <v>542</v>
          </cell>
          <cell r="AT532">
            <v>494</v>
          </cell>
          <cell r="AU532">
            <v>459</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t="str">
            <v>Yes</v>
          </cell>
          <cell r="BM532" t="str">
            <v>Yes</v>
          </cell>
          <cell r="BN532" t="str">
            <v>Yes</v>
          </cell>
          <cell r="BO532" t="str">
            <v>Yes</v>
          </cell>
          <cell r="BP532" t="str">
            <v>Yes</v>
          </cell>
          <cell r="BQ532" t="str">
            <v/>
          </cell>
          <cell r="BR532" t="str">
            <v/>
          </cell>
          <cell r="BS532" t="str">
            <v/>
          </cell>
          <cell r="BT532" t="str">
            <v/>
          </cell>
          <cell r="BU532" t="str">
            <v/>
          </cell>
          <cell r="BV532">
            <v>945.67</v>
          </cell>
          <cell r="BW532">
            <v>1028.83</v>
          </cell>
          <cell r="BX532">
            <v>1170.03</v>
          </cell>
          <cell r="BY532">
            <v>1235</v>
          </cell>
          <cell r="BZ532">
            <v>1370.15</v>
          </cell>
          <cell r="CA532" t="str">
            <v/>
          </cell>
          <cell r="CB532" t="str">
            <v/>
          </cell>
          <cell r="CC532" t="str">
            <v/>
          </cell>
          <cell r="CD532" t="str">
            <v/>
          </cell>
          <cell r="CE532" t="str">
            <v/>
          </cell>
          <cell r="CF532" t="str">
            <v/>
          </cell>
          <cell r="CG532" t="str">
            <v/>
          </cell>
          <cell r="CH532" t="str">
            <v/>
          </cell>
          <cell r="CI532" t="str">
            <v/>
          </cell>
          <cell r="CJ532" t="str">
            <v/>
          </cell>
          <cell r="CK532">
            <v>507.44</v>
          </cell>
          <cell r="CL532">
            <v>486.24</v>
          </cell>
          <cell r="CM532">
            <v>466.2</v>
          </cell>
          <cell r="CN532">
            <v>430.09</v>
          </cell>
          <cell r="CO532">
            <v>397.94</v>
          </cell>
          <cell r="CP532" t="str">
            <v/>
          </cell>
          <cell r="CQ532" t="str">
            <v/>
          </cell>
          <cell r="CR532" t="str">
            <v/>
          </cell>
          <cell r="CS532" t="str">
            <v/>
          </cell>
          <cell r="CT532" t="str">
            <v/>
          </cell>
          <cell r="CU532">
            <v>-2.1999999999999999E-2</v>
          </cell>
          <cell r="CV532" t="str">
            <v/>
          </cell>
          <cell r="CW532" t="str">
            <v/>
          </cell>
          <cell r="CX532" t="str">
            <v/>
          </cell>
          <cell r="CY532">
            <v>2.1999999999999999E-2</v>
          </cell>
          <cell r="CZ532" t="str">
            <v/>
          </cell>
          <cell r="DA532" t="str">
            <v/>
          </cell>
          <cell r="DB532" t="str">
            <v/>
          </cell>
          <cell r="DC532" t="str">
            <v/>
          </cell>
          <cell r="DD532">
            <v>1</v>
          </cell>
          <cell r="DE532" t="str">
            <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I533">
            <v>0</v>
          </cell>
          <cell r="J533">
            <v>0</v>
          </cell>
          <cell r="K533">
            <v>1</v>
          </cell>
          <cell r="L533">
            <v>0</v>
          </cell>
          <cell r="M533">
            <v>0</v>
          </cell>
          <cell r="N533">
            <v>0</v>
          </cell>
          <cell r="O533">
            <v>0</v>
          </cell>
          <cell r="P533">
            <v>0</v>
          </cell>
          <cell r="Q533">
            <v>1</v>
          </cell>
          <cell r="R533" t="str">
            <v>Out &amp; under</v>
          </cell>
          <cell r="S533" t="str">
            <v xml:space="preserve">Revenue </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6845</v>
          </cell>
          <cell r="AR533">
            <v>6599</v>
          </cell>
          <cell r="AS533">
            <v>6352</v>
          </cell>
          <cell r="AT533">
            <v>6106</v>
          </cell>
          <cell r="AU533">
            <v>5859</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I534">
            <v>0</v>
          </cell>
          <cell r="J534">
            <v>0</v>
          </cell>
          <cell r="K534">
            <v>1</v>
          </cell>
          <cell r="L534">
            <v>0</v>
          </cell>
          <cell r="M534">
            <v>0</v>
          </cell>
          <cell r="N534">
            <v>0</v>
          </cell>
          <cell r="O534">
            <v>0</v>
          </cell>
          <cell r="P534">
            <v>0</v>
          </cell>
          <cell r="Q534">
            <v>1</v>
          </cell>
          <cell r="R534" t="str">
            <v>Out &amp; under</v>
          </cell>
          <cell r="S534" t="str">
            <v xml:space="preserve">Revenue </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2</v>
          </cell>
          <cell r="AR534">
            <v>4</v>
          </cell>
          <cell r="AS534">
            <v>6</v>
          </cell>
          <cell r="AT534">
            <v>8</v>
          </cell>
          <cell r="AU534">
            <v>10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5">
            <v>0</v>
          </cell>
          <cell r="J535">
            <v>0</v>
          </cell>
          <cell r="K535">
            <v>1</v>
          </cell>
          <cell r="L535">
            <v>0</v>
          </cell>
          <cell r="M535">
            <v>0</v>
          </cell>
          <cell r="N535">
            <v>0</v>
          </cell>
          <cell r="O535">
            <v>0</v>
          </cell>
          <cell r="P535">
            <v>0</v>
          </cell>
          <cell r="Q535">
            <v>1</v>
          </cell>
          <cell r="R535" t="str">
            <v>Out &amp; under</v>
          </cell>
          <cell r="S535" t="str">
            <v xml:space="preserve">Revenue </v>
          </cell>
          <cell r="T535" t="str">
            <v>In-period</v>
          </cell>
          <cell r="U535" t="str">
            <v>Sewer flooding</v>
          </cell>
          <cell r="V535" t="str">
            <v>nr</v>
          </cell>
          <cell r="W535" t="str">
            <v>Annual number of modelled incidents at high risk properties</v>
          </cell>
          <cell r="X535">
            <v>2</v>
          </cell>
          <cell r="Y535" t="str">
            <v>Down</v>
          </cell>
          <cell r="Z535" t="str">
            <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60.04</v>
          </cell>
          <cell r="AR535">
            <v>59.04</v>
          </cell>
          <cell r="AS535">
            <v>58.04</v>
          </cell>
          <cell r="AT535">
            <v>57.04</v>
          </cell>
          <cell r="AU535">
            <v>56.04</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I536">
            <v>0</v>
          </cell>
          <cell r="J536">
            <v>0</v>
          </cell>
          <cell r="K536">
            <v>1</v>
          </cell>
          <cell r="L536">
            <v>0</v>
          </cell>
          <cell r="M536">
            <v>0</v>
          </cell>
          <cell r="N536">
            <v>0</v>
          </cell>
          <cell r="O536">
            <v>0</v>
          </cell>
          <cell r="P536">
            <v>0</v>
          </cell>
          <cell r="Q536">
            <v>1</v>
          </cell>
          <cell r="R536" t="str">
            <v>Out &amp; under</v>
          </cell>
          <cell r="S536" t="str">
            <v xml:space="preserve">Revenue </v>
          </cell>
          <cell r="T536" t="str">
            <v>In-period</v>
          </cell>
          <cell r="U536" t="str">
            <v>Sewer flooding</v>
          </cell>
          <cell r="V536" t="str">
            <v>nr</v>
          </cell>
          <cell r="W536" t="str">
            <v>Annual number of modelled incidents at high risk properties</v>
          </cell>
          <cell r="X536">
            <v>2</v>
          </cell>
          <cell r="Y536" t="str">
            <v>Down</v>
          </cell>
          <cell r="Z536" t="str">
            <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254.53</v>
          </cell>
          <cell r="AR536">
            <v>232.33</v>
          </cell>
          <cell r="AS536">
            <v>210.13</v>
          </cell>
          <cell r="AT536">
            <v>187.93</v>
          </cell>
          <cell r="AU536">
            <v>165.73</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I537">
            <v>0</v>
          </cell>
          <cell r="J537">
            <v>1</v>
          </cell>
          <cell r="K537">
            <v>0</v>
          </cell>
          <cell r="L537">
            <v>0</v>
          </cell>
          <cell r="M537">
            <v>0</v>
          </cell>
          <cell r="N537">
            <v>0</v>
          </cell>
          <cell r="O537">
            <v>0</v>
          </cell>
          <cell r="P537">
            <v>0</v>
          </cell>
          <cell r="Q537">
            <v>1</v>
          </cell>
          <cell r="R537" t="str">
            <v>Under</v>
          </cell>
          <cell r="S537" t="str">
            <v xml:space="preserve">Revenue </v>
          </cell>
          <cell r="T537" t="str">
            <v>In-period</v>
          </cell>
          <cell r="U537" t="str">
            <v>Water quality compliance</v>
          </cell>
          <cell r="V537" t="str">
            <v>nr</v>
          </cell>
          <cell r="W537">
            <v>0</v>
          </cell>
          <cell r="X537">
            <v>2</v>
          </cell>
          <cell r="Y537" t="str">
            <v>Down</v>
          </cell>
          <cell r="Z537" t="str">
            <v>Water quality compliance (CRI)</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t="str">
            <v>Yes</v>
          </cell>
          <cell r="BM537" t="str">
            <v>Yes</v>
          </cell>
          <cell r="BN537" t="str">
            <v>Yes</v>
          </cell>
          <cell r="BO537" t="str">
            <v>Yes</v>
          </cell>
          <cell r="BP537" t="str">
            <v>Yes</v>
          </cell>
          <cell r="BQ537" t="str">
            <v/>
          </cell>
          <cell r="BR537" t="str">
            <v/>
          </cell>
          <cell r="BS537" t="str">
            <v/>
          </cell>
          <cell r="BT537" t="str">
            <v/>
          </cell>
          <cell r="BU537" t="str">
            <v/>
          </cell>
          <cell r="BV537">
            <v>9.5</v>
          </cell>
          <cell r="BW537">
            <v>9.5</v>
          </cell>
          <cell r="BX537">
            <v>9.5</v>
          </cell>
          <cell r="BY537">
            <v>9.5</v>
          </cell>
          <cell r="BZ537">
            <v>9.5</v>
          </cell>
          <cell r="CA537">
            <v>2</v>
          </cell>
          <cell r="CB537">
            <v>2</v>
          </cell>
          <cell r="CC537">
            <v>2</v>
          </cell>
          <cell r="CD537">
            <v>2</v>
          </cell>
          <cell r="CE537">
            <v>2</v>
          </cell>
          <cell r="CF537" t="str">
            <v/>
          </cell>
          <cell r="CG537" t="str">
            <v/>
          </cell>
          <cell r="CH537" t="str">
            <v/>
          </cell>
          <cell r="CI537" t="str">
            <v/>
          </cell>
          <cell r="CJ537" t="str">
            <v/>
          </cell>
          <cell r="CK537" t="str">
            <v/>
          </cell>
          <cell r="CL537" t="str">
            <v/>
          </cell>
          <cell r="CM537" t="str">
            <v/>
          </cell>
          <cell r="CN537" t="str">
            <v/>
          </cell>
          <cell r="CO537" t="str">
            <v/>
          </cell>
          <cell r="CP537" t="str">
            <v/>
          </cell>
          <cell r="CQ537" t="str">
            <v/>
          </cell>
          <cell r="CR537" t="str">
            <v/>
          </cell>
          <cell r="CS537" t="str">
            <v/>
          </cell>
          <cell r="CT537" t="str">
            <v/>
          </cell>
          <cell r="CU537">
            <v>-0.48799999999999999</v>
          </cell>
          <cell r="CV537" t="str">
            <v/>
          </cell>
          <cell r="CW537" t="str">
            <v/>
          </cell>
          <cell r="CX537" t="str">
            <v/>
          </cell>
          <cell r="CY537">
            <v>0</v>
          </cell>
          <cell r="CZ537" t="str">
            <v/>
          </cell>
          <cell r="DA537" t="str">
            <v/>
          </cell>
          <cell r="DB537" t="str">
            <v/>
          </cell>
          <cell r="DC537">
            <v>0</v>
          </cell>
          <cell r="DD537">
            <v>1</v>
          </cell>
          <cell r="DE537">
            <v>0</v>
          </cell>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I538">
            <v>0</v>
          </cell>
          <cell r="J538">
            <v>1</v>
          </cell>
          <cell r="K538">
            <v>0</v>
          </cell>
          <cell r="L538">
            <v>0</v>
          </cell>
          <cell r="M538">
            <v>0</v>
          </cell>
          <cell r="N538">
            <v>0</v>
          </cell>
          <cell r="O538">
            <v>0</v>
          </cell>
          <cell r="P538">
            <v>0</v>
          </cell>
          <cell r="Q538">
            <v>1</v>
          </cell>
          <cell r="R538" t="str">
            <v>Out &amp; under</v>
          </cell>
          <cell r="S538" t="str">
            <v xml:space="preserve">Revenue </v>
          </cell>
          <cell r="T538" t="str">
            <v>In-period</v>
          </cell>
          <cell r="U538" t="str">
            <v>Supply interruptions</v>
          </cell>
          <cell r="V538" t="str">
            <v>nr</v>
          </cell>
          <cell r="W538" t="str">
            <v>Minutes</v>
          </cell>
          <cell r="X538">
            <v>0</v>
          </cell>
          <cell r="Y538" t="str">
            <v>Down</v>
          </cell>
          <cell r="Z538" t="str">
            <v>Water supply interruptions</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6.5</v>
          </cell>
          <cell r="AR538">
            <v>6.1333333333333337</v>
          </cell>
          <cell r="AS538">
            <v>5.7500000000000009</v>
          </cell>
          <cell r="AT538">
            <v>5.3833333333333337</v>
          </cell>
          <cell r="AU538">
            <v>5</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t="str">
            <v>Yes</v>
          </cell>
          <cell r="BM538" t="str">
            <v>Yes</v>
          </cell>
          <cell r="BN538" t="str">
            <v>Yes</v>
          </cell>
          <cell r="BO538" t="str">
            <v>Yes</v>
          </cell>
          <cell r="BP538" t="str">
            <v>Yes</v>
          </cell>
          <cell r="BQ538">
            <v>0</v>
          </cell>
          <cell r="BR538">
            <v>0</v>
          </cell>
          <cell r="BS538">
            <v>0</v>
          </cell>
          <cell r="BT538">
            <v>0</v>
          </cell>
          <cell r="BU538">
            <v>0</v>
          </cell>
          <cell r="BV538">
            <v>22.75</v>
          </cell>
          <cell r="BW538">
            <v>22.75</v>
          </cell>
          <cell r="BX538">
            <v>22.75</v>
          </cell>
          <cell r="BY538">
            <v>22.75</v>
          </cell>
          <cell r="BZ538">
            <v>22.75</v>
          </cell>
          <cell r="CA538">
            <v>0</v>
          </cell>
          <cell r="CB538">
            <v>0</v>
          </cell>
          <cell r="CC538">
            <v>0</v>
          </cell>
          <cell r="CD538">
            <v>0</v>
          </cell>
          <cell r="CE538">
            <v>0</v>
          </cell>
          <cell r="CF538">
            <v>0</v>
          </cell>
          <cell r="CG538">
            <v>0</v>
          </cell>
          <cell r="CH538">
            <v>0</v>
          </cell>
          <cell r="CI538">
            <v>0</v>
          </cell>
          <cell r="CJ538">
            <v>0</v>
          </cell>
          <cell r="CK538">
            <v>3.4606481481481485E-3</v>
          </cell>
          <cell r="CL538">
            <v>3.0092592592592588E-3</v>
          </cell>
          <cell r="CM538">
            <v>2.615740740740741E-3</v>
          </cell>
          <cell r="CN538">
            <v>2.1990740740740742E-3</v>
          </cell>
          <cell r="CO538">
            <v>1.8865740740740742E-3</v>
          </cell>
          <cell r="CP538">
            <v>0</v>
          </cell>
          <cell r="CQ538">
            <v>0</v>
          </cell>
          <cell r="CR538">
            <v>0</v>
          </cell>
          <cell r="CS538">
            <v>0</v>
          </cell>
          <cell r="CT538">
            <v>0</v>
          </cell>
          <cell r="CU538">
            <v>-0.61</v>
          </cell>
          <cell r="CV538" t="str">
            <v/>
          </cell>
          <cell r="CW538" t="str">
            <v/>
          </cell>
          <cell r="CX538" t="str">
            <v/>
          </cell>
          <cell r="CY538">
            <v>0.61</v>
          </cell>
          <cell r="CZ538" t="str">
            <v/>
          </cell>
          <cell r="DA538" t="str">
            <v/>
          </cell>
          <cell r="DB538" t="str">
            <v/>
          </cell>
          <cell r="DC538">
            <v>0</v>
          </cell>
          <cell r="DD538">
            <v>1</v>
          </cell>
          <cell r="DE538">
            <v>0</v>
          </cell>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I539">
            <v>0</v>
          </cell>
          <cell r="J539">
            <v>1</v>
          </cell>
          <cell r="K539">
            <v>0</v>
          </cell>
          <cell r="L539">
            <v>0</v>
          </cell>
          <cell r="M539">
            <v>0</v>
          </cell>
          <cell r="N539">
            <v>0</v>
          </cell>
          <cell r="O539">
            <v>0</v>
          </cell>
          <cell r="P539">
            <v>0</v>
          </cell>
          <cell r="Q539">
            <v>1</v>
          </cell>
          <cell r="R539" t="str">
            <v>Out &amp; under</v>
          </cell>
          <cell r="S539" t="str">
            <v xml:space="preserve">Revenue </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2.2400000000000002</v>
          </cell>
          <cell r="AR539">
            <v>2.0699999999999998</v>
          </cell>
          <cell r="AS539">
            <v>1.91</v>
          </cell>
          <cell r="AT539">
            <v>1.75</v>
          </cell>
          <cell r="AU539">
            <v>1.58</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t="str">
            <v>Yes</v>
          </cell>
          <cell r="BM539" t="str">
            <v>Yes</v>
          </cell>
          <cell r="BN539" t="str">
            <v>Yes</v>
          </cell>
          <cell r="BO539" t="str">
            <v>Yes</v>
          </cell>
          <cell r="BP539" t="str">
            <v>Yes</v>
          </cell>
          <cell r="BQ539" t="str">
            <v/>
          </cell>
          <cell r="BR539" t="str">
            <v/>
          </cell>
          <cell r="BS539" t="str">
            <v/>
          </cell>
          <cell r="BT539" t="str">
            <v/>
          </cell>
          <cell r="BU539" t="str">
            <v/>
          </cell>
          <cell r="BV539">
            <v>4.47</v>
          </cell>
          <cell r="BW539">
            <v>4.47</v>
          </cell>
          <cell r="BX539">
            <v>4.47</v>
          </cell>
          <cell r="BY539">
            <v>4.47</v>
          </cell>
          <cell r="BZ539">
            <v>4.47</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C539">
            <v>0</v>
          </cell>
          <cell r="DD539">
            <v>1</v>
          </cell>
          <cell r="DE539">
            <v>0</v>
          </cell>
        </row>
        <row r="540">
          <cell r="C540" t="str">
            <v>PR19WSH_Wt4</v>
          </cell>
          <cell r="D540" t="str">
            <v>Safe, clean water for all</v>
          </cell>
          <cell r="E540" t="str">
            <v>PR19 new</v>
          </cell>
          <cell r="F540" t="str">
            <v>Wt4</v>
          </cell>
          <cell r="G540" t="str">
            <v>Mains repairs</v>
          </cell>
          <cell r="H540" t="str">
            <v>The number of bursts of water mains per 1000km.</v>
          </cell>
          <cell r="I540">
            <v>0</v>
          </cell>
          <cell r="J540">
            <v>1</v>
          </cell>
          <cell r="K540">
            <v>0</v>
          </cell>
          <cell r="L540">
            <v>0</v>
          </cell>
          <cell r="M540">
            <v>0</v>
          </cell>
          <cell r="N540">
            <v>0</v>
          </cell>
          <cell r="O540">
            <v>0</v>
          </cell>
          <cell r="P540">
            <v>0</v>
          </cell>
          <cell r="Q540">
            <v>1</v>
          </cell>
          <cell r="R540" t="str">
            <v>Under</v>
          </cell>
          <cell r="S540" t="str">
            <v xml:space="preserve">Revenue </v>
          </cell>
          <cell r="T540" t="str">
            <v>In-period</v>
          </cell>
          <cell r="U540" t="str">
            <v>Water mains bursts</v>
          </cell>
          <cell r="V540" t="str">
            <v>nr</v>
          </cell>
          <cell r="W540" t="str">
            <v>Bursts per 1,00km of mains</v>
          </cell>
          <cell r="X540">
            <v>1</v>
          </cell>
          <cell r="Y540" t="str">
            <v>Down</v>
          </cell>
          <cell r="Z540" t="str">
            <v>Mains repairs</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138.9</v>
          </cell>
          <cell r="AR540">
            <v>137</v>
          </cell>
          <cell r="AS540">
            <v>135.1</v>
          </cell>
          <cell r="AT540">
            <v>133.1</v>
          </cell>
          <cell r="AU540">
            <v>131.19999999999999</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t="str">
            <v>Yes</v>
          </cell>
          <cell r="BM540" t="str">
            <v>Yes</v>
          </cell>
          <cell r="BN540" t="str">
            <v>Yes</v>
          </cell>
          <cell r="BO540" t="str">
            <v>Yes</v>
          </cell>
          <cell r="BP540" t="str">
            <v>Yes</v>
          </cell>
          <cell r="BQ540" t="str">
            <v/>
          </cell>
          <cell r="BR540" t="str">
            <v/>
          </cell>
          <cell r="BS540" t="str">
            <v/>
          </cell>
          <cell r="BT540" t="str">
            <v/>
          </cell>
          <cell r="BU540" t="str">
            <v/>
          </cell>
          <cell r="BV540">
            <v>194.5</v>
          </cell>
          <cell r="BW540">
            <v>194.5</v>
          </cell>
          <cell r="BX540">
            <v>194.5</v>
          </cell>
          <cell r="BY540">
            <v>194.5</v>
          </cell>
          <cell r="BZ540">
            <v>194.5</v>
          </cell>
          <cell r="CA540" t="str">
            <v/>
          </cell>
          <cell r="CB540" t="str">
            <v/>
          </cell>
          <cell r="CC540" t="str">
            <v/>
          </cell>
          <cell r="CD540" t="str">
            <v/>
          </cell>
          <cell r="CE540" t="str">
            <v/>
          </cell>
          <cell r="CF540" t="str">
            <v/>
          </cell>
          <cell r="CG540" t="str">
            <v/>
          </cell>
          <cell r="CH540" t="str">
            <v/>
          </cell>
          <cell r="CI540" t="str">
            <v/>
          </cell>
          <cell r="CJ540" t="str">
            <v/>
          </cell>
          <cell r="CK540" t="str">
            <v/>
          </cell>
          <cell r="CL540" t="str">
            <v/>
          </cell>
          <cell r="CM540" t="str">
            <v/>
          </cell>
          <cell r="CN540" t="str">
            <v/>
          </cell>
          <cell r="CO540" t="str">
            <v/>
          </cell>
          <cell r="CP540" t="str">
            <v/>
          </cell>
          <cell r="CQ540" t="str">
            <v/>
          </cell>
          <cell r="CR540" t="str">
            <v/>
          </cell>
          <cell r="CS540" t="str">
            <v/>
          </cell>
          <cell r="CT540" t="str">
            <v/>
          </cell>
          <cell r="CU540">
            <v>-0.10199999999999999</v>
          </cell>
          <cell r="CV540" t="str">
            <v/>
          </cell>
          <cell r="CW540" t="str">
            <v/>
          </cell>
          <cell r="CX540" t="str">
            <v/>
          </cell>
          <cell r="CY540" t="str">
            <v/>
          </cell>
          <cell r="CZ540" t="str">
            <v/>
          </cell>
          <cell r="DA540" t="str">
            <v/>
          </cell>
          <cell r="DB540" t="str">
            <v/>
          </cell>
          <cell r="DC540">
            <v>0</v>
          </cell>
          <cell r="DD540">
            <v>1</v>
          </cell>
          <cell r="DE540">
            <v>0</v>
          </cell>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I541">
            <v>0</v>
          </cell>
          <cell r="J541">
            <v>1</v>
          </cell>
          <cell r="K541">
            <v>0</v>
          </cell>
          <cell r="L541">
            <v>0</v>
          </cell>
          <cell r="M541">
            <v>0</v>
          </cell>
          <cell r="N541">
            <v>0</v>
          </cell>
          <cell r="O541">
            <v>0</v>
          </cell>
          <cell r="P541">
            <v>0</v>
          </cell>
          <cell r="Q541">
            <v>1</v>
          </cell>
          <cell r="R541" t="str">
            <v>Under</v>
          </cell>
          <cell r="S541" t="str">
            <v xml:space="preserve">Revenue </v>
          </cell>
          <cell r="T541" t="str">
            <v>In-period</v>
          </cell>
          <cell r="U541" t="str">
            <v>Water outage</v>
          </cell>
          <cell r="V541" t="str">
            <v>%</v>
          </cell>
          <cell r="W541">
            <v>0</v>
          </cell>
          <cell r="X541">
            <v>2</v>
          </cell>
          <cell r="Y541" t="str">
            <v>Down</v>
          </cell>
          <cell r="Z541" t="str">
            <v>Unplanned outage</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2.34</v>
          </cell>
          <cell r="AR541">
            <v>2.34</v>
          </cell>
          <cell r="AS541">
            <v>2.34</v>
          </cell>
          <cell r="AT541">
            <v>2.34</v>
          </cell>
          <cell r="AU541">
            <v>2.34</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t="str">
            <v>Yes</v>
          </cell>
          <cell r="BM541" t="str">
            <v>Yes</v>
          </cell>
          <cell r="BN541" t="str">
            <v>Yes</v>
          </cell>
          <cell r="BO541" t="str">
            <v>Yes</v>
          </cell>
          <cell r="BP541" t="str">
            <v>Yes</v>
          </cell>
          <cell r="BQ541" t="str">
            <v/>
          </cell>
          <cell r="BR541" t="str">
            <v/>
          </cell>
          <cell r="BS541" t="str">
            <v/>
          </cell>
          <cell r="BT541" t="str">
            <v/>
          </cell>
          <cell r="BU541" t="str">
            <v/>
          </cell>
          <cell r="BV541">
            <v>4.68</v>
          </cell>
          <cell r="BW541">
            <v>4.68</v>
          </cell>
          <cell r="BX541">
            <v>4.68</v>
          </cell>
          <cell r="BY541">
            <v>4.68</v>
          </cell>
          <cell r="BZ541">
            <v>4.68</v>
          </cell>
          <cell r="CA541" t="str">
            <v/>
          </cell>
          <cell r="CB541" t="str">
            <v/>
          </cell>
          <cell r="CC541" t="str">
            <v/>
          </cell>
          <cell r="CD541" t="str">
            <v/>
          </cell>
          <cell r="CE541" t="str">
            <v/>
          </cell>
          <cell r="CF541" t="str">
            <v/>
          </cell>
          <cell r="CG541" t="str">
            <v/>
          </cell>
          <cell r="CH541" t="str">
            <v/>
          </cell>
          <cell r="CI541" t="str">
            <v/>
          </cell>
          <cell r="CJ541" t="str">
            <v/>
          </cell>
          <cell r="CK541" t="str">
            <v/>
          </cell>
          <cell r="CL541" t="str">
            <v/>
          </cell>
          <cell r="CM541" t="str">
            <v/>
          </cell>
          <cell r="CN541" t="str">
            <v/>
          </cell>
          <cell r="CO541" t="str">
            <v/>
          </cell>
          <cell r="CP541" t="str">
            <v/>
          </cell>
          <cell r="CQ541" t="str">
            <v/>
          </cell>
          <cell r="CR541" t="str">
            <v/>
          </cell>
          <cell r="CS541" t="str">
            <v/>
          </cell>
          <cell r="CT541" t="str">
            <v/>
          </cell>
          <cell r="CU541">
            <v>-0.81899999999999995</v>
          </cell>
          <cell r="CV541" t="str">
            <v/>
          </cell>
          <cell r="CW541" t="str">
            <v/>
          </cell>
          <cell r="CX541" t="str">
            <v/>
          </cell>
          <cell r="CY541" t="str">
            <v/>
          </cell>
          <cell r="CZ541" t="str">
            <v/>
          </cell>
          <cell r="DA541" t="str">
            <v/>
          </cell>
          <cell r="DB541" t="str">
            <v/>
          </cell>
          <cell r="DC541">
            <v>0</v>
          </cell>
          <cell r="DD541">
            <v>1</v>
          </cell>
          <cell r="DE541">
            <v>0</v>
          </cell>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I542">
            <v>0</v>
          </cell>
          <cell r="J542">
            <v>1</v>
          </cell>
          <cell r="K542">
            <v>0</v>
          </cell>
          <cell r="L542">
            <v>0</v>
          </cell>
          <cell r="M542">
            <v>0</v>
          </cell>
          <cell r="N542">
            <v>0</v>
          </cell>
          <cell r="O542">
            <v>0</v>
          </cell>
          <cell r="P542">
            <v>0</v>
          </cell>
          <cell r="Q542">
            <v>1</v>
          </cell>
          <cell r="R542" t="str">
            <v>NFI</v>
          </cell>
          <cell r="S542">
            <v>0</v>
          </cell>
          <cell r="T542">
            <v>0</v>
          </cell>
          <cell r="U542" t="str">
            <v>Water quality compliance</v>
          </cell>
          <cell r="V542" t="str">
            <v>nr</v>
          </cell>
          <cell r="W542">
            <v>0</v>
          </cell>
          <cell r="X542">
            <v>3</v>
          </cell>
          <cell r="Y542" t="str">
            <v>Down</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10</v>
          </cell>
          <cell r="AR542">
            <v>10</v>
          </cell>
          <cell r="AS542">
            <v>10</v>
          </cell>
          <cell r="AT542">
            <v>10</v>
          </cell>
          <cell r="AU542">
            <v>10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v>0</v>
          </cell>
          <cell r="DD542">
            <v>1</v>
          </cell>
          <cell r="DE542">
            <v>0</v>
          </cell>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J543">
            <v>0</v>
          </cell>
          <cell r="K543">
            <v>0</v>
          </cell>
          <cell r="L543">
            <v>0</v>
          </cell>
          <cell r="M543">
            <v>0</v>
          </cell>
          <cell r="N543">
            <v>0</v>
          </cell>
          <cell r="O543">
            <v>0</v>
          </cell>
          <cell r="P543">
            <v>0</v>
          </cell>
          <cell r="Q543">
            <v>1</v>
          </cell>
          <cell r="R543" t="str">
            <v>NFI</v>
          </cell>
          <cell r="S543">
            <v>0</v>
          </cell>
          <cell r="T543">
            <v>0</v>
          </cell>
          <cell r="U543" t="str">
            <v>Catchment management</v>
          </cell>
          <cell r="V543" t="str">
            <v>nr</v>
          </cell>
          <cell r="W543">
            <v>0</v>
          </cell>
          <cell r="X543">
            <v>0</v>
          </cell>
          <cell r="Y543" t="str">
            <v>Down</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23</v>
          </cell>
          <cell r="AR543">
            <v>23</v>
          </cell>
          <cell r="AS543">
            <v>23</v>
          </cell>
          <cell r="AT543">
            <v>23</v>
          </cell>
          <cell r="AU543">
            <v>18</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v>0</v>
          </cell>
          <cell r="DD543">
            <v>1</v>
          </cell>
          <cell r="DE543">
            <v>0</v>
          </cell>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I544">
            <v>0</v>
          </cell>
          <cell r="J544">
            <v>1</v>
          </cell>
          <cell r="K544">
            <v>0</v>
          </cell>
          <cell r="L544">
            <v>0</v>
          </cell>
          <cell r="M544">
            <v>0</v>
          </cell>
          <cell r="N544">
            <v>0</v>
          </cell>
          <cell r="O544">
            <v>0</v>
          </cell>
          <cell r="P544">
            <v>0</v>
          </cell>
          <cell r="Q544">
            <v>1</v>
          </cell>
          <cell r="R544" t="str">
            <v>Out &amp; under</v>
          </cell>
          <cell r="S544" t="str">
            <v xml:space="preserve">Revenue </v>
          </cell>
          <cell r="T544" t="str">
            <v>In-period</v>
          </cell>
          <cell r="U544" t="str">
            <v>Water quality compliance</v>
          </cell>
          <cell r="V544" t="str">
            <v>nr</v>
          </cell>
          <cell r="W544">
            <v>0</v>
          </cell>
          <cell r="X544">
            <v>0</v>
          </cell>
          <cell r="Y544" t="str">
            <v>Up</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1400</v>
          </cell>
          <cell r="AR544">
            <v>2800</v>
          </cell>
          <cell r="AS544">
            <v>4200</v>
          </cell>
          <cell r="AT544">
            <v>5600</v>
          </cell>
          <cell r="AU544">
            <v>7000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C544">
            <v>0</v>
          </cell>
          <cell r="DD544">
            <v>1</v>
          </cell>
          <cell r="DE544">
            <v>0</v>
          </cell>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I545">
            <v>0</v>
          </cell>
          <cell r="J545">
            <v>0</v>
          </cell>
          <cell r="K545">
            <v>1</v>
          </cell>
          <cell r="L545">
            <v>0</v>
          </cell>
          <cell r="M545">
            <v>0</v>
          </cell>
          <cell r="N545">
            <v>0</v>
          </cell>
          <cell r="O545">
            <v>0</v>
          </cell>
          <cell r="P545">
            <v>0</v>
          </cell>
          <cell r="Q545">
            <v>1</v>
          </cell>
          <cell r="R545" t="str">
            <v>Under</v>
          </cell>
          <cell r="S545" t="str">
            <v xml:space="preserve">Revenue </v>
          </cell>
          <cell r="T545" t="str">
            <v>In-period</v>
          </cell>
          <cell r="U545" t="str">
            <v>WwTW numeric consents</v>
          </cell>
          <cell r="V545" t="str">
            <v>%</v>
          </cell>
          <cell r="W545">
            <v>0</v>
          </cell>
          <cell r="X545">
            <v>2</v>
          </cell>
          <cell r="Y545" t="str">
            <v>Up</v>
          </cell>
          <cell r="Z545" t="str">
            <v>Treatment works compliance</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100</v>
          </cell>
          <cell r="AR545">
            <v>100</v>
          </cell>
          <cell r="AS545">
            <v>100</v>
          </cell>
          <cell r="AT545">
            <v>100</v>
          </cell>
          <cell r="AU545">
            <v>100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t="str">
            <v>Yes</v>
          </cell>
          <cell r="BM545" t="str">
            <v>Yes</v>
          </cell>
          <cell r="BN545" t="str">
            <v>Yes</v>
          </cell>
          <cell r="BO545" t="str">
            <v>Yes</v>
          </cell>
          <cell r="BP545" t="str">
            <v>Yes</v>
          </cell>
          <cell r="BQ545" t="str">
            <v/>
          </cell>
          <cell r="BR545" t="str">
            <v/>
          </cell>
          <cell r="BS545" t="str">
            <v/>
          </cell>
          <cell r="BT545" t="str">
            <v/>
          </cell>
          <cell r="BU545" t="str">
            <v/>
          </cell>
          <cell r="BV545">
            <v>95</v>
          </cell>
          <cell r="BW545">
            <v>95</v>
          </cell>
          <cell r="BX545">
            <v>95</v>
          </cell>
          <cell r="BY545">
            <v>95</v>
          </cell>
          <cell r="BZ545">
            <v>95</v>
          </cell>
          <cell r="CA545">
            <v>99</v>
          </cell>
          <cell r="CB545">
            <v>99</v>
          </cell>
          <cell r="CC545">
            <v>99</v>
          </cell>
          <cell r="CD545">
            <v>99</v>
          </cell>
          <cell r="CE545">
            <v>99</v>
          </cell>
          <cell r="CF545" t="str">
            <v/>
          </cell>
          <cell r="CG545" t="str">
            <v/>
          </cell>
          <cell r="CH545" t="str">
            <v/>
          </cell>
          <cell r="CI545" t="str">
            <v/>
          </cell>
          <cell r="CJ545" t="str">
            <v/>
          </cell>
          <cell r="CK545" t="str">
            <v/>
          </cell>
          <cell r="CL545" t="str">
            <v/>
          </cell>
          <cell r="CM545" t="str">
            <v/>
          </cell>
          <cell r="CN545" t="str">
            <v/>
          </cell>
          <cell r="CO545" t="str">
            <v/>
          </cell>
          <cell r="CP545" t="str">
            <v/>
          </cell>
          <cell r="CQ545" t="str">
            <v/>
          </cell>
          <cell r="CR545" t="str">
            <v/>
          </cell>
          <cell r="CS545" t="str">
            <v/>
          </cell>
          <cell r="CT545" t="str">
            <v/>
          </cell>
          <cell r="CU545">
            <v>-0.7</v>
          </cell>
          <cell r="CV545" t="str">
            <v/>
          </cell>
          <cell r="CW545" t="str">
            <v/>
          </cell>
          <cell r="CX545" t="str">
            <v/>
          </cell>
          <cell r="CY545" t="str">
            <v/>
          </cell>
          <cell r="CZ545" t="str">
            <v/>
          </cell>
          <cell r="DA545" t="str">
            <v/>
          </cell>
          <cell r="DB545" t="str">
            <v/>
          </cell>
          <cell r="DC545">
            <v>0</v>
          </cell>
          <cell r="DD545">
            <v>1</v>
          </cell>
          <cell r="DE545">
            <v>0</v>
          </cell>
        </row>
        <row r="546">
          <cell r="C546" t="str">
            <v>PR19WSH_En2</v>
          </cell>
          <cell r="D546">
            <v>0</v>
          </cell>
          <cell r="E546">
            <v>0</v>
          </cell>
          <cell r="F546" t="str">
            <v>En2</v>
          </cell>
          <cell r="G546" t="str">
            <v xml:space="preserve">Wastewater treatment works 'look-up table' compliance </v>
          </cell>
          <cell r="H546">
            <v>0</v>
          </cell>
          <cell r="I546">
            <v>0</v>
          </cell>
          <cell r="J546">
            <v>0</v>
          </cell>
          <cell r="K546">
            <v>0</v>
          </cell>
          <cell r="L546">
            <v>0</v>
          </cell>
          <cell r="M546">
            <v>0</v>
          </cell>
          <cell r="N546">
            <v>0</v>
          </cell>
          <cell r="O546">
            <v>0</v>
          </cell>
          <cell r="P546">
            <v>0</v>
          </cell>
          <cell r="Q546">
            <v>0</v>
          </cell>
          <cell r="R546" t="str">
            <v>NFI</v>
          </cell>
          <cell r="S546">
            <v>0</v>
          </cell>
          <cell r="T546">
            <v>0</v>
          </cell>
          <cell r="U546">
            <v>0</v>
          </cell>
          <cell r="V546" t="str">
            <v>%</v>
          </cell>
          <cell r="W546">
            <v>0</v>
          </cell>
          <cell r="X546">
            <v>2</v>
          </cell>
          <cell r="Y546" t="str">
            <v>Up</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100</v>
          </cell>
          <cell r="AR546">
            <v>100</v>
          </cell>
          <cell r="AS546">
            <v>100</v>
          </cell>
          <cell r="AT546">
            <v>100</v>
          </cell>
          <cell r="AU546">
            <v>100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v>0</v>
          </cell>
          <cell r="DD546">
            <v>0</v>
          </cell>
          <cell r="DE546">
            <v>0</v>
          </cell>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I547">
            <v>0</v>
          </cell>
          <cell r="J547">
            <v>0</v>
          </cell>
          <cell r="K547">
            <v>1</v>
          </cell>
          <cell r="L547">
            <v>0</v>
          </cell>
          <cell r="M547">
            <v>0</v>
          </cell>
          <cell r="N547">
            <v>0</v>
          </cell>
          <cell r="O547">
            <v>0</v>
          </cell>
          <cell r="P547">
            <v>0</v>
          </cell>
          <cell r="Q547">
            <v>1</v>
          </cell>
          <cell r="R547" t="str">
            <v>Out &amp; under</v>
          </cell>
          <cell r="S547" t="str">
            <v xml:space="preserve">Revenue </v>
          </cell>
          <cell r="T547" t="str">
            <v>In-period</v>
          </cell>
          <cell r="U547" t="str">
            <v>Pollution incidents</v>
          </cell>
          <cell r="V547" t="str">
            <v>nr</v>
          </cell>
          <cell r="W547" t="str">
            <v>Pollution incidents per 10,000 km of sewers</v>
          </cell>
          <cell r="X547">
            <v>2</v>
          </cell>
          <cell r="Y547" t="str">
            <v>Down</v>
          </cell>
          <cell r="Z547" t="str">
            <v>Pollution incidents</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24.51</v>
          </cell>
          <cell r="AR547">
            <v>23.74</v>
          </cell>
          <cell r="AS547">
            <v>23</v>
          </cell>
          <cell r="AT547">
            <v>22.4</v>
          </cell>
          <cell r="AU547">
            <v>19.5</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t="str">
            <v>Yes</v>
          </cell>
          <cell r="BM547" t="str">
            <v>Yes</v>
          </cell>
          <cell r="BN547" t="str">
            <v>Yes</v>
          </cell>
          <cell r="BO547" t="str">
            <v>Yes</v>
          </cell>
          <cell r="BP547" t="str">
            <v>Yes</v>
          </cell>
          <cell r="BQ547" t="str">
            <v/>
          </cell>
          <cell r="BR547" t="str">
            <v/>
          </cell>
          <cell r="BS547" t="str">
            <v/>
          </cell>
          <cell r="BT547" t="str">
            <v/>
          </cell>
          <cell r="BU547" t="str">
            <v/>
          </cell>
          <cell r="BV547">
            <v>36.76</v>
          </cell>
          <cell r="BW547">
            <v>36.76</v>
          </cell>
          <cell r="BX547">
            <v>36.76</v>
          </cell>
          <cell r="BY547">
            <v>36.76</v>
          </cell>
          <cell r="BZ547">
            <v>36.76</v>
          </cell>
          <cell r="CA547" t="str">
            <v/>
          </cell>
          <cell r="CB547" t="str">
            <v/>
          </cell>
          <cell r="CC547" t="str">
            <v/>
          </cell>
          <cell r="CD547" t="str">
            <v/>
          </cell>
          <cell r="CE547" t="str">
            <v/>
          </cell>
          <cell r="CF547" t="str">
            <v/>
          </cell>
          <cell r="CG547" t="str">
            <v/>
          </cell>
          <cell r="CH547" t="str">
            <v/>
          </cell>
          <cell r="CI547" t="str">
            <v/>
          </cell>
          <cell r="CJ547" t="str">
            <v/>
          </cell>
          <cell r="CK547">
            <v>18.510000000000002</v>
          </cell>
          <cell r="CL547">
            <v>14.74</v>
          </cell>
          <cell r="CM547">
            <v>14</v>
          </cell>
          <cell r="CN547">
            <v>12.4</v>
          </cell>
          <cell r="CO547">
            <v>10.5</v>
          </cell>
          <cell r="CP547" t="str">
            <v/>
          </cell>
          <cell r="CQ547" t="str">
            <v/>
          </cell>
          <cell r="CR547" t="str">
            <v/>
          </cell>
          <cell r="CS547" t="str">
            <v/>
          </cell>
          <cell r="CT547" t="str">
            <v/>
          </cell>
          <cell r="CU547">
            <v>-0.215</v>
          </cell>
          <cell r="CV547" t="str">
            <v/>
          </cell>
          <cell r="CW547" t="str">
            <v/>
          </cell>
          <cell r="CX547" t="str">
            <v/>
          </cell>
          <cell r="CY547">
            <v>0.17799999999999999</v>
          </cell>
          <cell r="CZ547" t="str">
            <v/>
          </cell>
          <cell r="DA547" t="str">
            <v/>
          </cell>
          <cell r="DB547" t="str">
            <v/>
          </cell>
          <cell r="DC547">
            <v>0</v>
          </cell>
          <cell r="DD547">
            <v>1</v>
          </cell>
          <cell r="DE547">
            <v>0</v>
          </cell>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I548">
            <v>0</v>
          </cell>
          <cell r="J548">
            <v>1</v>
          </cell>
          <cell r="K548">
            <v>0</v>
          </cell>
          <cell r="L548">
            <v>0</v>
          </cell>
          <cell r="M548">
            <v>0</v>
          </cell>
          <cell r="N548">
            <v>0</v>
          </cell>
          <cell r="O548">
            <v>0</v>
          </cell>
          <cell r="P548">
            <v>0</v>
          </cell>
          <cell r="Q548">
            <v>1</v>
          </cell>
          <cell r="R548" t="str">
            <v>Out &amp; under</v>
          </cell>
          <cell r="S548" t="str">
            <v xml:space="preserve">Revenue </v>
          </cell>
          <cell r="T548" t="str">
            <v>In-period</v>
          </cell>
          <cell r="U548" t="str">
            <v>Leakage</v>
          </cell>
          <cell r="V548" t="str">
            <v>nr</v>
          </cell>
          <cell r="W548" t="str">
            <v>Ml/D</v>
          </cell>
          <cell r="X548">
            <v>1</v>
          </cell>
          <cell r="Y548" t="str">
            <v>Down</v>
          </cell>
          <cell r="Z548" t="str">
            <v>Leakage</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181.8</v>
          </cell>
          <cell r="AR548">
            <v>177.3</v>
          </cell>
          <cell r="AS548">
            <v>171.6</v>
          </cell>
          <cell r="AT548">
            <v>166</v>
          </cell>
          <cell r="AU548">
            <v>160.5</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t="str">
            <v>Yes</v>
          </cell>
          <cell r="BM548" t="str">
            <v>Yes</v>
          </cell>
          <cell r="BN548" t="str">
            <v>Yes</v>
          </cell>
          <cell r="BO548" t="str">
            <v>Yes</v>
          </cell>
          <cell r="BP548" t="str">
            <v>Yes</v>
          </cell>
          <cell r="BQ548" t="str">
            <v/>
          </cell>
          <cell r="BR548" t="str">
            <v/>
          </cell>
          <cell r="BS548" t="str">
            <v/>
          </cell>
          <cell r="BT548" t="str">
            <v/>
          </cell>
          <cell r="BU548" t="str">
            <v/>
          </cell>
          <cell r="BV548">
            <v>194.4</v>
          </cell>
          <cell r="BW548">
            <v>194.4</v>
          </cell>
          <cell r="BX548">
            <v>194.4</v>
          </cell>
          <cell r="BY548">
            <v>194.4</v>
          </cell>
          <cell r="BZ548">
            <v>194.4</v>
          </cell>
          <cell r="CA548" t="str">
            <v/>
          </cell>
          <cell r="CB548" t="str">
            <v/>
          </cell>
          <cell r="CC548" t="str">
            <v/>
          </cell>
          <cell r="CD548" t="str">
            <v/>
          </cell>
          <cell r="CE548" t="str">
            <v/>
          </cell>
          <cell r="CF548" t="str">
            <v/>
          </cell>
          <cell r="CG548" t="str">
            <v/>
          </cell>
          <cell r="CH548" t="str">
            <v/>
          </cell>
          <cell r="CI548" t="str">
            <v/>
          </cell>
          <cell r="CJ548" t="str">
            <v/>
          </cell>
          <cell r="CK548">
            <v>177.8</v>
          </cell>
          <cell r="CL548">
            <v>173.3</v>
          </cell>
          <cell r="CM548">
            <v>167.6</v>
          </cell>
          <cell r="CN548">
            <v>162</v>
          </cell>
          <cell r="CO548">
            <v>156.5</v>
          </cell>
          <cell r="CP548" t="str">
            <v/>
          </cell>
          <cell r="CQ548" t="str">
            <v/>
          </cell>
          <cell r="CR548" t="str">
            <v/>
          </cell>
          <cell r="CS548" t="str">
            <v/>
          </cell>
          <cell r="CT548" t="str">
            <v/>
          </cell>
          <cell r="CU548">
            <v>-0.16800000000000001</v>
          </cell>
          <cell r="CV548" t="str">
            <v/>
          </cell>
          <cell r="CW548" t="str">
            <v/>
          </cell>
          <cell r="CX548" t="str">
            <v/>
          </cell>
          <cell r="CY548">
            <v>0.14299999999999999</v>
          </cell>
          <cell r="CZ548" t="str">
            <v/>
          </cell>
          <cell r="DA548" t="str">
            <v/>
          </cell>
          <cell r="DB548" t="str">
            <v/>
          </cell>
          <cell r="DC548">
            <v>0</v>
          </cell>
          <cell r="DD548">
            <v>1</v>
          </cell>
          <cell r="DE548">
            <v>0</v>
          </cell>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I549">
            <v>0</v>
          </cell>
          <cell r="J549">
            <v>1</v>
          </cell>
          <cell r="K549">
            <v>0</v>
          </cell>
          <cell r="L549">
            <v>0</v>
          </cell>
          <cell r="M549">
            <v>0</v>
          </cell>
          <cell r="N549">
            <v>0</v>
          </cell>
          <cell r="O549">
            <v>0</v>
          </cell>
          <cell r="P549">
            <v>0</v>
          </cell>
          <cell r="Q549">
            <v>1</v>
          </cell>
          <cell r="R549" t="str">
            <v>Under</v>
          </cell>
          <cell r="S549" t="str">
            <v xml:space="preserve">Revenue </v>
          </cell>
          <cell r="T549" t="str">
            <v>End of period</v>
          </cell>
          <cell r="U549" t="str">
            <v>Water consumption</v>
          </cell>
          <cell r="V549" t="str">
            <v>nr</v>
          </cell>
          <cell r="W549" t="str">
            <v>Litres per head per day</v>
          </cell>
          <cell r="X549">
            <v>1</v>
          </cell>
          <cell r="Y549" t="str">
            <v>Down</v>
          </cell>
          <cell r="Z549" t="str">
            <v>Per capita consumption</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143.6</v>
          </cell>
          <cell r="AR549">
            <v>142.1</v>
          </cell>
          <cell r="AS549">
            <v>140.69999999999999</v>
          </cell>
          <cell r="AT549">
            <v>138.30000000000001</v>
          </cell>
          <cell r="AU549">
            <v>135.9</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t="str">
            <v>Yes</v>
          </cell>
          <cell r="BM549" t="str">
            <v>Yes</v>
          </cell>
          <cell r="BN549" t="str">
            <v>Yes</v>
          </cell>
          <cell r="BO549" t="str">
            <v>Yes</v>
          </cell>
          <cell r="BP549" t="str">
            <v>Yes</v>
          </cell>
          <cell r="BQ549" t="str">
            <v/>
          </cell>
          <cell r="BR549" t="str">
            <v/>
          </cell>
          <cell r="BS549" t="str">
            <v/>
          </cell>
          <cell r="BT549" t="str">
            <v/>
          </cell>
          <cell r="BU549" t="str">
            <v/>
          </cell>
          <cell r="BV549" t="str">
            <v/>
          </cell>
          <cell r="BW549" t="str">
            <v/>
          </cell>
          <cell r="BX549" t="str">
            <v/>
          </cell>
          <cell r="BY549" t="str">
            <v/>
          </cell>
          <cell r="BZ549" t="str">
            <v/>
          </cell>
          <cell r="CA549" t="str">
            <v/>
          </cell>
          <cell r="CB549" t="str">
            <v/>
          </cell>
          <cell r="CC549" t="str">
            <v/>
          </cell>
          <cell r="CD549" t="str">
            <v/>
          </cell>
          <cell r="CE549" t="str">
            <v/>
          </cell>
          <cell r="CF549" t="str">
            <v/>
          </cell>
          <cell r="CG549" t="str">
            <v/>
          </cell>
          <cell r="CH549" t="str">
            <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v>-0.13500000000000001</v>
          </cell>
          <cell r="CV549" t="str">
            <v/>
          </cell>
          <cell r="CW549" t="str">
            <v/>
          </cell>
          <cell r="CX549" t="str">
            <v/>
          </cell>
          <cell r="CY549" t="str">
            <v/>
          </cell>
          <cell r="CZ549" t="str">
            <v/>
          </cell>
          <cell r="DA549" t="str">
            <v/>
          </cell>
          <cell r="DB549" t="str">
            <v/>
          </cell>
          <cell r="DC549">
            <v>0</v>
          </cell>
          <cell r="DD549">
            <v>1</v>
          </cell>
          <cell r="DE549">
            <v>0</v>
          </cell>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J550">
            <v>0</v>
          </cell>
          <cell r="K550">
            <v>0.71</v>
          </cell>
          <cell r="L550">
            <v>0</v>
          </cell>
          <cell r="M550">
            <v>0</v>
          </cell>
          <cell r="N550">
            <v>0</v>
          </cell>
          <cell r="O550">
            <v>0</v>
          </cell>
          <cell r="P550">
            <v>0</v>
          </cell>
          <cell r="Q550">
            <v>1</v>
          </cell>
          <cell r="R550" t="str">
            <v>Out &amp; under</v>
          </cell>
          <cell r="S550" t="str">
            <v xml:space="preserve">Revenue </v>
          </cell>
          <cell r="T550" t="str">
            <v>End of period</v>
          </cell>
          <cell r="U550" t="str">
            <v>Environmental</v>
          </cell>
          <cell r="V550" t="str">
            <v>km</v>
          </cell>
          <cell r="W550" t="str">
            <v>km of river</v>
          </cell>
          <cell r="X550">
            <v>0</v>
          </cell>
          <cell r="Y550" t="str">
            <v>Up</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5</v>
          </cell>
          <cell r="AS550">
            <v>25</v>
          </cell>
          <cell r="AT550">
            <v>25</v>
          </cell>
          <cell r="AU550">
            <v>418</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C550">
            <v>0</v>
          </cell>
          <cell r="DD550">
            <v>1</v>
          </cell>
          <cell r="DE550">
            <v>0</v>
          </cell>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I551">
            <v>0</v>
          </cell>
          <cell r="J551">
            <v>0</v>
          </cell>
          <cell r="K551">
            <v>0</v>
          </cell>
          <cell r="L551">
            <v>1</v>
          </cell>
          <cell r="M551">
            <v>0</v>
          </cell>
          <cell r="N551">
            <v>0</v>
          </cell>
          <cell r="O551">
            <v>0</v>
          </cell>
          <cell r="P551">
            <v>0</v>
          </cell>
          <cell r="Q551">
            <v>1</v>
          </cell>
          <cell r="R551" t="str">
            <v>Out &amp; under</v>
          </cell>
          <cell r="S551" t="str">
            <v xml:space="preserve">Revenue </v>
          </cell>
          <cell r="T551" t="str">
            <v>In-period</v>
          </cell>
          <cell r="U551" t="str">
            <v>Bioresources (sludge)</v>
          </cell>
          <cell r="V551" t="str">
            <v>%</v>
          </cell>
          <cell r="W551">
            <v>0</v>
          </cell>
          <cell r="X551">
            <v>1</v>
          </cell>
          <cell r="Y551" t="str">
            <v>Up</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95</v>
          </cell>
          <cell r="AR551">
            <v>97.3</v>
          </cell>
          <cell r="AS551">
            <v>97.3</v>
          </cell>
          <cell r="AT551">
            <v>97.3</v>
          </cell>
          <cell r="AU551">
            <v>97.3</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C551">
            <v>0</v>
          </cell>
          <cell r="DD551">
            <v>1</v>
          </cell>
          <cell r="DE551">
            <v>0</v>
          </cell>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I552">
            <v>0</v>
          </cell>
          <cell r="J552">
            <v>0</v>
          </cell>
          <cell r="K552">
            <v>0</v>
          </cell>
          <cell r="L552">
            <v>1</v>
          </cell>
          <cell r="M552">
            <v>0</v>
          </cell>
          <cell r="N552">
            <v>0</v>
          </cell>
          <cell r="O552">
            <v>0</v>
          </cell>
          <cell r="P552">
            <v>0</v>
          </cell>
          <cell r="Q552">
            <v>1</v>
          </cell>
          <cell r="R552" t="str">
            <v>Under</v>
          </cell>
          <cell r="S552" t="str">
            <v xml:space="preserve">Revenue </v>
          </cell>
          <cell r="T552" t="str">
            <v>In-period</v>
          </cell>
          <cell r="U552" t="str">
            <v>Bioresources (sludge)</v>
          </cell>
          <cell r="V552" t="str">
            <v>%</v>
          </cell>
          <cell r="W552">
            <v>0</v>
          </cell>
          <cell r="X552">
            <v>2</v>
          </cell>
          <cell r="Y552" t="str">
            <v>Up</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100</v>
          </cell>
          <cell r="AR552">
            <v>100</v>
          </cell>
          <cell r="AS552">
            <v>100</v>
          </cell>
          <cell r="AT552">
            <v>100</v>
          </cell>
          <cell r="AU552">
            <v>100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C552">
            <v>0</v>
          </cell>
          <cell r="DD552">
            <v>1</v>
          </cell>
          <cell r="DE552">
            <v>0</v>
          </cell>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I553">
            <v>0</v>
          </cell>
          <cell r="J553">
            <v>0</v>
          </cell>
          <cell r="K553">
            <v>0</v>
          </cell>
          <cell r="L553">
            <v>0</v>
          </cell>
          <cell r="M553">
            <v>1</v>
          </cell>
          <cell r="N553">
            <v>0</v>
          </cell>
          <cell r="O553">
            <v>0</v>
          </cell>
          <cell r="P553">
            <v>0</v>
          </cell>
          <cell r="Q553">
            <v>1</v>
          </cell>
          <cell r="R553" t="str">
            <v>Out &amp; under</v>
          </cell>
          <cell r="S553" t="str">
            <v xml:space="preserve">Revenue </v>
          </cell>
          <cell r="T553" t="str">
            <v>In-period</v>
          </cell>
          <cell r="U553" t="str">
            <v>Customer measure of experience (C-MeX)</v>
          </cell>
          <cell r="V553" t="str">
            <v>score</v>
          </cell>
          <cell r="W553" t="str">
            <v>C-MeX score</v>
          </cell>
          <cell r="X553">
            <v>2</v>
          </cell>
          <cell r="Y553" t="str">
            <v>Up</v>
          </cell>
          <cell r="Z553" t="str">
            <v>C-MeX: Customer measure of experience</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t="str">
            <v>Upper Quartile</v>
          </cell>
          <cell r="AR553" t="str">
            <v>Upper Quartile</v>
          </cell>
          <cell r="AS553" t="str">
            <v>Upper Quartile</v>
          </cell>
          <cell r="AT553" t="str">
            <v>Upper Quartile</v>
          </cell>
          <cell r="AU553" t="str">
            <v>Upper Quartile</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t="str">
            <v>Yes</v>
          </cell>
          <cell r="BM553" t="str">
            <v>Yes</v>
          </cell>
          <cell r="BN553" t="str">
            <v>Yes</v>
          </cell>
          <cell r="BO553" t="str">
            <v>Yes</v>
          </cell>
          <cell r="BP553" t="str">
            <v>Yes</v>
          </cell>
          <cell r="BQ553" t="str">
            <v/>
          </cell>
          <cell r="BR553" t="str">
            <v/>
          </cell>
          <cell r="BS553" t="str">
            <v/>
          </cell>
          <cell r="BT553" t="str">
            <v/>
          </cell>
          <cell r="BU553" t="str">
            <v/>
          </cell>
          <cell r="BV553" t="str">
            <v/>
          </cell>
          <cell r="BW553" t="str">
            <v/>
          </cell>
          <cell r="BX553" t="str">
            <v/>
          </cell>
          <cell r="BY553" t="str">
            <v/>
          </cell>
          <cell r="BZ553" t="str">
            <v/>
          </cell>
          <cell r="CA553" t="str">
            <v/>
          </cell>
          <cell r="CB553" t="str">
            <v/>
          </cell>
          <cell r="CC553" t="str">
            <v/>
          </cell>
          <cell r="CD553" t="str">
            <v/>
          </cell>
          <cell r="CE553" t="str">
            <v/>
          </cell>
          <cell r="CF553" t="str">
            <v/>
          </cell>
          <cell r="CG553" t="str">
            <v/>
          </cell>
          <cell r="CH553" t="str">
            <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No</v>
          </cell>
          <cell r="DD553">
            <v>1</v>
          </cell>
          <cell r="DE553">
            <v>0</v>
          </cell>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I554">
            <v>0</v>
          </cell>
          <cell r="J554">
            <v>0.6</v>
          </cell>
          <cell r="K554">
            <v>0.4</v>
          </cell>
          <cell r="L554">
            <v>0</v>
          </cell>
          <cell r="M554">
            <v>0</v>
          </cell>
          <cell r="N554">
            <v>0</v>
          </cell>
          <cell r="O554">
            <v>0</v>
          </cell>
          <cell r="P554">
            <v>0</v>
          </cell>
          <cell r="Q554">
            <v>1</v>
          </cell>
          <cell r="R554" t="str">
            <v>Out &amp; under</v>
          </cell>
          <cell r="S554" t="str">
            <v xml:space="preserve">Revenue </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t="str">
            <v>Upper Quartile</v>
          </cell>
          <cell r="AR554" t="str">
            <v>Upper Quartile</v>
          </cell>
          <cell r="AS554" t="str">
            <v>Upper Quartile</v>
          </cell>
          <cell r="AT554" t="str">
            <v>Upper Quartile</v>
          </cell>
          <cell r="AU554" t="str">
            <v>Upper Quartile</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t="str">
            <v>Yes</v>
          </cell>
          <cell r="BM554" t="str">
            <v>Yes</v>
          </cell>
          <cell r="BN554" t="str">
            <v>Yes</v>
          </cell>
          <cell r="BO554" t="str">
            <v>Yes</v>
          </cell>
          <cell r="BP554" t="str">
            <v>Yes</v>
          </cell>
          <cell r="BQ554" t="str">
            <v/>
          </cell>
          <cell r="BR554" t="str">
            <v/>
          </cell>
          <cell r="BS554" t="str">
            <v/>
          </cell>
          <cell r="BT554" t="str">
            <v/>
          </cell>
          <cell r="BU554" t="str">
            <v/>
          </cell>
          <cell r="BV554" t="str">
            <v/>
          </cell>
          <cell r="BW554" t="str">
            <v/>
          </cell>
          <cell r="BX554" t="str">
            <v/>
          </cell>
          <cell r="BY554" t="str">
            <v/>
          </cell>
          <cell r="BZ554" t="str">
            <v/>
          </cell>
          <cell r="CA554" t="str">
            <v/>
          </cell>
          <cell r="CB554" t="str">
            <v/>
          </cell>
          <cell r="CC554" t="str">
            <v/>
          </cell>
          <cell r="CD554" t="str">
            <v/>
          </cell>
          <cell r="CE554" t="str">
            <v/>
          </cell>
          <cell r="CF554" t="str">
            <v/>
          </cell>
          <cell r="CG554" t="str">
            <v/>
          </cell>
          <cell r="CH554" t="str">
            <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No</v>
          </cell>
          <cell r="DD554">
            <v>1</v>
          </cell>
          <cell r="DE554">
            <v>0</v>
          </cell>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N555">
            <v>0</v>
          </cell>
          <cell r="O555">
            <v>0</v>
          </cell>
          <cell r="P555">
            <v>0</v>
          </cell>
          <cell r="Q555">
            <v>1</v>
          </cell>
          <cell r="R555" t="str">
            <v>NFI</v>
          </cell>
          <cell r="S555">
            <v>0</v>
          </cell>
          <cell r="T555">
            <v>0</v>
          </cell>
          <cell r="U555" t="str">
            <v>Customer service/satisfaction (exc. billing etc.)</v>
          </cell>
          <cell r="V555" t="str">
            <v>score</v>
          </cell>
          <cell r="W555" t="str">
            <v>Score out of 10</v>
          </cell>
          <cell r="X555">
            <v>2</v>
          </cell>
          <cell r="Y555" t="str">
            <v>Up</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8.15</v>
          </cell>
          <cell r="AR555">
            <v>8.15</v>
          </cell>
          <cell r="AS555">
            <v>8.15</v>
          </cell>
          <cell r="AT555">
            <v>8.15</v>
          </cell>
          <cell r="AU555">
            <v>8.15</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v>0</v>
          </cell>
          <cell r="DD555">
            <v>1</v>
          </cell>
          <cell r="DE555">
            <v>0</v>
          </cell>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I556">
            <v>0</v>
          </cell>
          <cell r="J556">
            <v>0</v>
          </cell>
          <cell r="K556">
            <v>0</v>
          </cell>
          <cell r="L556">
            <v>0</v>
          </cell>
          <cell r="M556">
            <v>0</v>
          </cell>
          <cell r="N556">
            <v>1</v>
          </cell>
          <cell r="O556">
            <v>0</v>
          </cell>
          <cell r="P556">
            <v>0</v>
          </cell>
          <cell r="Q556">
            <v>1</v>
          </cell>
          <cell r="R556" t="str">
            <v>Out &amp; under</v>
          </cell>
          <cell r="S556" t="str">
            <v xml:space="preserve">Revenue </v>
          </cell>
          <cell r="T556" t="str">
            <v>In-period</v>
          </cell>
          <cell r="U556" t="str">
            <v>Customer service/satisfaction (exc. billing etc.)</v>
          </cell>
          <cell r="V556" t="str">
            <v>score</v>
          </cell>
          <cell r="W556" t="str">
            <v>Score out of 5</v>
          </cell>
          <cell r="X556">
            <v>1</v>
          </cell>
          <cell r="Y556" t="str">
            <v>Up</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4.5</v>
          </cell>
          <cell r="AR556">
            <v>4.5</v>
          </cell>
          <cell r="AS556">
            <v>4.5</v>
          </cell>
          <cell r="AT556">
            <v>4.5</v>
          </cell>
          <cell r="AU556">
            <v>4.5</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t="str">
            <v>Yes</v>
          </cell>
          <cell r="BM556" t="str">
            <v>Yes</v>
          </cell>
          <cell r="BN556" t="str">
            <v>Yes</v>
          </cell>
          <cell r="BO556" t="str">
            <v>Yes</v>
          </cell>
          <cell r="BP556" t="str">
            <v>Yes</v>
          </cell>
          <cell r="BQ556" t="str">
            <v/>
          </cell>
          <cell r="BR556" t="str">
            <v/>
          </cell>
          <cell r="BS556" t="str">
            <v/>
          </cell>
          <cell r="BT556" t="str">
            <v/>
          </cell>
          <cell r="BU556" t="str">
            <v/>
          </cell>
          <cell r="BV556">
            <v>4.0999999999999996</v>
          </cell>
          <cell r="BW556">
            <v>4.0999999999999996</v>
          </cell>
          <cell r="BX556">
            <v>4.0999999999999996</v>
          </cell>
          <cell r="BY556">
            <v>4.0999999999999996</v>
          </cell>
          <cell r="BZ556">
            <v>4.0999999999999996</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C556">
            <v>0</v>
          </cell>
          <cell r="DD556">
            <v>1</v>
          </cell>
          <cell r="DE556">
            <v>0</v>
          </cell>
        </row>
        <row r="557">
          <cell r="C557" t="str">
            <v>PR19WSH_Sv5</v>
          </cell>
          <cell r="D557">
            <v>0</v>
          </cell>
          <cell r="E557">
            <v>0</v>
          </cell>
          <cell r="F557" t="str">
            <v>Sv5</v>
          </cell>
          <cell r="G557" t="str">
            <v>Priority services for customers in vulnerable circumstances</v>
          </cell>
          <cell r="H557">
            <v>0</v>
          </cell>
          <cell r="I557">
            <v>0</v>
          </cell>
          <cell r="J557">
            <v>0</v>
          </cell>
          <cell r="K557">
            <v>0</v>
          </cell>
          <cell r="L557">
            <v>0</v>
          </cell>
          <cell r="M557">
            <v>0</v>
          </cell>
          <cell r="N557">
            <v>0</v>
          </cell>
          <cell r="O557">
            <v>0</v>
          </cell>
          <cell r="P557">
            <v>0</v>
          </cell>
          <cell r="Q557">
            <v>0</v>
          </cell>
          <cell r="R557" t="str">
            <v>NFI</v>
          </cell>
          <cell r="S557">
            <v>0</v>
          </cell>
          <cell r="T557">
            <v>0</v>
          </cell>
          <cell r="U557">
            <v>0</v>
          </cell>
          <cell r="V557">
            <v>0</v>
          </cell>
          <cell r="W557">
            <v>0</v>
          </cell>
          <cell r="X557">
            <v>1</v>
          </cell>
          <cell r="Y557">
            <v>0</v>
          </cell>
          <cell r="Z557" t="str">
            <v>Priority services for customers in vulnerable circumstances</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t="str">
            <v>4.3 / 17.5 / 45</v>
          </cell>
          <cell r="AR557" t="str">
            <v>5 / 35 / 90</v>
          </cell>
          <cell r="AS557" t="str">
            <v>5.6 / 35 / 90</v>
          </cell>
          <cell r="AT557" t="str">
            <v>6.3 / 35 / 90</v>
          </cell>
          <cell r="AU557" t="str">
            <v>7 / 35 / 90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t="str">
            <v/>
          </cell>
          <cell r="BR557" t="str">
            <v/>
          </cell>
          <cell r="BS557" t="str">
            <v/>
          </cell>
          <cell r="BT557" t="str">
            <v/>
          </cell>
          <cell r="BU557" t="str">
            <v/>
          </cell>
          <cell r="BV557" t="str">
            <v/>
          </cell>
          <cell r="BW557" t="str">
            <v/>
          </cell>
          <cell r="BX557" t="str">
            <v/>
          </cell>
          <cell r="BY557" t="str">
            <v/>
          </cell>
          <cell r="BZ557" t="str">
            <v/>
          </cell>
          <cell r="CA557" t="str">
            <v/>
          </cell>
          <cell r="CB557" t="str">
            <v/>
          </cell>
          <cell r="CC557" t="str">
            <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v>0</v>
          </cell>
          <cell r="DD557">
            <v>0</v>
          </cell>
          <cell r="DE557">
            <v>0</v>
          </cell>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I558">
            <v>0</v>
          </cell>
          <cell r="J558">
            <v>0</v>
          </cell>
          <cell r="K558">
            <v>0</v>
          </cell>
          <cell r="L558">
            <v>0</v>
          </cell>
          <cell r="M558">
            <v>1</v>
          </cell>
          <cell r="N558">
            <v>0</v>
          </cell>
          <cell r="O558">
            <v>0</v>
          </cell>
          <cell r="P558">
            <v>0</v>
          </cell>
          <cell r="Q558">
            <v>1</v>
          </cell>
          <cell r="R558" t="str">
            <v>NFI</v>
          </cell>
          <cell r="S558">
            <v>0</v>
          </cell>
          <cell r="T558">
            <v>0</v>
          </cell>
          <cell r="U558" t="str">
            <v>Community/partnerships</v>
          </cell>
          <cell r="V558" t="str">
            <v>nr</v>
          </cell>
          <cell r="W558">
            <v>0</v>
          </cell>
          <cell r="X558">
            <v>0</v>
          </cell>
          <cell r="Y558" t="str">
            <v>Up</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13000</v>
          </cell>
          <cell r="AR558">
            <v>16000</v>
          </cell>
          <cell r="AS558">
            <v>19000</v>
          </cell>
          <cell r="AT558">
            <v>22000</v>
          </cell>
          <cell r="AU558">
            <v>25000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v>0</v>
          </cell>
          <cell r="DD558">
            <v>1</v>
          </cell>
          <cell r="DE558">
            <v>0</v>
          </cell>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I559">
            <v>0</v>
          </cell>
          <cell r="J559">
            <v>0</v>
          </cell>
          <cell r="K559">
            <v>1</v>
          </cell>
          <cell r="L559">
            <v>0</v>
          </cell>
          <cell r="M559">
            <v>0</v>
          </cell>
          <cell r="N559">
            <v>0</v>
          </cell>
          <cell r="O559">
            <v>0</v>
          </cell>
          <cell r="P559">
            <v>0</v>
          </cell>
          <cell r="Q559">
            <v>1</v>
          </cell>
          <cell r="R559" t="str">
            <v>Out &amp; under</v>
          </cell>
          <cell r="S559" t="str">
            <v xml:space="preserve">Revenue </v>
          </cell>
          <cell r="T559" t="str">
            <v>In-period</v>
          </cell>
          <cell r="U559" t="str">
            <v>Sewer flooding</v>
          </cell>
          <cell r="V559" t="str">
            <v>nr</v>
          </cell>
          <cell r="W559" t="str">
            <v>Incidents per 10,000 sewer connections</v>
          </cell>
          <cell r="X559">
            <v>2</v>
          </cell>
          <cell r="Y559" t="str">
            <v>Down</v>
          </cell>
          <cell r="Z559" t="str">
            <v>Internal sewer flooding</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1.68</v>
          </cell>
          <cell r="AR559">
            <v>1.63</v>
          </cell>
          <cell r="AS559">
            <v>1.58</v>
          </cell>
          <cell r="AT559">
            <v>1.44</v>
          </cell>
          <cell r="AU559">
            <v>1.34</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t="str">
            <v>Yes</v>
          </cell>
          <cell r="BM559" t="str">
            <v>Yes</v>
          </cell>
          <cell r="BN559" t="str">
            <v>Yes</v>
          </cell>
          <cell r="BO559" t="str">
            <v>Yes</v>
          </cell>
          <cell r="BP559" t="str">
            <v>Yes</v>
          </cell>
          <cell r="BQ559" t="str">
            <v/>
          </cell>
          <cell r="BR559" t="str">
            <v/>
          </cell>
          <cell r="BS559" t="str">
            <v/>
          </cell>
          <cell r="BT559" t="str">
            <v/>
          </cell>
          <cell r="BU559" t="str">
            <v/>
          </cell>
          <cell r="BV559">
            <v>3.35</v>
          </cell>
          <cell r="BW559">
            <v>3.35</v>
          </cell>
          <cell r="BX559">
            <v>3.35</v>
          </cell>
          <cell r="BY559">
            <v>3.35</v>
          </cell>
          <cell r="BZ559">
            <v>3.35</v>
          </cell>
          <cell r="CA559" t="str">
            <v/>
          </cell>
          <cell r="CB559" t="str">
            <v/>
          </cell>
          <cell r="CC559" t="str">
            <v/>
          </cell>
          <cell r="CD559" t="str">
            <v/>
          </cell>
          <cell r="CE559" t="str">
            <v/>
          </cell>
          <cell r="CF559" t="str">
            <v/>
          </cell>
          <cell r="CG559" t="str">
            <v/>
          </cell>
          <cell r="CH559" t="str">
            <v/>
          </cell>
          <cell r="CI559" t="str">
            <v/>
          </cell>
          <cell r="CJ559" t="str">
            <v/>
          </cell>
          <cell r="CK559">
            <v>1.21</v>
          </cell>
          <cell r="CL559">
            <v>1.17</v>
          </cell>
          <cell r="CM559">
            <v>1.1100000000000001</v>
          </cell>
          <cell r="CN559">
            <v>0.95</v>
          </cell>
          <cell r="CO559">
            <v>0.87</v>
          </cell>
          <cell r="CP559" t="str">
            <v/>
          </cell>
          <cell r="CQ559" t="str">
            <v/>
          </cell>
          <cell r="CR559" t="str">
            <v/>
          </cell>
          <cell r="CS559" t="str">
            <v/>
          </cell>
          <cell r="CT559" t="str">
            <v/>
          </cell>
          <cell r="CU559">
            <v>-4.2729999999999997</v>
          </cell>
          <cell r="CV559" t="str">
            <v/>
          </cell>
          <cell r="CW559" t="str">
            <v/>
          </cell>
          <cell r="CX559" t="str">
            <v/>
          </cell>
          <cell r="CY559">
            <v>4.2729999999999997</v>
          </cell>
          <cell r="CZ559" t="str">
            <v/>
          </cell>
          <cell r="DA559" t="str">
            <v/>
          </cell>
          <cell r="DB559" t="str">
            <v/>
          </cell>
          <cell r="DC559">
            <v>0</v>
          </cell>
          <cell r="DD559">
            <v>1</v>
          </cell>
          <cell r="DE559">
            <v>0</v>
          </cell>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I560">
            <v>0</v>
          </cell>
          <cell r="J560">
            <v>0</v>
          </cell>
          <cell r="K560">
            <v>1</v>
          </cell>
          <cell r="L560">
            <v>0</v>
          </cell>
          <cell r="M560">
            <v>0</v>
          </cell>
          <cell r="N560">
            <v>0</v>
          </cell>
          <cell r="O560">
            <v>0</v>
          </cell>
          <cell r="P560">
            <v>0</v>
          </cell>
          <cell r="Q560">
            <v>1</v>
          </cell>
          <cell r="R560" t="str">
            <v>Out &amp; under</v>
          </cell>
          <cell r="S560" t="str">
            <v xml:space="preserve">Revenue </v>
          </cell>
          <cell r="T560" t="str">
            <v>In-period</v>
          </cell>
          <cell r="U560" t="str">
            <v>Sewer flooding</v>
          </cell>
          <cell r="V560" t="str">
            <v>nr</v>
          </cell>
          <cell r="W560" t="str">
            <v>Incidents per 10,000 sewer connections</v>
          </cell>
          <cell r="X560">
            <v>2</v>
          </cell>
          <cell r="Y560" t="str">
            <v>Down</v>
          </cell>
          <cell r="Z560" t="str">
            <v>External sewer flooding</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26.7</v>
          </cell>
          <cell r="AR560">
            <v>25.29</v>
          </cell>
          <cell r="AS560">
            <v>23.89</v>
          </cell>
          <cell r="AT560">
            <v>22.48</v>
          </cell>
          <cell r="AU560">
            <v>21.08</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t="str">
            <v>Yes</v>
          </cell>
          <cell r="BM560" t="str">
            <v>Yes</v>
          </cell>
          <cell r="BN560" t="str">
            <v>Yes</v>
          </cell>
          <cell r="BO560" t="str">
            <v>Yes</v>
          </cell>
          <cell r="BP560" t="str">
            <v>Yes</v>
          </cell>
          <cell r="BQ560" t="str">
            <v/>
          </cell>
          <cell r="BR560" t="str">
            <v/>
          </cell>
          <cell r="BS560" t="str">
            <v/>
          </cell>
          <cell r="BT560" t="str">
            <v/>
          </cell>
          <cell r="BU560" t="str">
            <v/>
          </cell>
          <cell r="BV560">
            <v>40.04</v>
          </cell>
          <cell r="BW560">
            <v>40.04</v>
          </cell>
          <cell r="BX560">
            <v>40.04</v>
          </cell>
          <cell r="BY560">
            <v>40.04</v>
          </cell>
          <cell r="BZ560">
            <v>40.04</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C560">
            <v>0</v>
          </cell>
          <cell r="DD560">
            <v>1</v>
          </cell>
          <cell r="DE560">
            <v>0</v>
          </cell>
        </row>
        <row r="561">
          <cell r="C561" t="str">
            <v>PR19WSH_Rt3</v>
          </cell>
          <cell r="D561" t="str">
            <v>Put things right if they go wrong</v>
          </cell>
          <cell r="E561" t="str">
            <v>PR19 new</v>
          </cell>
          <cell r="F561" t="str">
            <v>Rt3</v>
          </cell>
          <cell r="G561" t="str">
            <v>Sewer collapses</v>
          </cell>
          <cell r="H561" t="str">
            <v>The number of collapses on sewers per 1000km.</v>
          </cell>
          <cell r="I561">
            <v>0</v>
          </cell>
          <cell r="J561">
            <v>0</v>
          </cell>
          <cell r="K561">
            <v>1</v>
          </cell>
          <cell r="L561">
            <v>0</v>
          </cell>
          <cell r="M561">
            <v>0</v>
          </cell>
          <cell r="N561">
            <v>0</v>
          </cell>
          <cell r="O561">
            <v>0</v>
          </cell>
          <cell r="P561">
            <v>0</v>
          </cell>
          <cell r="Q561">
            <v>1</v>
          </cell>
          <cell r="R561" t="str">
            <v>Under</v>
          </cell>
          <cell r="S561" t="str">
            <v xml:space="preserve">Revenue </v>
          </cell>
          <cell r="T561" t="str">
            <v>In-period</v>
          </cell>
          <cell r="U561" t="str">
            <v>Asset/equipment failure</v>
          </cell>
          <cell r="V561" t="str">
            <v>nr</v>
          </cell>
          <cell r="W561" t="str">
            <v>Collapses per 1,00km</v>
          </cell>
          <cell r="X561">
            <v>2</v>
          </cell>
          <cell r="Y561" t="str">
            <v>Down</v>
          </cell>
          <cell r="Z561" t="str">
            <v>Sewer collapses</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7.2</v>
          </cell>
          <cell r="AR561">
            <v>7.2</v>
          </cell>
          <cell r="AS561">
            <v>7.2</v>
          </cell>
          <cell r="AT561">
            <v>7.2</v>
          </cell>
          <cell r="AU561">
            <v>7.2</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t="str">
            <v>Yes</v>
          </cell>
          <cell r="BM561" t="str">
            <v>Yes</v>
          </cell>
          <cell r="BN561" t="str">
            <v>Yes</v>
          </cell>
          <cell r="BO561" t="str">
            <v>Yes</v>
          </cell>
          <cell r="BP561" t="str">
            <v>Yes</v>
          </cell>
          <cell r="BQ561" t="str">
            <v/>
          </cell>
          <cell r="BR561" t="str">
            <v/>
          </cell>
          <cell r="BS561" t="str">
            <v/>
          </cell>
          <cell r="BT561" t="str">
            <v/>
          </cell>
          <cell r="BU561" t="str">
            <v/>
          </cell>
          <cell r="BV561">
            <v>10.8</v>
          </cell>
          <cell r="BW561">
            <v>10.8</v>
          </cell>
          <cell r="BX561">
            <v>10.8</v>
          </cell>
          <cell r="BY561">
            <v>10.8</v>
          </cell>
          <cell r="BZ561">
            <v>10.8</v>
          </cell>
          <cell r="CA561" t="str">
            <v/>
          </cell>
          <cell r="CB561" t="str">
            <v/>
          </cell>
          <cell r="CC561" t="str">
            <v/>
          </cell>
          <cell r="CD561" t="str">
            <v/>
          </cell>
          <cell r="CE561" t="str">
            <v/>
          </cell>
          <cell r="CF561" t="str">
            <v/>
          </cell>
          <cell r="CG561" t="str">
            <v/>
          </cell>
          <cell r="CH561" t="str">
            <v/>
          </cell>
          <cell r="CI561" t="str">
            <v/>
          </cell>
          <cell r="CJ561" t="str">
            <v/>
          </cell>
          <cell r="CK561" t="str">
            <v/>
          </cell>
          <cell r="CL561" t="str">
            <v/>
          </cell>
          <cell r="CM561" t="str">
            <v/>
          </cell>
          <cell r="CN561" t="str">
            <v/>
          </cell>
          <cell r="CO561" t="str">
            <v/>
          </cell>
          <cell r="CP561" t="str">
            <v/>
          </cell>
          <cell r="CQ561" t="str">
            <v/>
          </cell>
          <cell r="CR561" t="str">
            <v/>
          </cell>
          <cell r="CS561" t="str">
            <v/>
          </cell>
          <cell r="CT561" t="str">
            <v/>
          </cell>
          <cell r="CU561">
            <v>-0.14000000000000001</v>
          </cell>
          <cell r="CV561" t="str">
            <v/>
          </cell>
          <cell r="CW561" t="str">
            <v/>
          </cell>
          <cell r="CX561" t="str">
            <v/>
          </cell>
          <cell r="CY561" t="str">
            <v/>
          </cell>
          <cell r="CZ561" t="str">
            <v/>
          </cell>
          <cell r="DA561" t="str">
            <v/>
          </cell>
          <cell r="DB561" t="str">
            <v/>
          </cell>
          <cell r="DC561">
            <v>0</v>
          </cell>
          <cell r="DD561">
            <v>1</v>
          </cell>
          <cell r="DE561">
            <v>0</v>
          </cell>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I562">
            <v>0</v>
          </cell>
          <cell r="J562">
            <v>0.375</v>
          </cell>
          <cell r="K562">
            <v>0.53200000000000003</v>
          </cell>
          <cell r="L562">
            <v>0</v>
          </cell>
          <cell r="M562">
            <v>9.2999999999999999E-2</v>
          </cell>
          <cell r="N562">
            <v>0</v>
          </cell>
          <cell r="O562">
            <v>0</v>
          </cell>
          <cell r="P562">
            <v>0</v>
          </cell>
          <cell r="Q562">
            <v>1</v>
          </cell>
          <cell r="R562" t="str">
            <v>Out &amp; under</v>
          </cell>
          <cell r="S562" t="str">
            <v xml:space="preserve">Revenue </v>
          </cell>
          <cell r="T562" t="str">
            <v>In-period</v>
          </cell>
          <cell r="U562" t="str">
            <v>Customer contacts - other</v>
          </cell>
          <cell r="V562" t="str">
            <v>nr</v>
          </cell>
          <cell r="W562" t="str">
            <v>Complaints per 10,000 connections</v>
          </cell>
          <cell r="X562">
            <v>1</v>
          </cell>
          <cell r="Y562" t="str">
            <v>Down</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86.5</v>
          </cell>
          <cell r="AR562">
            <v>287.89999999999998</v>
          </cell>
          <cell r="AS562">
            <v>259.10000000000002</v>
          </cell>
          <cell r="AT562">
            <v>233.2</v>
          </cell>
          <cell r="AU562">
            <v>209.9</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C562">
            <v>0</v>
          </cell>
          <cell r="DD562">
            <v>1</v>
          </cell>
          <cell r="DE562">
            <v>0</v>
          </cell>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I563">
            <v>0</v>
          </cell>
          <cell r="J563">
            <v>1</v>
          </cell>
          <cell r="K563">
            <v>0</v>
          </cell>
          <cell r="L563">
            <v>0</v>
          </cell>
          <cell r="M563">
            <v>0</v>
          </cell>
          <cell r="N563">
            <v>0</v>
          </cell>
          <cell r="O563">
            <v>0</v>
          </cell>
          <cell r="P563">
            <v>0</v>
          </cell>
          <cell r="Q563">
            <v>1</v>
          </cell>
          <cell r="R563" t="str">
            <v>NFI</v>
          </cell>
          <cell r="S563">
            <v>0</v>
          </cell>
          <cell r="T563">
            <v>0</v>
          </cell>
          <cell r="U563" t="str">
            <v>Supply interruptions</v>
          </cell>
          <cell r="V563" t="str">
            <v>nr</v>
          </cell>
          <cell r="W563" t="str">
            <v>Number of customers</v>
          </cell>
          <cell r="X563">
            <v>0</v>
          </cell>
          <cell r="Y563" t="str">
            <v>Down</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2148</v>
          </cell>
          <cell r="AR563">
            <v>2025</v>
          </cell>
          <cell r="AS563">
            <v>1901</v>
          </cell>
          <cell r="AT563">
            <v>1778</v>
          </cell>
          <cell r="AU563">
            <v>1654</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v>0</v>
          </cell>
          <cell r="DD563">
            <v>1</v>
          </cell>
          <cell r="DE563">
            <v>0</v>
          </cell>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I564">
            <v>0</v>
          </cell>
          <cell r="J564">
            <v>0</v>
          </cell>
          <cell r="K564">
            <v>1</v>
          </cell>
          <cell r="L564">
            <v>0</v>
          </cell>
          <cell r="M564">
            <v>0</v>
          </cell>
          <cell r="N564">
            <v>0</v>
          </cell>
          <cell r="O564">
            <v>0</v>
          </cell>
          <cell r="P564">
            <v>0</v>
          </cell>
          <cell r="Q564">
            <v>1</v>
          </cell>
          <cell r="R564" t="str">
            <v>NFI</v>
          </cell>
          <cell r="S564">
            <v>0</v>
          </cell>
          <cell r="T564">
            <v>0</v>
          </cell>
          <cell r="U564" t="str">
            <v>Sewer flooding</v>
          </cell>
          <cell r="V564" t="str">
            <v>nr</v>
          </cell>
          <cell r="W564">
            <v>0</v>
          </cell>
          <cell r="X564">
            <v>0</v>
          </cell>
          <cell r="Y564" t="str">
            <v>Down</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374</v>
          </cell>
          <cell r="AR564">
            <v>371</v>
          </cell>
          <cell r="AS564">
            <v>371</v>
          </cell>
          <cell r="AT564">
            <v>357</v>
          </cell>
          <cell r="AU564">
            <v>357</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v>0</v>
          </cell>
          <cell r="DD564">
            <v>1</v>
          </cell>
          <cell r="DE564">
            <v>0</v>
          </cell>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I565">
            <v>0</v>
          </cell>
          <cell r="J565">
            <v>0</v>
          </cell>
          <cell r="K565">
            <v>0</v>
          </cell>
          <cell r="L565">
            <v>0</v>
          </cell>
          <cell r="M565">
            <v>1</v>
          </cell>
          <cell r="N565">
            <v>0</v>
          </cell>
          <cell r="O565">
            <v>0</v>
          </cell>
          <cell r="P565">
            <v>0</v>
          </cell>
          <cell r="Q565">
            <v>1</v>
          </cell>
          <cell r="R565" t="str">
            <v>NFI</v>
          </cell>
          <cell r="S565">
            <v>0</v>
          </cell>
          <cell r="T565">
            <v>0</v>
          </cell>
          <cell r="U565" t="str">
            <v>Billing, debt, vfm, affordability, vulnerability</v>
          </cell>
          <cell r="V565" t="str">
            <v>%</v>
          </cell>
          <cell r="W565">
            <v>0</v>
          </cell>
          <cell r="X565">
            <v>1</v>
          </cell>
          <cell r="Y565" t="str">
            <v>Down</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t="str">
            <v>&lt;CPIH</v>
          </cell>
          <cell r="AR565" t="str">
            <v>&lt;CPIH</v>
          </cell>
          <cell r="AS565" t="str">
            <v>&lt;CPIH</v>
          </cell>
          <cell r="AT565" t="str">
            <v>&lt;CPIH</v>
          </cell>
          <cell r="AU565" t="str">
            <v>&lt;CPIH</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v>0</v>
          </cell>
          <cell r="DD565">
            <v>1</v>
          </cell>
          <cell r="DE565">
            <v>0</v>
          </cell>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I566">
            <v>0</v>
          </cell>
          <cell r="J566">
            <v>0</v>
          </cell>
          <cell r="K566">
            <v>0</v>
          </cell>
          <cell r="L566">
            <v>0</v>
          </cell>
          <cell r="M566">
            <v>1</v>
          </cell>
          <cell r="N566">
            <v>0</v>
          </cell>
          <cell r="O566">
            <v>0</v>
          </cell>
          <cell r="P566">
            <v>0</v>
          </cell>
          <cell r="Q566">
            <v>1</v>
          </cell>
          <cell r="R566" t="str">
            <v>NFI</v>
          </cell>
          <cell r="S566">
            <v>0</v>
          </cell>
          <cell r="T566">
            <v>0</v>
          </cell>
          <cell r="U566" t="str">
            <v>Billing, debt, vfm, affordability, vulnerability</v>
          </cell>
          <cell r="V566" t="str">
            <v>nr</v>
          </cell>
          <cell r="W566">
            <v>0</v>
          </cell>
          <cell r="X566">
            <v>0</v>
          </cell>
          <cell r="Y566" t="str">
            <v>Up</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133000</v>
          </cell>
          <cell r="AR566">
            <v>133000</v>
          </cell>
          <cell r="AS566">
            <v>133000</v>
          </cell>
          <cell r="AT566">
            <v>133000</v>
          </cell>
          <cell r="AU566">
            <v>133000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v>0</v>
          </cell>
          <cell r="DD566">
            <v>1</v>
          </cell>
          <cell r="DE566">
            <v>0</v>
          </cell>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I567">
            <v>0</v>
          </cell>
          <cell r="J567">
            <v>0</v>
          </cell>
          <cell r="K567">
            <v>0</v>
          </cell>
          <cell r="L567">
            <v>0</v>
          </cell>
          <cell r="M567">
            <v>0.89200000000000002</v>
          </cell>
          <cell r="N567">
            <v>0.108</v>
          </cell>
          <cell r="O567">
            <v>0</v>
          </cell>
          <cell r="P567">
            <v>0</v>
          </cell>
          <cell r="Q567">
            <v>1</v>
          </cell>
          <cell r="R567" t="str">
            <v>NFI</v>
          </cell>
          <cell r="S567">
            <v>0</v>
          </cell>
          <cell r="T567">
            <v>0</v>
          </cell>
          <cell r="U567" t="str">
            <v>Billing, debt, vfm, affordability, vulnerability</v>
          </cell>
          <cell r="V567" t="str">
            <v>%</v>
          </cell>
          <cell r="W567">
            <v>0</v>
          </cell>
          <cell r="X567">
            <v>1</v>
          </cell>
          <cell r="Y567" t="str">
            <v>Down</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2.2999999999999998</v>
          </cell>
          <cell r="AR567">
            <v>2.2000000000000002</v>
          </cell>
          <cell r="AS567">
            <v>2.1</v>
          </cell>
          <cell r="AT567">
            <v>2</v>
          </cell>
          <cell r="AU567">
            <v>2</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v>0</v>
          </cell>
          <cell r="DD567">
            <v>0</v>
          </cell>
          <cell r="DE567">
            <v>0</v>
          </cell>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I568">
            <v>0</v>
          </cell>
          <cell r="J568">
            <v>0</v>
          </cell>
          <cell r="K568">
            <v>0</v>
          </cell>
          <cell r="L568">
            <v>0</v>
          </cell>
          <cell r="M568">
            <v>0.89200000000000002</v>
          </cell>
          <cell r="N568">
            <v>0.108</v>
          </cell>
          <cell r="O568">
            <v>0</v>
          </cell>
          <cell r="P568">
            <v>0</v>
          </cell>
          <cell r="Q568">
            <v>1</v>
          </cell>
          <cell r="R568" t="str">
            <v>Out &amp; under</v>
          </cell>
          <cell r="S568" t="str">
            <v>Revenue</v>
          </cell>
          <cell r="T568" t="str">
            <v>In-period</v>
          </cell>
          <cell r="U568" t="str">
            <v>Billing, debt, vfm, affordability, vulnerability</v>
          </cell>
          <cell r="V568" t="str">
            <v>%</v>
          </cell>
          <cell r="W568">
            <v>0</v>
          </cell>
          <cell r="X568">
            <v>2</v>
          </cell>
          <cell r="Y568" t="str">
            <v>Down</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3.9</v>
          </cell>
          <cell r="AR568">
            <v>3.8</v>
          </cell>
          <cell r="AS568">
            <v>3.7</v>
          </cell>
          <cell r="AT568">
            <v>3.6</v>
          </cell>
          <cell r="AU568">
            <v>3.5</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C568">
            <v>0</v>
          </cell>
          <cell r="DD568">
            <v>1</v>
          </cell>
          <cell r="DE568">
            <v>0</v>
          </cell>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O569">
            <v>0</v>
          </cell>
          <cell r="P569">
            <v>0</v>
          </cell>
          <cell r="Q569">
            <v>1</v>
          </cell>
          <cell r="R569" t="str">
            <v>NFI</v>
          </cell>
          <cell r="S569">
            <v>0</v>
          </cell>
          <cell r="T569">
            <v>0</v>
          </cell>
          <cell r="U569" t="str">
            <v>Resilience</v>
          </cell>
          <cell r="V569" t="str">
            <v>category</v>
          </cell>
          <cell r="W569">
            <v>0</v>
          </cell>
          <cell r="X569">
            <v>0</v>
          </cell>
          <cell r="Y569" t="str">
            <v>Up</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t="str">
            <v>High</v>
          </cell>
          <cell r="AR569" t="str">
            <v>High</v>
          </cell>
          <cell r="AS569" t="str">
            <v>High</v>
          </cell>
          <cell r="AT569" t="str">
            <v>High</v>
          </cell>
          <cell r="AU569" t="str">
            <v>High</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v>0</v>
          </cell>
          <cell r="DD569">
            <v>1</v>
          </cell>
          <cell r="DE569">
            <v>0</v>
          </cell>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K570">
            <v>0</v>
          </cell>
          <cell r="L570">
            <v>0</v>
          </cell>
          <cell r="M570">
            <v>0</v>
          </cell>
          <cell r="N570">
            <v>0</v>
          </cell>
          <cell r="O570">
            <v>0</v>
          </cell>
          <cell r="P570">
            <v>0</v>
          </cell>
          <cell r="Q570">
            <v>1</v>
          </cell>
          <cell r="R570" t="str">
            <v>NFI</v>
          </cell>
          <cell r="S570">
            <v>0</v>
          </cell>
          <cell r="T570">
            <v>0</v>
          </cell>
          <cell r="U570" t="str">
            <v>Resilience</v>
          </cell>
          <cell r="V570" t="str">
            <v>%</v>
          </cell>
          <cell r="W570">
            <v>0</v>
          </cell>
          <cell r="X570">
            <v>1</v>
          </cell>
          <cell r="Y570" t="str">
            <v>Down</v>
          </cell>
          <cell r="Z570" t="str">
            <v>Risk of severe restrictions in a drought</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4.5</v>
          </cell>
          <cell r="AR570">
            <v>4.5</v>
          </cell>
          <cell r="AS570">
            <v>4.5</v>
          </cell>
          <cell r="AT570">
            <v>4.5</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t="str">
            <v/>
          </cell>
          <cell r="BR570" t="str">
            <v/>
          </cell>
          <cell r="BS570" t="str">
            <v/>
          </cell>
          <cell r="BT570" t="str">
            <v/>
          </cell>
          <cell r="BU570" t="str">
            <v/>
          </cell>
          <cell r="BV570" t="str">
            <v/>
          </cell>
          <cell r="BW570" t="str">
            <v/>
          </cell>
          <cell r="BX570" t="str">
            <v/>
          </cell>
          <cell r="BY570" t="str">
            <v/>
          </cell>
          <cell r="BZ570" t="str">
            <v/>
          </cell>
          <cell r="CA570" t="str">
            <v/>
          </cell>
          <cell r="CB570" t="str">
            <v/>
          </cell>
          <cell r="CC570" t="str">
            <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v>0</v>
          </cell>
          <cell r="DD570">
            <v>1</v>
          </cell>
          <cell r="DE570">
            <v>0</v>
          </cell>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I571">
            <v>0</v>
          </cell>
          <cell r="J571">
            <v>0</v>
          </cell>
          <cell r="K571">
            <v>1</v>
          </cell>
          <cell r="L571">
            <v>0</v>
          </cell>
          <cell r="M571">
            <v>0</v>
          </cell>
          <cell r="N571">
            <v>0</v>
          </cell>
          <cell r="O571">
            <v>0</v>
          </cell>
          <cell r="P571">
            <v>0</v>
          </cell>
          <cell r="Q571">
            <v>1</v>
          </cell>
          <cell r="R571" t="str">
            <v>NFI</v>
          </cell>
          <cell r="S571">
            <v>0</v>
          </cell>
          <cell r="T571">
            <v>0</v>
          </cell>
          <cell r="U571" t="str">
            <v>Resilience</v>
          </cell>
          <cell r="V571" t="str">
            <v>%</v>
          </cell>
          <cell r="W571" t="str">
            <v>% customers</v>
          </cell>
          <cell r="X571">
            <v>2</v>
          </cell>
          <cell r="Y571" t="str">
            <v>Down</v>
          </cell>
          <cell r="Z571" t="str">
            <v>Risk of sewer flooding in a storm</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30.69</v>
          </cell>
          <cell r="AR571">
            <v>30.38</v>
          </cell>
          <cell r="AS571">
            <v>30.07</v>
          </cell>
          <cell r="AT571">
            <v>29.76</v>
          </cell>
          <cell r="AU571">
            <v>29.45</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t="str">
            <v/>
          </cell>
          <cell r="BR571" t="str">
            <v/>
          </cell>
          <cell r="BS571" t="str">
            <v/>
          </cell>
          <cell r="BT571" t="str">
            <v/>
          </cell>
          <cell r="BU571" t="str">
            <v/>
          </cell>
          <cell r="BV571" t="str">
            <v/>
          </cell>
          <cell r="BW571" t="str">
            <v/>
          </cell>
          <cell r="BX571" t="str">
            <v/>
          </cell>
          <cell r="BY571" t="str">
            <v/>
          </cell>
          <cell r="BZ571" t="str">
            <v/>
          </cell>
          <cell r="CA571" t="str">
            <v/>
          </cell>
          <cell r="CB571" t="str">
            <v/>
          </cell>
          <cell r="CC571" t="str">
            <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v>0</v>
          </cell>
          <cell r="DD571">
            <v>1</v>
          </cell>
          <cell r="DE571">
            <v>0</v>
          </cell>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O572">
            <v>0</v>
          </cell>
          <cell r="P572">
            <v>0</v>
          </cell>
          <cell r="Q572">
            <v>1</v>
          </cell>
          <cell r="R572" t="str">
            <v>NFI</v>
          </cell>
          <cell r="S572">
            <v>0</v>
          </cell>
          <cell r="T572">
            <v>0</v>
          </cell>
          <cell r="U572" t="str">
            <v>Energy/emissions</v>
          </cell>
          <cell r="V572" t="str">
            <v>%</v>
          </cell>
          <cell r="W572">
            <v>0</v>
          </cell>
          <cell r="X572">
            <v>0</v>
          </cell>
          <cell r="Y572" t="str">
            <v>Up</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31</v>
          </cell>
          <cell r="AR572">
            <v>32</v>
          </cell>
          <cell r="AS572">
            <v>33</v>
          </cell>
          <cell r="AT572">
            <v>34</v>
          </cell>
          <cell r="AU572">
            <v>35</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v>0</v>
          </cell>
          <cell r="DD572">
            <v>1</v>
          </cell>
          <cell r="DE572">
            <v>0</v>
          </cell>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I573">
            <v>0</v>
          </cell>
          <cell r="J573">
            <v>0</v>
          </cell>
          <cell r="K573">
            <v>1</v>
          </cell>
          <cell r="L573">
            <v>0</v>
          </cell>
          <cell r="M573">
            <v>0</v>
          </cell>
          <cell r="N573">
            <v>0</v>
          </cell>
          <cell r="O573">
            <v>0</v>
          </cell>
          <cell r="P573">
            <v>0</v>
          </cell>
          <cell r="Q573">
            <v>1</v>
          </cell>
          <cell r="R573" t="str">
            <v>Out &amp; under</v>
          </cell>
          <cell r="S573" t="str">
            <v xml:space="preserve">Revenue </v>
          </cell>
          <cell r="T573" t="str">
            <v>In-period</v>
          </cell>
          <cell r="U573" t="str">
            <v>Environmental</v>
          </cell>
          <cell r="V573" t="str">
            <v>nr</v>
          </cell>
          <cell r="W573" t="str">
            <v>per m3 of water removed from sewers</v>
          </cell>
          <cell r="X573">
            <v>0</v>
          </cell>
          <cell r="Y573" t="str">
            <v>Up</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141900</v>
          </cell>
          <cell r="AR573">
            <v>141900</v>
          </cell>
          <cell r="AS573">
            <v>141900</v>
          </cell>
          <cell r="AT573">
            <v>862150</v>
          </cell>
          <cell r="AU573">
            <v>862150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C573">
            <v>0</v>
          </cell>
          <cell r="DD573">
            <v>1</v>
          </cell>
          <cell r="DE573">
            <v>0</v>
          </cell>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J574">
            <v>0</v>
          </cell>
          <cell r="K574">
            <v>0</v>
          </cell>
          <cell r="L574">
            <v>0</v>
          </cell>
          <cell r="M574">
            <v>0</v>
          </cell>
          <cell r="N574">
            <v>0</v>
          </cell>
          <cell r="O574">
            <v>0</v>
          </cell>
          <cell r="P574">
            <v>0</v>
          </cell>
          <cell r="Q574">
            <v>1</v>
          </cell>
          <cell r="R574" t="str">
            <v>NFI</v>
          </cell>
          <cell r="S574">
            <v>0</v>
          </cell>
          <cell r="T574">
            <v>0</v>
          </cell>
          <cell r="U574" t="str">
            <v>Resilience</v>
          </cell>
          <cell r="V574" t="str">
            <v>%</v>
          </cell>
          <cell r="W574">
            <v>0</v>
          </cell>
          <cell r="X574">
            <v>1</v>
          </cell>
          <cell r="Y574" t="str">
            <v>Up</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92.2</v>
          </cell>
          <cell r="AR574">
            <v>92.2</v>
          </cell>
          <cell r="AS574">
            <v>93.3</v>
          </cell>
          <cell r="AT574">
            <v>94.4</v>
          </cell>
          <cell r="AU574">
            <v>95.5</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v>0</v>
          </cell>
          <cell r="DD574">
            <v>1</v>
          </cell>
          <cell r="DE574">
            <v>0</v>
          </cell>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I575">
            <v>0</v>
          </cell>
          <cell r="J575">
            <v>1</v>
          </cell>
          <cell r="K575">
            <v>0</v>
          </cell>
          <cell r="L575">
            <v>0</v>
          </cell>
          <cell r="M575">
            <v>0</v>
          </cell>
          <cell r="N575">
            <v>0</v>
          </cell>
          <cell r="O575">
            <v>0</v>
          </cell>
          <cell r="P575">
            <v>0</v>
          </cell>
          <cell r="Q575">
            <v>1</v>
          </cell>
          <cell r="R575" t="str">
            <v>NFI</v>
          </cell>
          <cell r="S575">
            <v>0</v>
          </cell>
          <cell r="T575">
            <v>0</v>
          </cell>
          <cell r="U575" t="str">
            <v>Resilience</v>
          </cell>
          <cell r="V575" t="str">
            <v>%</v>
          </cell>
          <cell r="W575">
            <v>0</v>
          </cell>
          <cell r="X575">
            <v>1</v>
          </cell>
          <cell r="Y575" t="str">
            <v>Up</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84</v>
          </cell>
          <cell r="AR575">
            <v>84</v>
          </cell>
          <cell r="AS575">
            <v>84.8</v>
          </cell>
          <cell r="AT575">
            <v>85.6</v>
          </cell>
          <cell r="AU575">
            <v>86.5</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v>0</v>
          </cell>
          <cell r="DD575">
            <v>1</v>
          </cell>
          <cell r="DE575">
            <v>0</v>
          </cell>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I576">
            <v>0</v>
          </cell>
          <cell r="J576">
            <v>1</v>
          </cell>
          <cell r="K576">
            <v>0</v>
          </cell>
          <cell r="L576">
            <v>0</v>
          </cell>
          <cell r="M576">
            <v>0</v>
          </cell>
          <cell r="N576">
            <v>0</v>
          </cell>
          <cell r="O576">
            <v>0</v>
          </cell>
          <cell r="P576">
            <v>0</v>
          </cell>
          <cell r="Q576">
            <v>1</v>
          </cell>
          <cell r="R576" t="str">
            <v>NFI</v>
          </cell>
          <cell r="S576">
            <v>0</v>
          </cell>
          <cell r="T576">
            <v>0</v>
          </cell>
          <cell r="U576" t="str">
            <v>Resilience</v>
          </cell>
          <cell r="V576" t="str">
            <v>%</v>
          </cell>
          <cell r="W576">
            <v>0</v>
          </cell>
          <cell r="X576">
            <v>1</v>
          </cell>
          <cell r="Y576" t="str">
            <v>Up</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68</v>
          </cell>
          <cell r="AR576">
            <v>68</v>
          </cell>
          <cell r="AS576">
            <v>70</v>
          </cell>
          <cell r="AT576">
            <v>71</v>
          </cell>
          <cell r="AU576">
            <v>73</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v>0</v>
          </cell>
          <cell r="DD576">
            <v>1</v>
          </cell>
          <cell r="DE576">
            <v>0</v>
          </cell>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I577">
            <v>0</v>
          </cell>
          <cell r="J577">
            <v>0</v>
          </cell>
          <cell r="K577">
            <v>1</v>
          </cell>
          <cell r="L577">
            <v>0</v>
          </cell>
          <cell r="M577">
            <v>0</v>
          </cell>
          <cell r="N577">
            <v>0</v>
          </cell>
          <cell r="O577">
            <v>0</v>
          </cell>
          <cell r="P577">
            <v>0</v>
          </cell>
          <cell r="Q577">
            <v>1</v>
          </cell>
          <cell r="R577" t="str">
            <v>NFI</v>
          </cell>
          <cell r="S577">
            <v>0</v>
          </cell>
          <cell r="T577">
            <v>0</v>
          </cell>
          <cell r="U577" t="str">
            <v>Resilience</v>
          </cell>
          <cell r="V577" t="str">
            <v>%</v>
          </cell>
          <cell r="W577">
            <v>0</v>
          </cell>
          <cell r="X577">
            <v>1</v>
          </cell>
          <cell r="Y577" t="str">
            <v>Up</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77.7</v>
          </cell>
          <cell r="AR577">
            <v>77.7</v>
          </cell>
          <cell r="AS577">
            <v>78.5</v>
          </cell>
          <cell r="AT577">
            <v>79.3</v>
          </cell>
          <cell r="AU577">
            <v>80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v>0</v>
          </cell>
          <cell r="DD577">
            <v>1</v>
          </cell>
          <cell r="DE577">
            <v>0</v>
          </cell>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I578">
            <v>0</v>
          </cell>
          <cell r="J578">
            <v>0</v>
          </cell>
          <cell r="K578">
            <v>1</v>
          </cell>
          <cell r="L578">
            <v>0</v>
          </cell>
          <cell r="M578">
            <v>0</v>
          </cell>
          <cell r="N578">
            <v>0</v>
          </cell>
          <cell r="O578">
            <v>0</v>
          </cell>
          <cell r="P578">
            <v>0</v>
          </cell>
          <cell r="Q578">
            <v>1</v>
          </cell>
          <cell r="R578" t="str">
            <v>NFI</v>
          </cell>
          <cell r="S578">
            <v>0</v>
          </cell>
          <cell r="T578">
            <v>0</v>
          </cell>
          <cell r="U578" t="str">
            <v>Resilience</v>
          </cell>
          <cell r="V578" t="str">
            <v>%</v>
          </cell>
          <cell r="W578">
            <v>0</v>
          </cell>
          <cell r="X578">
            <v>1</v>
          </cell>
          <cell r="Y578" t="str">
            <v>Up</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28.3</v>
          </cell>
          <cell r="AR578">
            <v>28.3</v>
          </cell>
          <cell r="AS578">
            <v>33.9</v>
          </cell>
          <cell r="AT578">
            <v>39.5</v>
          </cell>
          <cell r="AU578">
            <v>45</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v>0</v>
          </cell>
          <cell r="DD578">
            <v>1</v>
          </cell>
          <cell r="DE578">
            <v>0</v>
          </cell>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I579">
            <v>0</v>
          </cell>
          <cell r="J579">
            <v>0.41399999999999998</v>
          </cell>
          <cell r="K579">
            <v>0.58599999999999997</v>
          </cell>
          <cell r="L579">
            <v>0</v>
          </cell>
          <cell r="M579">
            <v>0</v>
          </cell>
          <cell r="N579">
            <v>0</v>
          </cell>
          <cell r="O579">
            <v>0</v>
          </cell>
          <cell r="P579">
            <v>0</v>
          </cell>
          <cell r="Q579">
            <v>1</v>
          </cell>
          <cell r="R579" t="str">
            <v>Out &amp; under</v>
          </cell>
          <cell r="S579">
            <v>0</v>
          </cell>
          <cell r="T579" t="str">
            <v>In-period</v>
          </cell>
          <cell r="U579" t="str">
            <v>Customer education/awareness</v>
          </cell>
          <cell r="V579" t="str">
            <v>nr</v>
          </cell>
          <cell r="W579">
            <v>0</v>
          </cell>
          <cell r="X579">
            <v>0</v>
          </cell>
          <cell r="Y579" t="str">
            <v>Up</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70000</v>
          </cell>
          <cell r="AR579">
            <v>72000</v>
          </cell>
          <cell r="AS579">
            <v>73000</v>
          </cell>
          <cell r="AT579">
            <v>74000</v>
          </cell>
          <cell r="AU579">
            <v>75000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C579">
            <v>0</v>
          </cell>
          <cell r="DD579">
            <v>1E-3</v>
          </cell>
          <cell r="DE579">
            <v>0</v>
          </cell>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J580">
            <v>0</v>
          </cell>
          <cell r="K580">
            <v>0</v>
          </cell>
          <cell r="L580">
            <v>0</v>
          </cell>
          <cell r="M580">
            <v>0</v>
          </cell>
          <cell r="N580">
            <v>0</v>
          </cell>
          <cell r="O580">
            <v>0</v>
          </cell>
          <cell r="P580">
            <v>0</v>
          </cell>
          <cell r="Q580">
            <v>1</v>
          </cell>
          <cell r="R580" t="str">
            <v>Out &amp; Under</v>
          </cell>
          <cell r="S580" t="str">
            <v>Revenue</v>
          </cell>
          <cell r="T580" t="str">
            <v>In-period</v>
          </cell>
          <cell r="U580" t="str">
            <v>Customer education/awareness</v>
          </cell>
          <cell r="V580" t="str">
            <v>nr</v>
          </cell>
          <cell r="W580">
            <v>0</v>
          </cell>
          <cell r="X580">
            <v>0</v>
          </cell>
          <cell r="Y580" t="str">
            <v>Up</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560000</v>
          </cell>
          <cell r="AR580">
            <v>675000</v>
          </cell>
          <cell r="AS580">
            <v>720000</v>
          </cell>
          <cell r="AT580">
            <v>775000</v>
          </cell>
          <cell r="AU580">
            <v>830000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C580">
            <v>0</v>
          </cell>
          <cell r="DD580">
            <v>1E-4</v>
          </cell>
          <cell r="DE580">
            <v>0</v>
          </cell>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O581">
            <v>0</v>
          </cell>
          <cell r="P581">
            <v>0</v>
          </cell>
          <cell r="Q581">
            <v>1</v>
          </cell>
          <cell r="R581" t="str">
            <v>NFI</v>
          </cell>
          <cell r="S581">
            <v>0</v>
          </cell>
          <cell r="T581">
            <v>0</v>
          </cell>
          <cell r="U581" t="str">
            <v>Health &amp; safety</v>
          </cell>
          <cell r="V581" t="str">
            <v>nr</v>
          </cell>
          <cell r="W581">
            <v>0</v>
          </cell>
          <cell r="X581">
            <v>0</v>
          </cell>
          <cell r="Y581" t="str">
            <v>Down</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9</v>
          </cell>
          <cell r="AR581">
            <v>8</v>
          </cell>
          <cell r="AS581">
            <v>7</v>
          </cell>
          <cell r="AT581">
            <v>6</v>
          </cell>
          <cell r="AU581">
            <v>5</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v>0</v>
          </cell>
          <cell r="DD581">
            <v>1</v>
          </cell>
          <cell r="DE581">
            <v>0</v>
          </cell>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O582">
            <v>0</v>
          </cell>
          <cell r="P582">
            <v>0</v>
          </cell>
          <cell r="Q582">
            <v>1</v>
          </cell>
          <cell r="R582" t="str">
            <v>NFI</v>
          </cell>
          <cell r="S582">
            <v>0</v>
          </cell>
          <cell r="T582">
            <v>0</v>
          </cell>
          <cell r="U582" t="str">
            <v>*** new primary category required ***</v>
          </cell>
          <cell r="V582" t="str">
            <v>%</v>
          </cell>
          <cell r="W582">
            <v>0</v>
          </cell>
          <cell r="X582">
            <v>1</v>
          </cell>
          <cell r="Y582" t="str">
            <v>Up</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95</v>
          </cell>
          <cell r="AR582">
            <v>95</v>
          </cell>
          <cell r="AS582">
            <v>95</v>
          </cell>
          <cell r="AT582">
            <v>95</v>
          </cell>
          <cell r="AU582">
            <v>95</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v>0</v>
          </cell>
          <cell r="DD582">
            <v>1</v>
          </cell>
          <cell r="DE582">
            <v>0</v>
          </cell>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O583">
            <v>0</v>
          </cell>
          <cell r="P583">
            <v>0</v>
          </cell>
          <cell r="Q583">
            <v>1</v>
          </cell>
          <cell r="R583" t="str">
            <v>NFI</v>
          </cell>
          <cell r="S583">
            <v>0</v>
          </cell>
          <cell r="T583">
            <v>0</v>
          </cell>
          <cell r="U583" t="str">
            <v>*** new primary category required ***</v>
          </cell>
          <cell r="V583" t="str">
            <v>%</v>
          </cell>
          <cell r="W583">
            <v>0</v>
          </cell>
          <cell r="X583">
            <v>0</v>
          </cell>
          <cell r="Y583" t="str">
            <v>Up</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80</v>
          </cell>
          <cell r="AR583">
            <v>80</v>
          </cell>
          <cell r="AS583">
            <v>80</v>
          </cell>
          <cell r="AT583">
            <v>80</v>
          </cell>
          <cell r="AU583">
            <v>80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v>0</v>
          </cell>
          <cell r="DD583">
            <v>1</v>
          </cell>
          <cell r="DE583">
            <v>0</v>
          </cell>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J584">
            <v>0</v>
          </cell>
          <cell r="K584">
            <v>0</v>
          </cell>
          <cell r="L584">
            <v>0</v>
          </cell>
          <cell r="M584">
            <v>0</v>
          </cell>
          <cell r="N584">
            <v>0</v>
          </cell>
          <cell r="O584">
            <v>0</v>
          </cell>
          <cell r="P584">
            <v>0</v>
          </cell>
          <cell r="Q584">
            <v>1</v>
          </cell>
          <cell r="R584" t="str">
            <v>Under</v>
          </cell>
          <cell r="S584" t="str">
            <v xml:space="preserve">Revenue </v>
          </cell>
          <cell r="T584" t="str">
            <v>In-period</v>
          </cell>
          <cell r="U584" t="str">
            <v>Billing, debt, vfm, affordability, vulnerability</v>
          </cell>
          <cell r="V584" t="str">
            <v>nr</v>
          </cell>
          <cell r="W584">
            <v>0</v>
          </cell>
          <cell r="X584">
            <v>0</v>
          </cell>
          <cell r="Y584" t="str">
            <v>Up</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8</v>
          </cell>
          <cell r="AS584">
            <v>13</v>
          </cell>
          <cell r="AT584">
            <v>17</v>
          </cell>
          <cell r="AU584">
            <v>26</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C584">
            <v>0</v>
          </cell>
          <cell r="DD584">
            <v>1</v>
          </cell>
          <cell r="DE584">
            <v>0</v>
          </cell>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I585">
            <v>0</v>
          </cell>
          <cell r="J585">
            <v>1</v>
          </cell>
          <cell r="K585">
            <v>0</v>
          </cell>
          <cell r="L585">
            <v>0</v>
          </cell>
          <cell r="M585">
            <v>0</v>
          </cell>
          <cell r="N585">
            <v>0</v>
          </cell>
          <cell r="O585">
            <v>0</v>
          </cell>
          <cell r="P585">
            <v>0</v>
          </cell>
          <cell r="Q585">
            <v>1</v>
          </cell>
          <cell r="R585" t="str">
            <v>Under</v>
          </cell>
          <cell r="S585" t="str">
            <v xml:space="preserve">Revenue </v>
          </cell>
          <cell r="T585" t="str">
            <v>End of period</v>
          </cell>
          <cell r="U585" t="str">
            <v>Billing, debt, vfm, affordability, vulnerability</v>
          </cell>
          <cell r="V585" t="str">
            <v>nr</v>
          </cell>
          <cell r="W585">
            <v>0</v>
          </cell>
          <cell r="X585">
            <v>0</v>
          </cell>
          <cell r="Y585" t="str">
            <v>Up</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17</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C585">
            <v>0</v>
          </cell>
          <cell r="DD585">
            <v>1</v>
          </cell>
          <cell r="DE585">
            <v>0</v>
          </cell>
        </row>
        <row r="586">
          <cell r="C586" t="str">
            <v>PR19WSH_En9</v>
          </cell>
          <cell r="D586">
            <v>0</v>
          </cell>
          <cell r="E586">
            <v>0</v>
          </cell>
          <cell r="F586" t="str">
            <v>En9</v>
          </cell>
          <cell r="G586" t="str">
            <v>Combined sewer overflow storage systems</v>
          </cell>
          <cell r="H586">
            <v>0</v>
          </cell>
          <cell r="I586">
            <v>0</v>
          </cell>
          <cell r="J586">
            <v>0</v>
          </cell>
          <cell r="K586">
            <v>1</v>
          </cell>
          <cell r="L586">
            <v>0</v>
          </cell>
          <cell r="M586">
            <v>0</v>
          </cell>
          <cell r="N586">
            <v>0</v>
          </cell>
          <cell r="O586">
            <v>0</v>
          </cell>
          <cell r="P586">
            <v>0</v>
          </cell>
          <cell r="Q586">
            <v>1</v>
          </cell>
          <cell r="R586" t="str">
            <v>Under</v>
          </cell>
          <cell r="S586" t="str">
            <v xml:space="preserve">Revenue </v>
          </cell>
          <cell r="T586" t="str">
            <v>End of period</v>
          </cell>
          <cell r="U586">
            <v>0</v>
          </cell>
          <cell r="V586" t="str">
            <v>m3</v>
          </cell>
          <cell r="W586" t="str">
            <v>Cubic metres of equivalent storage volume</v>
          </cell>
          <cell r="X586">
            <v>0</v>
          </cell>
          <cell r="Y586" t="str">
            <v>Up</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13500</v>
          </cell>
          <cell r="AU586">
            <v>27049</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cell r="DC586">
            <v>0</v>
          </cell>
          <cell r="DD586">
            <v>0</v>
          </cell>
          <cell r="DE586">
            <v>0</v>
          </cell>
        </row>
        <row r="587">
          <cell r="C587" t="str">
            <v>PR19WSH_NEP01</v>
          </cell>
          <cell r="D587">
            <v>0</v>
          </cell>
          <cell r="E587">
            <v>0</v>
          </cell>
          <cell r="F587" t="str">
            <v>NEP01</v>
          </cell>
          <cell r="G587" t="str">
            <v>WINEP Delivery</v>
          </cell>
          <cell r="H587">
            <v>0</v>
          </cell>
          <cell r="I587">
            <v>0</v>
          </cell>
          <cell r="J587">
            <v>0</v>
          </cell>
          <cell r="K587">
            <v>0</v>
          </cell>
          <cell r="L587">
            <v>0</v>
          </cell>
          <cell r="M587">
            <v>0</v>
          </cell>
          <cell r="N587">
            <v>0</v>
          </cell>
          <cell r="O587">
            <v>0</v>
          </cell>
          <cell r="P587">
            <v>0</v>
          </cell>
          <cell r="Q587">
            <v>0</v>
          </cell>
          <cell r="R587" t="str">
            <v>NFI</v>
          </cell>
          <cell r="S587">
            <v>0</v>
          </cell>
          <cell r="T587">
            <v>0</v>
          </cell>
          <cell r="U587">
            <v>0</v>
          </cell>
          <cell r="V587" t="str">
            <v>text</v>
          </cell>
          <cell r="W587" t="str">
            <v>WINEP requirements met or not met in each year</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t="str">
            <v>Met</v>
          </cell>
          <cell r="AR587" t="str">
            <v>Met</v>
          </cell>
          <cell r="AS587" t="str">
            <v>Met</v>
          </cell>
          <cell r="AT587" t="str">
            <v>Met</v>
          </cell>
          <cell r="AU587" t="str">
            <v>Met</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v>0</v>
          </cell>
          <cell r="DD587">
            <v>0</v>
          </cell>
          <cell r="DE587">
            <v>0</v>
          </cell>
        </row>
        <row r="588">
          <cell r="C588" t="str">
            <v>PR19WSH_BI10</v>
          </cell>
          <cell r="D588">
            <v>0</v>
          </cell>
          <cell r="E588">
            <v>0</v>
          </cell>
          <cell r="F588" t="str">
            <v>BI10</v>
          </cell>
          <cell r="G588" t="str">
            <v>Delivery of our South Wales Grid water supply resilience scheme</v>
          </cell>
          <cell r="H588">
            <v>0</v>
          </cell>
          <cell r="I588">
            <v>0</v>
          </cell>
          <cell r="J588">
            <v>1</v>
          </cell>
          <cell r="K588">
            <v>0</v>
          </cell>
          <cell r="L588">
            <v>0</v>
          </cell>
          <cell r="M588">
            <v>0</v>
          </cell>
          <cell r="N588">
            <v>0</v>
          </cell>
          <cell r="O588">
            <v>0</v>
          </cell>
          <cell r="P588">
            <v>0</v>
          </cell>
          <cell r="Q588">
            <v>1</v>
          </cell>
          <cell r="R588" t="str">
            <v>Under</v>
          </cell>
          <cell r="S588" t="str">
            <v xml:space="preserve">Revenue </v>
          </cell>
          <cell r="T588" t="str">
            <v>End of period</v>
          </cell>
          <cell r="U588">
            <v>0</v>
          </cell>
          <cell r="V588" t="str">
            <v>%</v>
          </cell>
          <cell r="W588" t="str">
            <v>Cumulative proportion of total expenditure</v>
          </cell>
          <cell r="X588">
            <v>0</v>
          </cell>
          <cell r="Y588" t="str">
            <v>Up</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3</v>
          </cell>
          <cell r="AS588">
            <v>10</v>
          </cell>
          <cell r="AT588">
            <v>95</v>
          </cell>
          <cell r="AU588">
            <v>100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cell r="DC588">
            <v>0</v>
          </cell>
          <cell r="DD588">
            <v>0</v>
          </cell>
          <cell r="DE588">
            <v>0</v>
          </cell>
        </row>
        <row r="589">
          <cell r="C589" t="str">
            <v>PR19WSH_DWMP</v>
          </cell>
          <cell r="D589">
            <v>0</v>
          </cell>
          <cell r="E589">
            <v>0</v>
          </cell>
          <cell r="F589" t="str">
            <v>DWMP</v>
          </cell>
          <cell r="G589" t="str">
            <v>Delivery of DWMPs</v>
          </cell>
          <cell r="H589">
            <v>0</v>
          </cell>
          <cell r="I589">
            <v>0</v>
          </cell>
          <cell r="J589">
            <v>0</v>
          </cell>
          <cell r="K589">
            <v>0</v>
          </cell>
          <cell r="L589">
            <v>0</v>
          </cell>
          <cell r="M589">
            <v>0</v>
          </cell>
          <cell r="N589">
            <v>0</v>
          </cell>
          <cell r="O589">
            <v>0</v>
          </cell>
          <cell r="P589">
            <v>0</v>
          </cell>
          <cell r="Q589">
            <v>0</v>
          </cell>
          <cell r="R589" t="str">
            <v>NFI</v>
          </cell>
          <cell r="S589">
            <v>0</v>
          </cell>
          <cell r="T589">
            <v>0</v>
          </cell>
          <cell r="U589">
            <v>0</v>
          </cell>
          <cell r="V589" t="str">
            <v>%</v>
          </cell>
          <cell r="W589" t="str">
            <v>The cumulative percentage of catchments</v>
          </cell>
          <cell r="X589">
            <v>0</v>
          </cell>
          <cell r="Y589" t="str">
            <v>Up</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100</v>
          </cell>
          <cell r="AT589">
            <v>100</v>
          </cell>
          <cell r="AU589">
            <v>100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v>0</v>
          </cell>
          <cell r="DD589">
            <v>0</v>
          </cell>
          <cell r="DE589">
            <v>0</v>
          </cell>
        </row>
        <row r="590">
          <cell r="C590" t="str">
            <v>PR19WSH_VIS01</v>
          </cell>
          <cell r="D590">
            <v>0</v>
          </cell>
          <cell r="E590">
            <v>0</v>
          </cell>
          <cell r="F590" t="str">
            <v>VIS01</v>
          </cell>
          <cell r="G590" t="str">
            <v xml:space="preserve">Delivery of our new visitor centre </v>
          </cell>
          <cell r="H590">
            <v>0</v>
          </cell>
          <cell r="I590">
            <v>1</v>
          </cell>
          <cell r="J590">
            <v>0</v>
          </cell>
          <cell r="K590">
            <v>0</v>
          </cell>
          <cell r="L590">
            <v>0</v>
          </cell>
          <cell r="M590">
            <v>0</v>
          </cell>
          <cell r="N590">
            <v>0</v>
          </cell>
          <cell r="O590">
            <v>0</v>
          </cell>
          <cell r="P590">
            <v>0</v>
          </cell>
          <cell r="Q590">
            <v>1</v>
          </cell>
          <cell r="R590" t="str">
            <v>Under</v>
          </cell>
          <cell r="S590" t="str">
            <v xml:space="preserve">Revenue </v>
          </cell>
          <cell r="T590" t="str">
            <v>End of period</v>
          </cell>
          <cell r="U590">
            <v>0</v>
          </cell>
          <cell r="V590" t="str">
            <v>text</v>
          </cell>
          <cell r="W590">
            <v>0</v>
          </cell>
          <cell r="X590">
            <v>0</v>
          </cell>
          <cell r="Y590" t="str">
            <v>Down</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t="str">
            <v>NA</v>
          </cell>
          <cell r="AR590" t="str">
            <v>NA</v>
          </cell>
          <cell r="AS590" t="str">
            <v>NA</v>
          </cell>
          <cell r="AT590" t="str">
            <v>NA</v>
          </cell>
          <cell r="AU590" t="str">
            <v>Delivered</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cell r="DC590">
            <v>0</v>
          </cell>
          <cell r="DD590">
            <v>0</v>
          </cell>
          <cell r="DE590">
            <v>0</v>
          </cell>
        </row>
        <row r="591">
          <cell r="C591" t="str">
            <v>PR19WSH_DPC01</v>
          </cell>
          <cell r="D591">
            <v>0</v>
          </cell>
          <cell r="E591">
            <v>0</v>
          </cell>
          <cell r="F591" t="str">
            <v>DPC01</v>
          </cell>
          <cell r="G591" t="str">
            <v>Cwm Taf Water Supply Strategy Scheme (Underperformance)</v>
          </cell>
          <cell r="H591">
            <v>0</v>
          </cell>
          <cell r="I591">
            <v>0</v>
          </cell>
          <cell r="J591">
            <v>1</v>
          </cell>
          <cell r="K591">
            <v>0</v>
          </cell>
          <cell r="L591">
            <v>0</v>
          </cell>
          <cell r="M591">
            <v>0</v>
          </cell>
          <cell r="N591">
            <v>0</v>
          </cell>
          <cell r="O591">
            <v>0</v>
          </cell>
          <cell r="P591">
            <v>0</v>
          </cell>
          <cell r="Q591">
            <v>1</v>
          </cell>
          <cell r="R591" t="str">
            <v>Under</v>
          </cell>
          <cell r="S591" t="str">
            <v xml:space="preserve">Revenue </v>
          </cell>
          <cell r="T591" t="str">
            <v>End of period</v>
          </cell>
          <cell r="U591">
            <v>0</v>
          </cell>
          <cell r="V591" t="str">
            <v>nr</v>
          </cell>
          <cell r="W591" t="str">
            <v>Number of control points delivered</v>
          </cell>
          <cell r="X591">
            <v>0</v>
          </cell>
          <cell r="Y591" t="str">
            <v>TBC</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t="str">
            <v/>
          </cell>
          <cell r="AR591" t="str">
            <v/>
          </cell>
          <cell r="AS591" t="str">
            <v/>
          </cell>
          <cell r="AT591" t="str">
            <v/>
          </cell>
          <cell r="AU591" t="str">
            <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cell r="DC591">
            <v>0</v>
          </cell>
          <cell r="DD591">
            <v>0</v>
          </cell>
          <cell r="DE591">
            <v>0</v>
          </cell>
        </row>
        <row r="592">
          <cell r="C592" t="str">
            <v>PR19WSH_DPC02</v>
          </cell>
          <cell r="D592">
            <v>0</v>
          </cell>
          <cell r="E592">
            <v>0</v>
          </cell>
          <cell r="F592" t="str">
            <v>DPC02</v>
          </cell>
          <cell r="G592" t="str">
            <v>Cwm Taf Water Supply Strategy Scheme (Outperformance)</v>
          </cell>
          <cell r="H592">
            <v>0</v>
          </cell>
          <cell r="I592">
            <v>0</v>
          </cell>
          <cell r="J592">
            <v>1</v>
          </cell>
          <cell r="K592">
            <v>0</v>
          </cell>
          <cell r="L592">
            <v>0</v>
          </cell>
          <cell r="M592">
            <v>0</v>
          </cell>
          <cell r="N592">
            <v>0</v>
          </cell>
          <cell r="O592">
            <v>0</v>
          </cell>
          <cell r="P592">
            <v>0</v>
          </cell>
          <cell r="Q592">
            <v>1</v>
          </cell>
          <cell r="R592" t="str">
            <v>Out</v>
          </cell>
          <cell r="S592" t="str">
            <v xml:space="preserve">Revenue </v>
          </cell>
          <cell r="T592" t="str">
            <v>End of period</v>
          </cell>
          <cell r="U592">
            <v>0</v>
          </cell>
          <cell r="V592" t="str">
            <v>text</v>
          </cell>
          <cell r="W592" t="str">
            <v>Appointment of third party provider where the direct procurement for customers scheme meets the qualifying criteria</v>
          </cell>
          <cell r="X592">
            <v>0</v>
          </cell>
          <cell r="Y592" t="str">
            <v>TBC</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t="str">
            <v/>
          </cell>
          <cell r="AR592" t="str">
            <v/>
          </cell>
          <cell r="AS592" t="str">
            <v/>
          </cell>
          <cell r="AT592" t="str">
            <v/>
          </cell>
          <cell r="AU592" t="str">
            <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cell r="DC592">
            <v>0</v>
          </cell>
          <cell r="DD592">
            <v>0</v>
          </cell>
          <cell r="DE592">
            <v>0</v>
          </cell>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I593">
            <v>0</v>
          </cell>
          <cell r="J593">
            <v>0</v>
          </cell>
          <cell r="K593">
            <v>0</v>
          </cell>
          <cell r="L593">
            <v>0</v>
          </cell>
          <cell r="M593">
            <v>1</v>
          </cell>
          <cell r="N593">
            <v>0</v>
          </cell>
          <cell r="O593">
            <v>0</v>
          </cell>
          <cell r="P593">
            <v>0</v>
          </cell>
          <cell r="Q593">
            <v>1</v>
          </cell>
          <cell r="R593" t="str">
            <v>Out &amp; under</v>
          </cell>
          <cell r="S593" t="str">
            <v xml:space="preserve">Revenue </v>
          </cell>
          <cell r="T593" t="str">
            <v>In-period</v>
          </cell>
          <cell r="U593" t="str">
            <v>Affordability/vulnerability</v>
          </cell>
          <cell r="V593" t="str">
            <v>nr</v>
          </cell>
          <cell r="W593" t="str">
            <v>£ per 10,000 households</v>
          </cell>
          <cell r="X593">
            <v>0</v>
          </cell>
          <cell r="Y593" t="str">
            <v>Up</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61767</v>
          </cell>
          <cell r="AR593">
            <v>68246</v>
          </cell>
          <cell r="AS593">
            <v>74606</v>
          </cell>
          <cell r="AT593">
            <v>80858</v>
          </cell>
          <cell r="AU593">
            <v>87029</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C593">
            <v>0</v>
          </cell>
          <cell r="DD593">
            <v>1</v>
          </cell>
          <cell r="DE593">
            <v>0</v>
          </cell>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I594">
            <v>0</v>
          </cell>
          <cell r="J594">
            <v>0</v>
          </cell>
          <cell r="K594">
            <v>0</v>
          </cell>
          <cell r="L594">
            <v>0</v>
          </cell>
          <cell r="M594">
            <v>1</v>
          </cell>
          <cell r="N594">
            <v>0</v>
          </cell>
          <cell r="O594">
            <v>0</v>
          </cell>
          <cell r="P594">
            <v>0</v>
          </cell>
          <cell r="Q594">
            <v>1</v>
          </cell>
          <cell r="R594" t="str">
            <v>NFI</v>
          </cell>
          <cell r="S594">
            <v>0</v>
          </cell>
          <cell r="T594">
            <v>0</v>
          </cell>
          <cell r="U594" t="str">
            <v>Affordability/vulnerability</v>
          </cell>
          <cell r="V594" t="str">
            <v>nr</v>
          </cell>
          <cell r="W594" t="str">
            <v>Number of applications</v>
          </cell>
          <cell r="X594">
            <v>0</v>
          </cell>
          <cell r="Y594" t="str">
            <v>Up</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2300</v>
          </cell>
          <cell r="AR594">
            <v>2300</v>
          </cell>
          <cell r="AS594">
            <v>2300</v>
          </cell>
          <cell r="AT594">
            <v>2300</v>
          </cell>
          <cell r="AU594">
            <v>2300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v>0</v>
          </cell>
          <cell r="DD594">
            <v>1</v>
          </cell>
          <cell r="DE594">
            <v>0</v>
          </cell>
        </row>
        <row r="595">
          <cell r="C595" t="str">
            <v>PR19WSX_A3</v>
          </cell>
          <cell r="D595" t="str">
            <v>Affordable bills</v>
          </cell>
          <cell r="E595" t="str">
            <v>PR19 new</v>
          </cell>
          <cell r="F595" t="str">
            <v>A3</v>
          </cell>
          <cell r="G595" t="str">
            <v>Void sites</v>
          </cell>
          <cell r="H595" t="str">
            <v>Percentage of all connected properties that are void</v>
          </cell>
          <cell r="I595">
            <v>0</v>
          </cell>
          <cell r="J595">
            <v>0</v>
          </cell>
          <cell r="K595">
            <v>0</v>
          </cell>
          <cell r="L595">
            <v>0</v>
          </cell>
          <cell r="M595">
            <v>1</v>
          </cell>
          <cell r="N595">
            <v>0</v>
          </cell>
          <cell r="O595">
            <v>0</v>
          </cell>
          <cell r="P595">
            <v>0</v>
          </cell>
          <cell r="Q595">
            <v>1</v>
          </cell>
          <cell r="R595" t="str">
            <v>Out &amp; under</v>
          </cell>
          <cell r="S595" t="str">
            <v xml:space="preserve">Revenue </v>
          </cell>
          <cell r="T595" t="str">
            <v>In-period</v>
          </cell>
          <cell r="U595" t="str">
            <v>Voids and gap sites</v>
          </cell>
          <cell r="V595" t="str">
            <v>%</v>
          </cell>
          <cell r="W595" t="str">
            <v>Percentage of properties</v>
          </cell>
          <cell r="X595">
            <v>2</v>
          </cell>
          <cell r="Y595" t="str">
            <v>Down</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2</v>
          </cell>
          <cell r="AR595">
            <v>2</v>
          </cell>
          <cell r="AS595">
            <v>2</v>
          </cell>
          <cell r="AT595">
            <v>2</v>
          </cell>
          <cell r="AU595">
            <v>2</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C595">
            <v>0</v>
          </cell>
          <cell r="DD595">
            <v>1</v>
          </cell>
          <cell r="DE595">
            <v>0</v>
          </cell>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I596">
            <v>0</v>
          </cell>
          <cell r="J596">
            <v>0</v>
          </cell>
          <cell r="K596">
            <v>0</v>
          </cell>
          <cell r="L596">
            <v>0</v>
          </cell>
          <cell r="M596">
            <v>1</v>
          </cell>
          <cell r="N596">
            <v>0</v>
          </cell>
          <cell r="O596">
            <v>0</v>
          </cell>
          <cell r="P596">
            <v>0</v>
          </cell>
          <cell r="Q596">
            <v>1</v>
          </cell>
          <cell r="R596" t="str">
            <v>Out &amp; under</v>
          </cell>
          <cell r="S596" t="str">
            <v xml:space="preserve">Revenue </v>
          </cell>
          <cell r="T596" t="str">
            <v>In-period</v>
          </cell>
          <cell r="U596" t="str">
            <v>Voids and gap sites</v>
          </cell>
          <cell r="V596" t="str">
            <v>nr</v>
          </cell>
          <cell r="W596" t="str">
            <v>Number of gap sites discovered</v>
          </cell>
          <cell r="X596">
            <v>0</v>
          </cell>
          <cell r="Y596" t="str">
            <v>Up</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112</v>
          </cell>
          <cell r="AR596">
            <v>112</v>
          </cell>
          <cell r="AS596">
            <v>112</v>
          </cell>
          <cell r="AT596">
            <v>112</v>
          </cell>
          <cell r="AU596">
            <v>112</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C596">
            <v>0</v>
          </cell>
          <cell r="DD596">
            <v>1</v>
          </cell>
          <cell r="DE596">
            <v>0</v>
          </cell>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I597">
            <v>0</v>
          </cell>
          <cell r="J597">
            <v>0</v>
          </cell>
          <cell r="K597">
            <v>0</v>
          </cell>
          <cell r="L597">
            <v>0</v>
          </cell>
          <cell r="M597">
            <v>1</v>
          </cell>
          <cell r="N597">
            <v>0</v>
          </cell>
          <cell r="O597">
            <v>0</v>
          </cell>
          <cell r="P597">
            <v>0</v>
          </cell>
          <cell r="Q597">
            <v>1</v>
          </cell>
          <cell r="R597" t="str">
            <v>Out &amp; under</v>
          </cell>
          <cell r="S597" t="str">
            <v xml:space="preserve">Revenue </v>
          </cell>
          <cell r="T597" t="str">
            <v>In-period</v>
          </cell>
          <cell r="U597" t="str">
            <v>Customer measure of experience (C-MeX)</v>
          </cell>
          <cell r="V597" t="str">
            <v>score</v>
          </cell>
          <cell r="W597" t="str">
            <v>C-MeX score</v>
          </cell>
          <cell r="X597">
            <v>2</v>
          </cell>
          <cell r="Y597" t="str">
            <v>Up</v>
          </cell>
          <cell r="Z597" t="str">
            <v>C-MeX: Customer measure of experience</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t="str">
            <v>n/a</v>
          </cell>
          <cell r="AR597" t="str">
            <v>n/a</v>
          </cell>
          <cell r="AS597" t="str">
            <v>n/a</v>
          </cell>
          <cell r="AT597" t="str">
            <v>n/a</v>
          </cell>
          <cell r="AU597" t="str">
            <v>n/a</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t="str">
            <v>Yes</v>
          </cell>
          <cell r="BM597" t="str">
            <v>Yes</v>
          </cell>
          <cell r="BN597" t="str">
            <v>Yes</v>
          </cell>
          <cell r="BO597" t="str">
            <v>Yes</v>
          </cell>
          <cell r="BP597" t="str">
            <v>Yes</v>
          </cell>
          <cell r="BQ597" t="str">
            <v/>
          </cell>
          <cell r="BR597" t="str">
            <v/>
          </cell>
          <cell r="BS597" t="str">
            <v/>
          </cell>
          <cell r="BT597" t="str">
            <v/>
          </cell>
          <cell r="BU597" t="str">
            <v/>
          </cell>
          <cell r="BV597" t="str">
            <v/>
          </cell>
          <cell r="BW597" t="str">
            <v/>
          </cell>
          <cell r="BX597" t="str">
            <v/>
          </cell>
          <cell r="BY597" t="str">
            <v/>
          </cell>
          <cell r="BZ597" t="str">
            <v/>
          </cell>
          <cell r="CA597" t="str">
            <v/>
          </cell>
          <cell r="CB597" t="str">
            <v/>
          </cell>
          <cell r="CC597" t="str">
            <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v>0</v>
          </cell>
          <cell r="DD597">
            <v>1</v>
          </cell>
          <cell r="DE597">
            <v>0</v>
          </cell>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I598">
            <v>0</v>
          </cell>
          <cell r="J598">
            <v>0.37</v>
          </cell>
          <cell r="K598">
            <v>0.63</v>
          </cell>
          <cell r="L598">
            <v>0</v>
          </cell>
          <cell r="M598">
            <v>0</v>
          </cell>
          <cell r="N598">
            <v>0</v>
          </cell>
          <cell r="O598">
            <v>0</v>
          </cell>
          <cell r="P598">
            <v>0</v>
          </cell>
          <cell r="Q598">
            <v>1</v>
          </cell>
          <cell r="R598" t="str">
            <v>Out &amp; under</v>
          </cell>
          <cell r="S598" t="str">
            <v xml:space="preserve">Revenue </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t="str">
            <v>n/a</v>
          </cell>
          <cell r="AR598" t="str">
            <v>n/a</v>
          </cell>
          <cell r="AS598" t="str">
            <v>n/a</v>
          </cell>
          <cell r="AT598" t="str">
            <v>n/a</v>
          </cell>
          <cell r="AU598" t="str">
            <v>n/a</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t="str">
            <v>Yes</v>
          </cell>
          <cell r="BM598" t="str">
            <v>Yes</v>
          </cell>
          <cell r="BN598" t="str">
            <v>Yes</v>
          </cell>
          <cell r="BO598" t="str">
            <v>Yes</v>
          </cell>
          <cell r="BP598" t="str">
            <v>Yes</v>
          </cell>
          <cell r="BQ598" t="str">
            <v/>
          </cell>
          <cell r="BR598" t="str">
            <v/>
          </cell>
          <cell r="BS598" t="str">
            <v/>
          </cell>
          <cell r="BT598" t="str">
            <v/>
          </cell>
          <cell r="BU598" t="str">
            <v/>
          </cell>
          <cell r="BV598" t="str">
            <v/>
          </cell>
          <cell r="BW598" t="str">
            <v/>
          </cell>
          <cell r="BX598" t="str">
            <v/>
          </cell>
          <cell r="BY598" t="str">
            <v/>
          </cell>
          <cell r="BZ598" t="str">
            <v/>
          </cell>
          <cell r="CA598" t="str">
            <v/>
          </cell>
          <cell r="CB598" t="str">
            <v/>
          </cell>
          <cell r="CC598" t="str">
            <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v>0</v>
          </cell>
          <cell r="DD598">
            <v>1</v>
          </cell>
          <cell r="DE598">
            <v>0</v>
          </cell>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I599">
            <v>0</v>
          </cell>
          <cell r="J599">
            <v>0</v>
          </cell>
          <cell r="K599">
            <v>0</v>
          </cell>
          <cell r="L599">
            <v>0</v>
          </cell>
          <cell r="M599">
            <v>1</v>
          </cell>
          <cell r="N599">
            <v>0</v>
          </cell>
          <cell r="O599">
            <v>0</v>
          </cell>
          <cell r="P599">
            <v>0</v>
          </cell>
          <cell r="Q599">
            <v>1</v>
          </cell>
          <cell r="R599" t="str">
            <v>NFI</v>
          </cell>
          <cell r="S599">
            <v>0</v>
          </cell>
          <cell r="T599">
            <v>0</v>
          </cell>
          <cell r="U599" t="str">
            <v>Affordability/vulnerability</v>
          </cell>
          <cell r="V599" t="str">
            <v>%</v>
          </cell>
          <cell r="W599" t="str">
            <v>Percentage rating the service as good value for money</v>
          </cell>
          <cell r="X599">
            <v>0</v>
          </cell>
          <cell r="Y599" t="str">
            <v>Up</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77</v>
          </cell>
          <cell r="AR599">
            <v>79</v>
          </cell>
          <cell r="AS599">
            <v>81</v>
          </cell>
          <cell r="AT599">
            <v>83</v>
          </cell>
          <cell r="AU599">
            <v>84</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v>0</v>
          </cell>
          <cell r="DD599">
            <v>1</v>
          </cell>
          <cell r="DE599">
            <v>0</v>
          </cell>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I600">
            <v>0</v>
          </cell>
          <cell r="J600">
            <v>0</v>
          </cell>
          <cell r="K600">
            <v>0</v>
          </cell>
          <cell r="L600">
            <v>0</v>
          </cell>
          <cell r="M600">
            <v>1</v>
          </cell>
          <cell r="N600">
            <v>0</v>
          </cell>
          <cell r="O600">
            <v>0</v>
          </cell>
          <cell r="P600">
            <v>0</v>
          </cell>
          <cell r="Q600">
            <v>1</v>
          </cell>
          <cell r="R600" t="str">
            <v>NFI</v>
          </cell>
          <cell r="S600">
            <v>0</v>
          </cell>
          <cell r="T600">
            <v>0</v>
          </cell>
          <cell r="U600" t="str">
            <v>Affordability/vulnerability</v>
          </cell>
          <cell r="V600" t="str">
            <v>%</v>
          </cell>
          <cell r="W600" t="str">
            <v>Percentage of households</v>
          </cell>
          <cell r="X600">
            <v>1</v>
          </cell>
          <cell r="Y600" t="str">
            <v>Up</v>
          </cell>
          <cell r="Z600" t="str">
            <v>Priority services for customers in vulnerable circumstances</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t="str">
            <v>2.8 / 17.5 / 45</v>
          </cell>
          <cell r="AR600" t="str">
            <v>3.9 / 35 / 90</v>
          </cell>
          <cell r="AS600" t="str">
            <v>4.9 / 35 / 90</v>
          </cell>
          <cell r="AT600" t="str">
            <v>6 / 35 / 90</v>
          </cell>
          <cell r="AU600" t="str">
            <v>7 / 35 / 90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t="str">
            <v/>
          </cell>
          <cell r="BR600" t="str">
            <v/>
          </cell>
          <cell r="BS600" t="str">
            <v/>
          </cell>
          <cell r="BT600" t="str">
            <v/>
          </cell>
          <cell r="BU600" t="str">
            <v/>
          </cell>
          <cell r="BV600" t="str">
            <v/>
          </cell>
          <cell r="BW600" t="str">
            <v/>
          </cell>
          <cell r="BX600" t="str">
            <v/>
          </cell>
          <cell r="BY600" t="str">
            <v/>
          </cell>
          <cell r="BZ600" t="str">
            <v/>
          </cell>
          <cell r="CA600" t="str">
            <v/>
          </cell>
          <cell r="CB600" t="str">
            <v/>
          </cell>
          <cell r="CC600" t="str">
            <v/>
          </cell>
          <cell r="CD600" t="str">
            <v/>
          </cell>
          <cell r="CE600" t="str">
            <v/>
          </cell>
          <cell r="CF600" t="str">
            <v/>
          </cell>
          <cell r="CG600" t="str">
            <v/>
          </cell>
          <cell r="CH600" t="str">
            <v/>
          </cell>
          <cell r="CI600" t="str">
            <v/>
          </cell>
          <cell r="CJ600" t="str">
            <v/>
          </cell>
          <cell r="CK600" t="str">
            <v/>
          </cell>
          <cell r="CL600" t="str">
            <v/>
          </cell>
          <cell r="CM600" t="str">
            <v/>
          </cell>
          <cell r="CN600" t="str">
            <v/>
          </cell>
          <cell r="CO600" t="str">
            <v/>
          </cell>
          <cell r="CP600" t="str">
            <v/>
          </cell>
          <cell r="CQ600" t="str">
            <v/>
          </cell>
          <cell r="CR600" t="str">
            <v/>
          </cell>
          <cell r="CS600" t="str">
            <v/>
          </cell>
          <cell r="CT600" t="str">
            <v/>
          </cell>
          <cell r="CU600" t="str">
            <v/>
          </cell>
          <cell r="CV600" t="str">
            <v/>
          </cell>
          <cell r="CW600" t="str">
            <v/>
          </cell>
          <cell r="CX600" t="str">
            <v/>
          </cell>
          <cell r="CY600" t="str">
            <v/>
          </cell>
          <cell r="CZ600" t="str">
            <v/>
          </cell>
          <cell r="DA600" t="str">
            <v/>
          </cell>
          <cell r="DB600" t="str">
            <v/>
          </cell>
          <cell r="DC600">
            <v>0</v>
          </cell>
          <cell r="DD600">
            <v>1</v>
          </cell>
          <cell r="DE600">
            <v>0</v>
          </cell>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I601">
            <v>0</v>
          </cell>
          <cell r="J601">
            <v>0</v>
          </cell>
          <cell r="K601">
            <v>0</v>
          </cell>
          <cell r="L601">
            <v>0</v>
          </cell>
          <cell r="M601">
            <v>1</v>
          </cell>
          <cell r="N601">
            <v>0</v>
          </cell>
          <cell r="O601">
            <v>0</v>
          </cell>
          <cell r="P601">
            <v>0</v>
          </cell>
          <cell r="Q601">
            <v>1</v>
          </cell>
          <cell r="R601" t="str">
            <v>NFI</v>
          </cell>
          <cell r="S601">
            <v>0</v>
          </cell>
          <cell r="T601">
            <v>0</v>
          </cell>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t="str">
            <v>Maintain</v>
          </cell>
          <cell r="AR601" t="str">
            <v>Maintain</v>
          </cell>
          <cell r="AS601" t="str">
            <v>Maintain</v>
          </cell>
          <cell r="AT601" t="str">
            <v>Maintain</v>
          </cell>
          <cell r="AU601" t="str">
            <v>Maintain</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C601">
            <v>0</v>
          </cell>
          <cell r="DD601">
            <v>1</v>
          </cell>
          <cell r="DE601">
            <v>0</v>
          </cell>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M602">
            <v>0</v>
          </cell>
          <cell r="N602">
            <v>0</v>
          </cell>
          <cell r="O602">
            <v>0</v>
          </cell>
          <cell r="P602">
            <v>0</v>
          </cell>
          <cell r="Q602">
            <v>1</v>
          </cell>
          <cell r="R602" t="str">
            <v>Out &amp; under</v>
          </cell>
          <cell r="S602" t="str">
            <v xml:space="preserve">Revenue </v>
          </cell>
          <cell r="T602" t="str">
            <v>In-period</v>
          </cell>
          <cell r="U602" t="str">
            <v>Customer education/awareness</v>
          </cell>
          <cell r="V602" t="str">
            <v>nr</v>
          </cell>
          <cell r="W602" t="str">
            <v>Number of children/students engaged</v>
          </cell>
          <cell r="X602">
            <v>0</v>
          </cell>
          <cell r="Y602" t="str">
            <v>Up</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24370</v>
          </cell>
          <cell r="AR602">
            <v>24370</v>
          </cell>
          <cell r="AS602">
            <v>24370</v>
          </cell>
          <cell r="AT602">
            <v>24370</v>
          </cell>
          <cell r="AU602">
            <v>24370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C602">
            <v>0</v>
          </cell>
          <cell r="DD602">
            <v>1</v>
          </cell>
          <cell r="DE602">
            <v>0</v>
          </cell>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I603">
            <v>0</v>
          </cell>
          <cell r="J603">
            <v>1</v>
          </cell>
          <cell r="K603">
            <v>0</v>
          </cell>
          <cell r="L603">
            <v>0</v>
          </cell>
          <cell r="M603">
            <v>0</v>
          </cell>
          <cell r="N603">
            <v>0</v>
          </cell>
          <cell r="O603">
            <v>0</v>
          </cell>
          <cell r="P603">
            <v>0</v>
          </cell>
          <cell r="Q603">
            <v>1</v>
          </cell>
          <cell r="R603" t="str">
            <v>Out &amp; under</v>
          </cell>
          <cell r="S603" t="str">
            <v xml:space="preserve">Revenue </v>
          </cell>
          <cell r="T603" t="str">
            <v>In-period</v>
          </cell>
          <cell r="U603" t="str">
            <v>Leakage</v>
          </cell>
          <cell r="V603" t="str">
            <v>%</v>
          </cell>
          <cell r="W603" t="str">
            <v>Percentage change - cumulative</v>
          </cell>
          <cell r="X603">
            <v>1</v>
          </cell>
          <cell r="Y603" t="str">
            <v>Up</v>
          </cell>
          <cell r="Z603" t="str">
            <v>Leakage</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1.6</v>
          </cell>
          <cell r="AR603">
            <v>3.9</v>
          </cell>
          <cell r="AS603">
            <v>6.9</v>
          </cell>
          <cell r="AT603">
            <v>9.9</v>
          </cell>
          <cell r="AU603">
            <v>12.8</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t="str">
            <v>Yes</v>
          </cell>
          <cell r="BM603" t="str">
            <v>Yes</v>
          </cell>
          <cell r="BN603" t="str">
            <v>Yes</v>
          </cell>
          <cell r="BO603" t="str">
            <v>Yes</v>
          </cell>
          <cell r="BP603" t="str">
            <v>Yes</v>
          </cell>
          <cell r="BQ603">
            <v>-45.4</v>
          </cell>
          <cell r="BR603">
            <v>-45.4</v>
          </cell>
          <cell r="BS603">
            <v>-45.4</v>
          </cell>
          <cell r="BT603">
            <v>-45.4</v>
          </cell>
          <cell r="BU603">
            <v>-45.4</v>
          </cell>
          <cell r="BV603">
            <v>-25</v>
          </cell>
          <cell r="BW603">
            <v>-25</v>
          </cell>
          <cell r="BX603">
            <v>-25</v>
          </cell>
          <cell r="BY603">
            <v>-25</v>
          </cell>
          <cell r="BZ603">
            <v>-25</v>
          </cell>
          <cell r="CA603" t="str">
            <v/>
          </cell>
          <cell r="CB603" t="str">
            <v/>
          </cell>
          <cell r="CC603" t="str">
            <v/>
          </cell>
          <cell r="CD603" t="str">
            <v/>
          </cell>
          <cell r="CE603" t="str">
            <v/>
          </cell>
          <cell r="CF603" t="str">
            <v/>
          </cell>
          <cell r="CG603" t="str">
            <v/>
          </cell>
          <cell r="CH603" t="str">
            <v/>
          </cell>
          <cell r="CI603" t="str">
            <v/>
          </cell>
          <cell r="CJ603" t="str">
            <v/>
          </cell>
          <cell r="CK603">
            <v>35.6</v>
          </cell>
          <cell r="CL603">
            <v>36.200000000000003</v>
          </cell>
          <cell r="CM603">
            <v>37.1</v>
          </cell>
          <cell r="CN603">
            <v>38.1</v>
          </cell>
          <cell r="CO603">
            <v>39.299999999999997</v>
          </cell>
          <cell r="CP603">
            <v>100</v>
          </cell>
          <cell r="CQ603">
            <v>100</v>
          </cell>
          <cell r="CR603">
            <v>100</v>
          </cell>
          <cell r="CS603">
            <v>100</v>
          </cell>
          <cell r="CT603">
            <v>100</v>
          </cell>
          <cell r="CU603">
            <v>-0.26</v>
          </cell>
          <cell r="CV603" t="str">
            <v/>
          </cell>
          <cell r="CW603" t="str">
            <v/>
          </cell>
          <cell r="CX603">
            <v>-0.37</v>
          </cell>
          <cell r="CY603">
            <v>0.17299999999999999</v>
          </cell>
          <cell r="CZ603" t="str">
            <v/>
          </cell>
          <cell r="DA603" t="str">
            <v/>
          </cell>
          <cell r="DB603">
            <v>0.37</v>
          </cell>
          <cell r="DC603">
            <v>0</v>
          </cell>
          <cell r="DD603">
            <v>1</v>
          </cell>
          <cell r="DE603">
            <v>0</v>
          </cell>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I604">
            <v>0</v>
          </cell>
          <cell r="J604">
            <v>1</v>
          </cell>
          <cell r="K604">
            <v>0</v>
          </cell>
          <cell r="L604">
            <v>0</v>
          </cell>
          <cell r="M604">
            <v>0</v>
          </cell>
          <cell r="N604">
            <v>0</v>
          </cell>
          <cell r="O604">
            <v>0</v>
          </cell>
          <cell r="P604">
            <v>0</v>
          </cell>
          <cell r="Q604">
            <v>1</v>
          </cell>
          <cell r="R604" t="str">
            <v>Out &amp; under</v>
          </cell>
          <cell r="S604" t="str">
            <v xml:space="preserve">Revenue </v>
          </cell>
          <cell r="T604" t="str">
            <v>End of period</v>
          </cell>
          <cell r="U604" t="str">
            <v>Water consumption</v>
          </cell>
          <cell r="V604" t="str">
            <v>nr</v>
          </cell>
          <cell r="W604" t="str">
            <v>Litres per person per day</v>
          </cell>
          <cell r="X604">
            <v>1</v>
          </cell>
          <cell r="Y604" t="str">
            <v>Down</v>
          </cell>
          <cell r="Z604" t="str">
            <v>Per capita consumption</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133.6</v>
          </cell>
          <cell r="AR604">
            <v>133.4</v>
          </cell>
          <cell r="AS604">
            <v>133.30000000000001</v>
          </cell>
          <cell r="AT604">
            <v>133.19999999999999</v>
          </cell>
          <cell r="AU604">
            <v>132.5</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t="str">
            <v>Yes</v>
          </cell>
          <cell r="BM604" t="str">
            <v>Yes</v>
          </cell>
          <cell r="BN604" t="str">
            <v>Yes</v>
          </cell>
          <cell r="BO604" t="str">
            <v>Yes</v>
          </cell>
          <cell r="BP604" t="str">
            <v>Yes</v>
          </cell>
          <cell r="BQ604" t="str">
            <v/>
          </cell>
          <cell r="BR604" t="str">
            <v/>
          </cell>
          <cell r="BS604" t="str">
            <v/>
          </cell>
          <cell r="BT604" t="str">
            <v/>
          </cell>
          <cell r="BU604" t="str">
            <v/>
          </cell>
          <cell r="BV604" t="str">
            <v/>
          </cell>
          <cell r="BW604" t="str">
            <v/>
          </cell>
          <cell r="BX604" t="str">
            <v/>
          </cell>
          <cell r="BY604" t="str">
            <v/>
          </cell>
          <cell r="BZ604" t="str">
            <v/>
          </cell>
          <cell r="CA604" t="str">
            <v/>
          </cell>
          <cell r="CB604" t="str">
            <v/>
          </cell>
          <cell r="CC604" t="str">
            <v/>
          </cell>
          <cell r="CD604" t="str">
            <v/>
          </cell>
          <cell r="CE604" t="str">
            <v/>
          </cell>
          <cell r="CF604" t="str">
            <v/>
          </cell>
          <cell r="CG604" t="str">
            <v/>
          </cell>
          <cell r="CH604" t="str">
            <v/>
          </cell>
          <cell r="CI604" t="str">
            <v/>
          </cell>
          <cell r="CJ604" t="str">
            <v/>
          </cell>
          <cell r="CK604" t="str">
            <v/>
          </cell>
          <cell r="CL604" t="str">
            <v/>
          </cell>
          <cell r="CM604" t="str">
            <v/>
          </cell>
          <cell r="CN604" t="str">
            <v/>
          </cell>
          <cell r="CO604" t="str">
            <v/>
          </cell>
          <cell r="CP604" t="str">
            <v/>
          </cell>
          <cell r="CQ604" t="str">
            <v/>
          </cell>
          <cell r="CR604" t="str">
            <v/>
          </cell>
          <cell r="CS604" t="str">
            <v/>
          </cell>
          <cell r="CT604" t="str">
            <v/>
          </cell>
          <cell r="CU604">
            <v>-0.13</v>
          </cell>
          <cell r="CV604">
            <v>-0.43</v>
          </cell>
          <cell r="CW604" t="str">
            <v/>
          </cell>
          <cell r="CX604" t="str">
            <v/>
          </cell>
          <cell r="CY604">
            <v>9.0999999999999998E-2</v>
          </cell>
          <cell r="CZ604" t="str">
            <v/>
          </cell>
          <cell r="DA604" t="str">
            <v/>
          </cell>
          <cell r="DB604" t="str">
            <v/>
          </cell>
          <cell r="DC604">
            <v>0</v>
          </cell>
          <cell r="DD604">
            <v>1</v>
          </cell>
          <cell r="DE604">
            <v>0</v>
          </cell>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I605">
            <v>0</v>
          </cell>
          <cell r="J605">
            <v>1</v>
          </cell>
          <cell r="K605">
            <v>0</v>
          </cell>
          <cell r="L605">
            <v>0</v>
          </cell>
          <cell r="M605">
            <v>0</v>
          </cell>
          <cell r="N605">
            <v>0</v>
          </cell>
          <cell r="O605">
            <v>0</v>
          </cell>
          <cell r="P605">
            <v>0</v>
          </cell>
          <cell r="Q605">
            <v>1</v>
          </cell>
          <cell r="R605" t="str">
            <v>Out &amp; under</v>
          </cell>
          <cell r="S605" t="str">
            <v xml:space="preserve">Revenue </v>
          </cell>
          <cell r="T605" t="str">
            <v>In-period</v>
          </cell>
          <cell r="U605" t="str">
            <v>Leakage</v>
          </cell>
          <cell r="V605" t="str">
            <v>%</v>
          </cell>
          <cell r="W605" t="str">
            <v>Percentage of leaks fixed</v>
          </cell>
          <cell r="X605">
            <v>0</v>
          </cell>
          <cell r="Y605" t="str">
            <v>Up</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90</v>
          </cell>
          <cell r="AR605">
            <v>90</v>
          </cell>
          <cell r="AS605">
            <v>90</v>
          </cell>
          <cell r="AT605">
            <v>90</v>
          </cell>
          <cell r="AU605">
            <v>90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C605">
            <v>0</v>
          </cell>
          <cell r="DD605">
            <v>1</v>
          </cell>
          <cell r="DE605">
            <v>0</v>
          </cell>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I606">
            <v>0</v>
          </cell>
          <cell r="J606">
            <v>1</v>
          </cell>
          <cell r="K606">
            <v>0</v>
          </cell>
          <cell r="L606">
            <v>0</v>
          </cell>
          <cell r="M606">
            <v>0</v>
          </cell>
          <cell r="N606">
            <v>0</v>
          </cell>
          <cell r="O606">
            <v>0</v>
          </cell>
          <cell r="P606">
            <v>0</v>
          </cell>
          <cell r="Q606">
            <v>1</v>
          </cell>
          <cell r="R606" t="str">
            <v>NFI</v>
          </cell>
          <cell r="S606">
            <v>0</v>
          </cell>
          <cell r="T606">
            <v>0</v>
          </cell>
          <cell r="U606" t="str">
            <v>Water consumption</v>
          </cell>
          <cell r="V606" t="str">
            <v>nr</v>
          </cell>
          <cell r="W606" t="str">
            <v>Megalitres per day - cumulative</v>
          </cell>
          <cell r="X606">
            <v>1</v>
          </cell>
          <cell r="Y606" t="str">
            <v>Up</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1</v>
          </cell>
          <cell r="AR606">
            <v>2</v>
          </cell>
          <cell r="AS606">
            <v>3</v>
          </cell>
          <cell r="AT606">
            <v>4</v>
          </cell>
          <cell r="AU606">
            <v>5</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v>0</v>
          </cell>
          <cell r="DD606">
            <v>1</v>
          </cell>
          <cell r="DE606">
            <v>0</v>
          </cell>
        </row>
        <row r="607">
          <cell r="C607" t="str">
            <v>PR19WSX_Q1</v>
          </cell>
          <cell r="D607" t="str">
            <v>Excellent drinking water quality</v>
          </cell>
          <cell r="E607" t="str">
            <v>PR19 new</v>
          </cell>
          <cell r="F607" t="str">
            <v>Q1</v>
          </cell>
          <cell r="G607" t="str">
            <v>Water quality compliance (CRI)</v>
          </cell>
          <cell r="H607" t="str">
            <v>The DWI's Compliance Risk Index (CRI)</v>
          </cell>
          <cell r="I607">
            <v>0</v>
          </cell>
          <cell r="J607">
            <v>1</v>
          </cell>
          <cell r="K607">
            <v>0</v>
          </cell>
          <cell r="L607">
            <v>0</v>
          </cell>
          <cell r="M607">
            <v>0</v>
          </cell>
          <cell r="N607">
            <v>0</v>
          </cell>
          <cell r="O607">
            <v>0</v>
          </cell>
          <cell r="P607">
            <v>0</v>
          </cell>
          <cell r="Q607">
            <v>1</v>
          </cell>
          <cell r="R607" t="str">
            <v>Under</v>
          </cell>
          <cell r="S607" t="str">
            <v xml:space="preserve">Revenue </v>
          </cell>
          <cell r="T607" t="str">
            <v>In-period</v>
          </cell>
          <cell r="U607" t="str">
            <v>Water quality compliance</v>
          </cell>
          <cell r="V607" t="str">
            <v>score</v>
          </cell>
          <cell r="W607" t="str">
            <v>Index</v>
          </cell>
          <cell r="X607">
            <v>2</v>
          </cell>
          <cell r="Y607" t="str">
            <v>Down</v>
          </cell>
          <cell r="Z607" t="str">
            <v>Water quality compliance (CRI)</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t="str">
            <v>Yes</v>
          </cell>
          <cell r="BM607" t="str">
            <v>Yes</v>
          </cell>
          <cell r="BN607" t="str">
            <v>Yes</v>
          </cell>
          <cell r="BO607" t="str">
            <v>Yes</v>
          </cell>
          <cell r="BP607" t="str">
            <v>Yes</v>
          </cell>
          <cell r="BQ607" t="str">
            <v/>
          </cell>
          <cell r="BR607" t="str">
            <v/>
          </cell>
          <cell r="BS607" t="str">
            <v/>
          </cell>
          <cell r="BT607" t="str">
            <v/>
          </cell>
          <cell r="BU607" t="str">
            <v/>
          </cell>
          <cell r="BV607">
            <v>9.5</v>
          </cell>
          <cell r="BW607">
            <v>9.5</v>
          </cell>
          <cell r="BX607">
            <v>9.5</v>
          </cell>
          <cell r="BY607">
            <v>9.5</v>
          </cell>
          <cell r="BZ607">
            <v>9.5</v>
          </cell>
          <cell r="CA607">
            <v>2</v>
          </cell>
          <cell r="CB607">
            <v>2</v>
          </cell>
          <cell r="CC607">
            <v>2</v>
          </cell>
          <cell r="CD607">
            <v>2</v>
          </cell>
          <cell r="CE607">
            <v>2</v>
          </cell>
          <cell r="CF607" t="str">
            <v/>
          </cell>
          <cell r="CG607" t="str">
            <v/>
          </cell>
          <cell r="CH607" t="str">
            <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v>-0.57999999999999996</v>
          </cell>
          <cell r="CV607">
            <v>-2.5</v>
          </cell>
          <cell r="CW607" t="str">
            <v/>
          </cell>
          <cell r="CX607" t="str">
            <v/>
          </cell>
          <cell r="CY607">
            <v>0</v>
          </cell>
          <cell r="CZ607" t="str">
            <v/>
          </cell>
          <cell r="DA607" t="str">
            <v/>
          </cell>
          <cell r="DB607" t="str">
            <v/>
          </cell>
          <cell r="DC607">
            <v>0</v>
          </cell>
          <cell r="DD607">
            <v>1</v>
          </cell>
          <cell r="DE607">
            <v>0</v>
          </cell>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I608">
            <v>0</v>
          </cell>
          <cell r="J608">
            <v>1</v>
          </cell>
          <cell r="K608">
            <v>0</v>
          </cell>
          <cell r="L608">
            <v>0</v>
          </cell>
          <cell r="M608">
            <v>0</v>
          </cell>
          <cell r="N608">
            <v>0</v>
          </cell>
          <cell r="O608">
            <v>0</v>
          </cell>
          <cell r="P608">
            <v>0</v>
          </cell>
          <cell r="Q608">
            <v>1</v>
          </cell>
          <cell r="R608" t="str">
            <v>Out &amp; under</v>
          </cell>
          <cell r="S608" t="str">
            <v xml:space="preserve">Revenue </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1.31</v>
          </cell>
          <cell r="AR608">
            <v>1.22</v>
          </cell>
          <cell r="AS608">
            <v>1.1200000000000001</v>
          </cell>
          <cell r="AT608">
            <v>1.03</v>
          </cell>
          <cell r="AU608">
            <v>0.93</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C608">
            <v>0</v>
          </cell>
          <cell r="DD608">
            <v>1</v>
          </cell>
          <cell r="DE608">
            <v>0</v>
          </cell>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I609">
            <v>0</v>
          </cell>
          <cell r="J609">
            <v>1</v>
          </cell>
          <cell r="K609">
            <v>0</v>
          </cell>
          <cell r="L609">
            <v>0</v>
          </cell>
          <cell r="M609">
            <v>0</v>
          </cell>
          <cell r="N609">
            <v>0</v>
          </cell>
          <cell r="O609">
            <v>0</v>
          </cell>
          <cell r="P609">
            <v>0</v>
          </cell>
          <cell r="Q609">
            <v>1</v>
          </cell>
          <cell r="R609" t="str">
            <v>Out &amp; under</v>
          </cell>
          <cell r="S609" t="str">
            <v xml:space="preserve">Revenue </v>
          </cell>
          <cell r="T609" t="str">
            <v>In-period</v>
          </cell>
          <cell r="U609" t="str">
            <v>Water quality compliance</v>
          </cell>
          <cell r="V609" t="str">
            <v>score</v>
          </cell>
          <cell r="W609" t="str">
            <v>Index - cumulative</v>
          </cell>
          <cell r="X609">
            <v>0</v>
          </cell>
          <cell r="Y609" t="str">
            <v>Up</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18297</v>
          </cell>
          <cell r="AR609">
            <v>18297</v>
          </cell>
          <cell r="AS609">
            <v>18297</v>
          </cell>
          <cell r="AT609">
            <v>18297</v>
          </cell>
          <cell r="AU609">
            <v>18297</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C609">
            <v>0</v>
          </cell>
          <cell r="DD609">
            <v>1</v>
          </cell>
          <cell r="DE609">
            <v>0</v>
          </cell>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I610">
            <v>0</v>
          </cell>
          <cell r="J610">
            <v>1</v>
          </cell>
          <cell r="K610">
            <v>0</v>
          </cell>
          <cell r="L610">
            <v>0</v>
          </cell>
          <cell r="M610">
            <v>0</v>
          </cell>
          <cell r="N610">
            <v>0</v>
          </cell>
          <cell r="O610">
            <v>0</v>
          </cell>
          <cell r="P610">
            <v>0</v>
          </cell>
          <cell r="Q610">
            <v>1</v>
          </cell>
          <cell r="R610" t="str">
            <v>Out &amp; under</v>
          </cell>
          <cell r="S610" t="str">
            <v xml:space="preserve">Revenue </v>
          </cell>
          <cell r="T610" t="str">
            <v>In-period</v>
          </cell>
          <cell r="U610" t="str">
            <v>Water quality compliance</v>
          </cell>
          <cell r="V610" t="str">
            <v>nr</v>
          </cell>
          <cell r="W610" t="str">
            <v>Number of lead pipes replaced each year</v>
          </cell>
          <cell r="X610">
            <v>0</v>
          </cell>
          <cell r="Y610" t="str">
            <v>Up</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1160</v>
          </cell>
          <cell r="AR610">
            <v>1410</v>
          </cell>
          <cell r="AS610">
            <v>2010</v>
          </cell>
          <cell r="AT610">
            <v>2210</v>
          </cell>
          <cell r="AU610">
            <v>2210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C610">
            <v>0</v>
          </cell>
          <cell r="DD610">
            <v>1</v>
          </cell>
          <cell r="DE610">
            <v>0</v>
          </cell>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I611">
            <v>0</v>
          </cell>
          <cell r="J611">
            <v>1</v>
          </cell>
          <cell r="K611">
            <v>0</v>
          </cell>
          <cell r="L611">
            <v>0</v>
          </cell>
          <cell r="M611">
            <v>0</v>
          </cell>
          <cell r="N611">
            <v>0</v>
          </cell>
          <cell r="O611">
            <v>0</v>
          </cell>
          <cell r="P611">
            <v>0</v>
          </cell>
          <cell r="Q611">
            <v>1</v>
          </cell>
          <cell r="R611" t="str">
            <v>NFI</v>
          </cell>
          <cell r="S611">
            <v>0</v>
          </cell>
          <cell r="T611">
            <v>0</v>
          </cell>
          <cell r="U611" t="str">
            <v>Water quality compliance</v>
          </cell>
          <cell r="V611" t="str">
            <v>score</v>
          </cell>
          <cell r="W611" t="str">
            <v>Index</v>
          </cell>
          <cell r="X611">
            <v>3</v>
          </cell>
          <cell r="Y611" t="str">
            <v>Down</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12.8</v>
          </cell>
          <cell r="AR611">
            <v>12.8</v>
          </cell>
          <cell r="AS611">
            <v>12.8</v>
          </cell>
          <cell r="AT611">
            <v>12.8</v>
          </cell>
          <cell r="AU611">
            <v>12.8</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v>0</v>
          </cell>
          <cell r="DD611">
            <v>1</v>
          </cell>
          <cell r="DE611">
            <v>0</v>
          </cell>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I612">
            <v>0</v>
          </cell>
          <cell r="J612">
            <v>0</v>
          </cell>
          <cell r="K612">
            <v>1</v>
          </cell>
          <cell r="L612">
            <v>0</v>
          </cell>
          <cell r="M612">
            <v>0</v>
          </cell>
          <cell r="N612">
            <v>0</v>
          </cell>
          <cell r="O612">
            <v>0</v>
          </cell>
          <cell r="P612">
            <v>0</v>
          </cell>
          <cell r="Q612">
            <v>1</v>
          </cell>
          <cell r="R612" t="str">
            <v>Out &amp; under</v>
          </cell>
          <cell r="S612" t="str">
            <v xml:space="preserve">Revenue </v>
          </cell>
          <cell r="T612" t="str">
            <v>In-period</v>
          </cell>
          <cell r="U612" t="str">
            <v>Sewer flooding</v>
          </cell>
          <cell r="V612" t="str">
            <v>nr</v>
          </cell>
          <cell r="W612" t="str">
            <v>Number of incidents per 10,000 sewer connections</v>
          </cell>
          <cell r="X612">
            <v>2</v>
          </cell>
          <cell r="Y612" t="str">
            <v>Down</v>
          </cell>
          <cell r="Z612" t="str">
            <v>Internal sewer flooding</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1.68</v>
          </cell>
          <cell r="AR612">
            <v>1.63</v>
          </cell>
          <cell r="AS612">
            <v>1.58</v>
          </cell>
          <cell r="AT612">
            <v>1.44</v>
          </cell>
          <cell r="AU612">
            <v>1.34</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t="str">
            <v>Yes</v>
          </cell>
          <cell r="BM612" t="str">
            <v>Yes</v>
          </cell>
          <cell r="BN612" t="str">
            <v>Yes</v>
          </cell>
          <cell r="BO612" t="str">
            <v>Yes</v>
          </cell>
          <cell r="BP612" t="str">
            <v>Yes</v>
          </cell>
          <cell r="BQ612">
            <v>4.09</v>
          </cell>
          <cell r="BR612">
            <v>4.09</v>
          </cell>
          <cell r="BS612">
            <v>4.09</v>
          </cell>
          <cell r="BT612">
            <v>4.09</v>
          </cell>
          <cell r="BU612">
            <v>4.09</v>
          </cell>
          <cell r="BV612">
            <v>2.56</v>
          </cell>
          <cell r="BW612">
            <v>2.56</v>
          </cell>
          <cell r="BX612">
            <v>2.56</v>
          </cell>
          <cell r="BY612">
            <v>2.56</v>
          </cell>
          <cell r="BZ612">
            <v>2.56</v>
          </cell>
          <cell r="CA612" t="str">
            <v/>
          </cell>
          <cell r="CB612" t="str">
            <v/>
          </cell>
          <cell r="CC612" t="str">
            <v/>
          </cell>
          <cell r="CD612" t="str">
            <v/>
          </cell>
          <cell r="CE612" t="str">
            <v/>
          </cell>
          <cell r="CF612" t="str">
            <v/>
          </cell>
          <cell r="CG612" t="str">
            <v/>
          </cell>
          <cell r="CH612" t="str">
            <v/>
          </cell>
          <cell r="CI612" t="str">
            <v/>
          </cell>
          <cell r="CJ612" t="str">
            <v/>
          </cell>
          <cell r="CK612">
            <v>0.93</v>
          </cell>
          <cell r="CL612">
            <v>0.9</v>
          </cell>
          <cell r="CM612">
            <v>0.87</v>
          </cell>
          <cell r="CN612">
            <v>0.8</v>
          </cell>
          <cell r="CO612">
            <v>0.74</v>
          </cell>
          <cell r="CP612" t="str">
            <v>*</v>
          </cell>
          <cell r="CQ612" t="str">
            <v>*</v>
          </cell>
          <cell r="CR612" t="str">
            <v>*</v>
          </cell>
          <cell r="CS612" t="str">
            <v>*</v>
          </cell>
          <cell r="CT612" t="str">
            <v>*</v>
          </cell>
          <cell r="CU612">
            <v>-5.69</v>
          </cell>
          <cell r="CV612" t="str">
            <v/>
          </cell>
          <cell r="CW612" t="str">
            <v/>
          </cell>
          <cell r="CX612">
            <v>-18.177</v>
          </cell>
          <cell r="CY612">
            <v>5.69</v>
          </cell>
          <cell r="CZ612" t="str">
            <v/>
          </cell>
          <cell r="DA612" t="str">
            <v/>
          </cell>
          <cell r="DB612">
            <v>18.177</v>
          </cell>
          <cell r="DC612">
            <v>0</v>
          </cell>
          <cell r="DD612">
            <v>1</v>
          </cell>
          <cell r="DE612">
            <v>0</v>
          </cell>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I613">
            <v>0</v>
          </cell>
          <cell r="J613">
            <v>0</v>
          </cell>
          <cell r="K613">
            <v>1</v>
          </cell>
          <cell r="L613">
            <v>0</v>
          </cell>
          <cell r="M613">
            <v>0</v>
          </cell>
          <cell r="N613">
            <v>0</v>
          </cell>
          <cell r="O613">
            <v>0</v>
          </cell>
          <cell r="P613">
            <v>0</v>
          </cell>
          <cell r="Q613">
            <v>1</v>
          </cell>
          <cell r="R613" t="str">
            <v>Out &amp; under</v>
          </cell>
          <cell r="S613" t="str">
            <v xml:space="preserve">Revenue </v>
          </cell>
          <cell r="T613" t="str">
            <v>In-period</v>
          </cell>
          <cell r="U613" t="str">
            <v>Sewer flooding</v>
          </cell>
          <cell r="V613" t="str">
            <v>nr</v>
          </cell>
          <cell r="W613" t="str">
            <v>Number of incidents per 10,000 sewer connections</v>
          </cell>
          <cell r="X613">
            <v>2</v>
          </cell>
          <cell r="Y613" t="str">
            <v>Down</v>
          </cell>
          <cell r="Z613" t="str">
            <v>External sewer flooding</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17.07</v>
          </cell>
          <cell r="AR613">
            <v>16.73</v>
          </cell>
          <cell r="AS613">
            <v>16.38</v>
          </cell>
          <cell r="AT613">
            <v>16.03</v>
          </cell>
          <cell r="AU613">
            <v>15.68</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C613">
            <v>0</v>
          </cell>
          <cell r="DD613">
            <v>1</v>
          </cell>
          <cell r="DE613">
            <v>0</v>
          </cell>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I614">
            <v>0</v>
          </cell>
          <cell r="J614">
            <v>0</v>
          </cell>
          <cell r="K614">
            <v>1</v>
          </cell>
          <cell r="L614">
            <v>0</v>
          </cell>
          <cell r="M614">
            <v>0</v>
          </cell>
          <cell r="N614">
            <v>0</v>
          </cell>
          <cell r="O614">
            <v>0</v>
          </cell>
          <cell r="P614">
            <v>0</v>
          </cell>
          <cell r="Q614">
            <v>1</v>
          </cell>
          <cell r="R614" t="str">
            <v>Under</v>
          </cell>
          <cell r="S614" t="str">
            <v xml:space="preserve">Revenue </v>
          </cell>
          <cell r="T614" t="str">
            <v>In-period</v>
          </cell>
          <cell r="U614" t="str">
            <v>Sewer flooding</v>
          </cell>
          <cell r="V614" t="str">
            <v>score</v>
          </cell>
          <cell r="W614" t="str">
            <v>Index</v>
          </cell>
          <cell r="X614">
            <v>0</v>
          </cell>
          <cell r="Y614" t="str">
            <v>Down</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50651</v>
          </cell>
          <cell r="AR614">
            <v>50651</v>
          </cell>
          <cell r="AS614">
            <v>50651</v>
          </cell>
          <cell r="AT614">
            <v>50651</v>
          </cell>
          <cell r="AU614">
            <v>50651</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C614">
            <v>0</v>
          </cell>
          <cell r="DD614">
            <v>1</v>
          </cell>
          <cell r="DE614">
            <v>0</v>
          </cell>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I615">
            <v>0</v>
          </cell>
          <cell r="J615">
            <v>0</v>
          </cell>
          <cell r="K615">
            <v>1</v>
          </cell>
          <cell r="L615">
            <v>0</v>
          </cell>
          <cell r="M615">
            <v>0</v>
          </cell>
          <cell r="N615">
            <v>0</v>
          </cell>
          <cell r="O615">
            <v>0</v>
          </cell>
          <cell r="P615">
            <v>0</v>
          </cell>
          <cell r="Q615">
            <v>1</v>
          </cell>
          <cell r="R615" t="str">
            <v>Under</v>
          </cell>
          <cell r="S615" t="str">
            <v xml:space="preserve">Revenue </v>
          </cell>
          <cell r="T615" t="str">
            <v>In-period</v>
          </cell>
          <cell r="U615" t="str">
            <v>Resilience</v>
          </cell>
          <cell r="V615" t="str">
            <v>nr</v>
          </cell>
          <cell r="W615" t="str">
            <v>Months of delays</v>
          </cell>
          <cell r="X615">
            <v>0</v>
          </cell>
          <cell r="Y615" t="str">
            <v>Down</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cell r="DE615">
            <v>0</v>
          </cell>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I616">
            <v>0</v>
          </cell>
          <cell r="J616">
            <v>1</v>
          </cell>
          <cell r="K616">
            <v>0</v>
          </cell>
          <cell r="L616">
            <v>0</v>
          </cell>
          <cell r="M616">
            <v>0</v>
          </cell>
          <cell r="N616">
            <v>0</v>
          </cell>
          <cell r="O616">
            <v>0</v>
          </cell>
          <cell r="P616">
            <v>0</v>
          </cell>
          <cell r="Q616">
            <v>1</v>
          </cell>
          <cell r="R616" t="str">
            <v>Out &amp; under</v>
          </cell>
          <cell r="S616" t="str">
            <v xml:space="preserve">Revenue </v>
          </cell>
          <cell r="T616" t="str">
            <v>In-period</v>
          </cell>
          <cell r="U616" t="str">
            <v>Supply interruptions</v>
          </cell>
          <cell r="V616" t="str">
            <v>time</v>
          </cell>
          <cell r="W616" t="str">
            <v>Minutes per property</v>
          </cell>
          <cell r="X616">
            <v>0</v>
          </cell>
          <cell r="Y616" t="str">
            <v>Down</v>
          </cell>
          <cell r="Z616" t="str">
            <v>Water supply interruptions</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4.5138888888888893E-3</v>
          </cell>
          <cell r="AR616">
            <v>4.2592592592592595E-3</v>
          </cell>
          <cell r="AS616">
            <v>3.9930555555555561E-3</v>
          </cell>
          <cell r="AT616">
            <v>3.7384259259259263E-3</v>
          </cell>
          <cell r="AU616">
            <v>3.472222222222222E-3</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t="str">
            <v>Yes</v>
          </cell>
          <cell r="BM616" t="str">
            <v>Yes</v>
          </cell>
          <cell r="BN616" t="str">
            <v>Yes</v>
          </cell>
          <cell r="BO616" t="str">
            <v>Yes</v>
          </cell>
          <cell r="BP616" t="str">
            <v>Yes</v>
          </cell>
          <cell r="BQ616">
            <v>1.3396620370370369E-2</v>
          </cell>
          <cell r="BR616">
            <v>1.3396620370370369E-2</v>
          </cell>
          <cell r="BS616">
            <v>1.3396620370370369E-2</v>
          </cell>
          <cell r="BT616">
            <v>1.3396620370370369E-2</v>
          </cell>
          <cell r="BU616">
            <v>1.3396620370370369E-2</v>
          </cell>
          <cell r="BV616">
            <v>1.1792443283723333E-2</v>
          </cell>
          <cell r="BW616">
            <v>1.1792443283723333E-2</v>
          </cell>
          <cell r="BX616">
            <v>1.1792443283723333E-2</v>
          </cell>
          <cell r="BY616">
            <v>1.1792443283723333E-2</v>
          </cell>
          <cell r="BZ616">
            <v>1.1792443283723333E-2</v>
          </cell>
          <cell r="CA616">
            <v>0</v>
          </cell>
          <cell r="CB616">
            <v>0</v>
          </cell>
          <cell r="CC616">
            <v>0</v>
          </cell>
          <cell r="CD616">
            <v>0</v>
          </cell>
          <cell r="CE616">
            <v>0</v>
          </cell>
          <cell r="CF616">
            <v>0</v>
          </cell>
          <cell r="CG616">
            <v>0</v>
          </cell>
          <cell r="CH616">
            <v>0</v>
          </cell>
          <cell r="CI616">
            <v>0</v>
          </cell>
          <cell r="CJ616">
            <v>0</v>
          </cell>
          <cell r="CK616">
            <v>9.0277777777777784E-4</v>
          </cell>
          <cell r="CL616">
            <v>9.0277777777777784E-4</v>
          </cell>
          <cell r="CM616">
            <v>9.0277777777777784E-4</v>
          </cell>
          <cell r="CN616">
            <v>9.0277777777777784E-4</v>
          </cell>
          <cell r="CO616">
            <v>9.0277777777777784E-4</v>
          </cell>
          <cell r="CP616" t="str">
            <v>*</v>
          </cell>
          <cell r="CQ616" t="str">
            <v>*</v>
          </cell>
          <cell r="CR616" t="str">
            <v>*</v>
          </cell>
          <cell r="CS616" t="str">
            <v>*</v>
          </cell>
          <cell r="CT616" t="str">
            <v>*</v>
          </cell>
          <cell r="CU616">
            <v>-0.14000000000000001</v>
          </cell>
          <cell r="CV616" t="str">
            <v/>
          </cell>
          <cell r="CW616" t="str">
            <v/>
          </cell>
          <cell r="CX616">
            <v>-0.3</v>
          </cell>
          <cell r="CY616">
            <v>0.14000000000000001</v>
          </cell>
          <cell r="CZ616" t="str">
            <v/>
          </cell>
          <cell r="DA616" t="str">
            <v/>
          </cell>
          <cell r="DB616">
            <v>0.3</v>
          </cell>
          <cell r="DC616">
            <v>0</v>
          </cell>
          <cell r="DD616">
            <v>1</v>
          </cell>
          <cell r="DE616">
            <v>0</v>
          </cell>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J617">
            <v>0</v>
          </cell>
          <cell r="K617">
            <v>0</v>
          </cell>
          <cell r="L617">
            <v>0</v>
          </cell>
          <cell r="M617">
            <v>0</v>
          </cell>
          <cell r="N617">
            <v>0</v>
          </cell>
          <cell r="O617">
            <v>0</v>
          </cell>
          <cell r="P617">
            <v>0</v>
          </cell>
          <cell r="Q617">
            <v>1</v>
          </cell>
          <cell r="R617" t="str">
            <v>NFI</v>
          </cell>
          <cell r="S617">
            <v>0</v>
          </cell>
          <cell r="T617">
            <v>0</v>
          </cell>
          <cell r="U617" t="str">
            <v>Supply restrictions</v>
          </cell>
          <cell r="V617" t="str">
            <v>%</v>
          </cell>
          <cell r="W617" t="str">
            <v>Percentage of population</v>
          </cell>
          <cell r="X617">
            <v>1</v>
          </cell>
          <cell r="Y617" t="str">
            <v>Down</v>
          </cell>
          <cell r="Z617" t="str">
            <v>Risk of severe restrictions in a drought</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t="str">
            <v/>
          </cell>
          <cell r="BR617" t="str">
            <v/>
          </cell>
          <cell r="BS617" t="str">
            <v/>
          </cell>
          <cell r="BT617" t="str">
            <v/>
          </cell>
          <cell r="BU617" t="str">
            <v/>
          </cell>
          <cell r="BV617" t="str">
            <v/>
          </cell>
          <cell r="BW617" t="str">
            <v/>
          </cell>
          <cell r="BX617" t="str">
            <v/>
          </cell>
          <cell r="BY617" t="str">
            <v/>
          </cell>
          <cell r="BZ617" t="str">
            <v/>
          </cell>
          <cell r="CA617" t="str">
            <v/>
          </cell>
          <cell r="CB617" t="str">
            <v/>
          </cell>
          <cell r="CC617" t="str">
            <v/>
          </cell>
          <cell r="CD617" t="str">
            <v/>
          </cell>
          <cell r="CE617" t="str">
            <v/>
          </cell>
          <cell r="CF617" t="str">
            <v/>
          </cell>
          <cell r="CG617" t="str">
            <v/>
          </cell>
          <cell r="CH617" t="str">
            <v/>
          </cell>
          <cell r="CI617" t="str">
            <v/>
          </cell>
          <cell r="CJ617" t="str">
            <v/>
          </cell>
          <cell r="CK617" t="str">
            <v/>
          </cell>
          <cell r="CL617" t="str">
            <v/>
          </cell>
          <cell r="CM617" t="str">
            <v/>
          </cell>
          <cell r="CN617" t="str">
            <v/>
          </cell>
          <cell r="CO617" t="str">
            <v/>
          </cell>
          <cell r="CP617" t="str">
            <v/>
          </cell>
          <cell r="CQ617" t="str">
            <v/>
          </cell>
          <cell r="CR617" t="str">
            <v/>
          </cell>
          <cell r="CS617" t="str">
            <v/>
          </cell>
          <cell r="CT617" t="str">
            <v/>
          </cell>
          <cell r="CU617" t="str">
            <v/>
          </cell>
          <cell r="CV617" t="str">
            <v/>
          </cell>
          <cell r="CW617" t="str">
            <v/>
          </cell>
          <cell r="CX617" t="str">
            <v/>
          </cell>
          <cell r="CY617" t="str">
            <v/>
          </cell>
          <cell r="CZ617" t="str">
            <v/>
          </cell>
          <cell r="DA617" t="str">
            <v/>
          </cell>
          <cell r="DB617" t="str">
            <v/>
          </cell>
          <cell r="DC617">
            <v>0</v>
          </cell>
          <cell r="DD617">
            <v>1</v>
          </cell>
          <cell r="DE617">
            <v>0</v>
          </cell>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I618">
            <v>0</v>
          </cell>
          <cell r="J618">
            <v>0</v>
          </cell>
          <cell r="K618">
            <v>1</v>
          </cell>
          <cell r="L618">
            <v>0</v>
          </cell>
          <cell r="M618">
            <v>0</v>
          </cell>
          <cell r="N618">
            <v>0</v>
          </cell>
          <cell r="O618">
            <v>0</v>
          </cell>
          <cell r="P618">
            <v>0</v>
          </cell>
          <cell r="Q618">
            <v>1</v>
          </cell>
          <cell r="R618" t="str">
            <v>NFI</v>
          </cell>
          <cell r="S618">
            <v>0</v>
          </cell>
          <cell r="T618">
            <v>0</v>
          </cell>
          <cell r="U618" t="str">
            <v>Sewer flooding</v>
          </cell>
          <cell r="V618" t="str">
            <v>%</v>
          </cell>
          <cell r="W618" t="str">
            <v>Percentage of population</v>
          </cell>
          <cell r="X618">
            <v>2</v>
          </cell>
          <cell r="Y618" t="str">
            <v>Down</v>
          </cell>
          <cell r="Z618" t="str">
            <v>Risk of sewer flooding in a storm</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t="str">
            <v>12.93​</v>
          </cell>
          <cell r="AR618" t="str">
            <v>11.93​</v>
          </cell>
          <cell r="AS618" t="str">
            <v>9.45​</v>
          </cell>
          <cell r="AT618" t="str">
            <v>8.91​</v>
          </cell>
          <cell r="AU618" t="str">
            <v>8.37​</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t="str">
            <v/>
          </cell>
          <cell r="BR618" t="str">
            <v/>
          </cell>
          <cell r="BS618" t="str">
            <v/>
          </cell>
          <cell r="BT618" t="str">
            <v/>
          </cell>
          <cell r="BU618" t="str">
            <v/>
          </cell>
          <cell r="BV618" t="str">
            <v/>
          </cell>
          <cell r="BW618" t="str">
            <v/>
          </cell>
          <cell r="BX618" t="str">
            <v/>
          </cell>
          <cell r="BY618" t="str">
            <v/>
          </cell>
          <cell r="BZ618" t="str">
            <v/>
          </cell>
          <cell r="CA618" t="str">
            <v/>
          </cell>
          <cell r="CB618" t="str">
            <v/>
          </cell>
          <cell r="CC618" t="str">
            <v/>
          </cell>
          <cell r="CD618" t="str">
            <v/>
          </cell>
          <cell r="CE618" t="str">
            <v/>
          </cell>
          <cell r="CF618" t="str">
            <v/>
          </cell>
          <cell r="CG618" t="str">
            <v/>
          </cell>
          <cell r="CH618" t="str">
            <v/>
          </cell>
          <cell r="CI618" t="str">
            <v/>
          </cell>
          <cell r="CJ618" t="str">
            <v/>
          </cell>
          <cell r="CK618" t="str">
            <v/>
          </cell>
          <cell r="CL618" t="str">
            <v/>
          </cell>
          <cell r="CM618" t="str">
            <v/>
          </cell>
          <cell r="CN618" t="str">
            <v/>
          </cell>
          <cell r="CO618" t="str">
            <v/>
          </cell>
          <cell r="CP618" t="str">
            <v/>
          </cell>
          <cell r="CQ618" t="str">
            <v/>
          </cell>
          <cell r="CR618" t="str">
            <v/>
          </cell>
          <cell r="CS618" t="str">
            <v/>
          </cell>
          <cell r="CT618" t="str">
            <v/>
          </cell>
          <cell r="CU618" t="str">
            <v/>
          </cell>
          <cell r="CV618" t="str">
            <v/>
          </cell>
          <cell r="CW618" t="str">
            <v/>
          </cell>
          <cell r="CX618" t="str">
            <v/>
          </cell>
          <cell r="CY618" t="str">
            <v/>
          </cell>
          <cell r="CZ618" t="str">
            <v/>
          </cell>
          <cell r="DA618" t="str">
            <v/>
          </cell>
          <cell r="DB618" t="str">
            <v/>
          </cell>
          <cell r="DC618">
            <v>0</v>
          </cell>
          <cell r="DD618">
            <v>1</v>
          </cell>
          <cell r="DE618">
            <v>0</v>
          </cell>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I619">
            <v>0</v>
          </cell>
          <cell r="J619">
            <v>1</v>
          </cell>
          <cell r="K619">
            <v>0</v>
          </cell>
          <cell r="L619">
            <v>0</v>
          </cell>
          <cell r="M619">
            <v>0</v>
          </cell>
          <cell r="N619">
            <v>0</v>
          </cell>
          <cell r="O619">
            <v>0</v>
          </cell>
          <cell r="P619">
            <v>0</v>
          </cell>
          <cell r="Q619">
            <v>1</v>
          </cell>
          <cell r="R619" t="str">
            <v>Under</v>
          </cell>
          <cell r="S619" t="str">
            <v xml:space="preserve">Revenue </v>
          </cell>
          <cell r="T619" t="str">
            <v>In-period</v>
          </cell>
          <cell r="U619" t="str">
            <v>Water mains bursts</v>
          </cell>
          <cell r="V619" t="str">
            <v>nr</v>
          </cell>
          <cell r="W619" t="str">
            <v>Number of bursts per 1,000km mains</v>
          </cell>
          <cell r="X619">
            <v>1</v>
          </cell>
          <cell r="Y619" t="str">
            <v>Down</v>
          </cell>
          <cell r="Z619" t="str">
            <v>Mains repairs</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161.4</v>
          </cell>
          <cell r="AR619">
            <v>159.1</v>
          </cell>
          <cell r="AS619">
            <v>156.9</v>
          </cell>
          <cell r="AT619">
            <v>154.6</v>
          </cell>
          <cell r="AU619">
            <v>152.4</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t="str">
            <v>Yes</v>
          </cell>
          <cell r="BM619" t="str">
            <v>Yes</v>
          </cell>
          <cell r="BN619" t="str">
            <v>Yes</v>
          </cell>
          <cell r="BO619" t="str">
            <v>Yes</v>
          </cell>
          <cell r="BP619" t="str">
            <v>Yes</v>
          </cell>
          <cell r="BQ619" t="str">
            <v/>
          </cell>
          <cell r="BR619" t="str">
            <v/>
          </cell>
          <cell r="BS619" t="str">
            <v/>
          </cell>
          <cell r="BT619" t="str">
            <v/>
          </cell>
          <cell r="BU619" t="str">
            <v/>
          </cell>
          <cell r="BV619">
            <v>225.9</v>
          </cell>
          <cell r="BW619">
            <v>225.9</v>
          </cell>
          <cell r="BX619">
            <v>225.9</v>
          </cell>
          <cell r="BY619">
            <v>225.9</v>
          </cell>
          <cell r="BZ619">
            <v>225.9</v>
          </cell>
          <cell r="CA619" t="str">
            <v/>
          </cell>
          <cell r="CB619" t="str">
            <v/>
          </cell>
          <cell r="CC619" t="str">
            <v/>
          </cell>
          <cell r="CD619" t="str">
            <v/>
          </cell>
          <cell r="CE619" t="str">
            <v/>
          </cell>
          <cell r="CF619" t="str">
            <v/>
          </cell>
          <cell r="CG619" t="str">
            <v/>
          </cell>
          <cell r="CH619" t="str">
            <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v>-4.5999999999999999E-2</v>
          </cell>
          <cell r="CV619">
            <v>-0.38</v>
          </cell>
          <cell r="CW619" t="str">
            <v/>
          </cell>
          <cell r="CX619" t="str">
            <v/>
          </cell>
          <cell r="CY619" t="str">
            <v/>
          </cell>
          <cell r="CZ619" t="str">
            <v/>
          </cell>
          <cell r="DA619" t="str">
            <v/>
          </cell>
          <cell r="DB619" t="str">
            <v/>
          </cell>
          <cell r="DC619">
            <v>0</v>
          </cell>
          <cell r="DD619">
            <v>1</v>
          </cell>
          <cell r="DE619">
            <v>0</v>
          </cell>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I620">
            <v>0</v>
          </cell>
          <cell r="J620">
            <v>1</v>
          </cell>
          <cell r="K620">
            <v>0</v>
          </cell>
          <cell r="L620">
            <v>0</v>
          </cell>
          <cell r="M620">
            <v>0</v>
          </cell>
          <cell r="N620">
            <v>0</v>
          </cell>
          <cell r="O620">
            <v>0</v>
          </cell>
          <cell r="P620">
            <v>0</v>
          </cell>
          <cell r="Q620">
            <v>1</v>
          </cell>
          <cell r="R620" t="str">
            <v>Under</v>
          </cell>
          <cell r="S620" t="str">
            <v xml:space="preserve">Revenue </v>
          </cell>
          <cell r="T620" t="str">
            <v>In-period</v>
          </cell>
          <cell r="U620" t="str">
            <v>Water outage</v>
          </cell>
          <cell r="V620" t="str">
            <v>%</v>
          </cell>
          <cell r="W620" t="str">
            <v>Percentage of production capacity</v>
          </cell>
          <cell r="X620">
            <v>2</v>
          </cell>
          <cell r="Y620" t="str">
            <v>Down</v>
          </cell>
          <cell r="Z620" t="str">
            <v>Unplanned outage</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2.34</v>
          </cell>
          <cell r="AR620">
            <v>2.34</v>
          </cell>
          <cell r="AS620">
            <v>2.34</v>
          </cell>
          <cell r="AT620">
            <v>2.34</v>
          </cell>
          <cell r="AU620">
            <v>2.34</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t="str">
            <v>Yes</v>
          </cell>
          <cell r="BM620" t="str">
            <v>Yes</v>
          </cell>
          <cell r="BN620" t="str">
            <v>Yes</v>
          </cell>
          <cell r="BO620" t="str">
            <v>Yes</v>
          </cell>
          <cell r="BP620" t="str">
            <v>Yes</v>
          </cell>
          <cell r="BQ620" t="str">
            <v/>
          </cell>
          <cell r="BR620" t="str">
            <v/>
          </cell>
          <cell r="BS620" t="str">
            <v/>
          </cell>
          <cell r="BT620" t="str">
            <v/>
          </cell>
          <cell r="BU620" t="str">
            <v/>
          </cell>
          <cell r="BV620">
            <v>4.68</v>
          </cell>
          <cell r="BW620">
            <v>4.68</v>
          </cell>
          <cell r="BX620">
            <v>4.68</v>
          </cell>
          <cell r="BY620">
            <v>4.68</v>
          </cell>
          <cell r="BZ620">
            <v>4.68</v>
          </cell>
          <cell r="CA620" t="str">
            <v/>
          </cell>
          <cell r="CB620" t="str">
            <v/>
          </cell>
          <cell r="CC620" t="str">
            <v/>
          </cell>
          <cell r="CD620" t="str">
            <v/>
          </cell>
          <cell r="CE620" t="str">
            <v/>
          </cell>
          <cell r="CF620" t="str">
            <v/>
          </cell>
          <cell r="CG620" t="str">
            <v/>
          </cell>
          <cell r="CH620" t="str">
            <v/>
          </cell>
          <cell r="CI620" t="str">
            <v/>
          </cell>
          <cell r="CJ620" t="str">
            <v/>
          </cell>
          <cell r="CK620" t="str">
            <v/>
          </cell>
          <cell r="CL620" t="str">
            <v/>
          </cell>
          <cell r="CM620" t="str">
            <v/>
          </cell>
          <cell r="CN620" t="str">
            <v/>
          </cell>
          <cell r="CO620" t="str">
            <v/>
          </cell>
          <cell r="CP620" t="str">
            <v/>
          </cell>
          <cell r="CQ620" t="str">
            <v/>
          </cell>
          <cell r="CR620" t="str">
            <v/>
          </cell>
          <cell r="CS620" t="str">
            <v/>
          </cell>
          <cell r="CT620" t="str">
            <v/>
          </cell>
          <cell r="CU620">
            <v>-0.24299999999999999</v>
          </cell>
          <cell r="CV620" t="str">
            <v/>
          </cell>
          <cell r="CW620" t="str">
            <v/>
          </cell>
          <cell r="CX620" t="str">
            <v/>
          </cell>
          <cell r="CY620" t="str">
            <v/>
          </cell>
          <cell r="CZ620" t="str">
            <v/>
          </cell>
          <cell r="DA620" t="str">
            <v/>
          </cell>
          <cell r="DB620" t="str">
            <v/>
          </cell>
          <cell r="DC620">
            <v>0</v>
          </cell>
          <cell r="DD620">
            <v>1</v>
          </cell>
          <cell r="DE620">
            <v>0</v>
          </cell>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I621">
            <v>0</v>
          </cell>
          <cell r="J621">
            <v>0</v>
          </cell>
          <cell r="K621">
            <v>1</v>
          </cell>
          <cell r="L621">
            <v>0</v>
          </cell>
          <cell r="M621">
            <v>0</v>
          </cell>
          <cell r="N621">
            <v>0</v>
          </cell>
          <cell r="O621">
            <v>0</v>
          </cell>
          <cell r="P621">
            <v>0</v>
          </cell>
          <cell r="Q621">
            <v>1</v>
          </cell>
          <cell r="R621" t="str">
            <v>Under</v>
          </cell>
          <cell r="S621" t="str">
            <v xml:space="preserve">Revenue </v>
          </cell>
          <cell r="T621" t="str">
            <v>In-period</v>
          </cell>
          <cell r="U621" t="str">
            <v>Resilience</v>
          </cell>
          <cell r="V621" t="str">
            <v>nr</v>
          </cell>
          <cell r="W621" t="str">
            <v>Sewer collapses per 1,000km of sewers</v>
          </cell>
          <cell r="X621">
            <v>2</v>
          </cell>
          <cell r="Y621" t="str">
            <v>Down</v>
          </cell>
          <cell r="Z621" t="str">
            <v>Sewer collapses</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6.33</v>
          </cell>
          <cell r="AR621">
            <v>6.33</v>
          </cell>
          <cell r="AS621">
            <v>6.33</v>
          </cell>
          <cell r="AT621">
            <v>6.33</v>
          </cell>
          <cell r="AU621">
            <v>6.33</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t="str">
            <v>Yes</v>
          </cell>
          <cell r="BM621" t="str">
            <v>Yes</v>
          </cell>
          <cell r="BN621" t="str">
            <v>Yes</v>
          </cell>
          <cell r="BO621" t="str">
            <v>Yes</v>
          </cell>
          <cell r="BP621" t="str">
            <v>Yes</v>
          </cell>
          <cell r="BQ621" t="str">
            <v/>
          </cell>
          <cell r="BR621" t="str">
            <v/>
          </cell>
          <cell r="BS621" t="str">
            <v/>
          </cell>
          <cell r="BT621" t="str">
            <v/>
          </cell>
          <cell r="BU621" t="str">
            <v/>
          </cell>
          <cell r="BV621">
            <v>9.5</v>
          </cell>
          <cell r="BW621">
            <v>9.5</v>
          </cell>
          <cell r="BX621">
            <v>9.5</v>
          </cell>
          <cell r="BY621">
            <v>9.5</v>
          </cell>
          <cell r="BZ621">
            <v>9.5</v>
          </cell>
          <cell r="CA621" t="str">
            <v/>
          </cell>
          <cell r="CB621" t="str">
            <v/>
          </cell>
          <cell r="CC621" t="str">
            <v/>
          </cell>
          <cell r="CD621" t="str">
            <v/>
          </cell>
          <cell r="CE621" t="str">
            <v/>
          </cell>
          <cell r="CF621" t="str">
            <v/>
          </cell>
          <cell r="CG621" t="str">
            <v/>
          </cell>
          <cell r="CH621" t="str">
            <v/>
          </cell>
          <cell r="CI621" t="str">
            <v/>
          </cell>
          <cell r="CJ621" t="str">
            <v/>
          </cell>
          <cell r="CK621" t="str">
            <v/>
          </cell>
          <cell r="CL621" t="str">
            <v/>
          </cell>
          <cell r="CM621" t="str">
            <v/>
          </cell>
          <cell r="CN621" t="str">
            <v/>
          </cell>
          <cell r="CO621" t="str">
            <v/>
          </cell>
          <cell r="CP621" t="str">
            <v/>
          </cell>
          <cell r="CQ621" t="str">
            <v/>
          </cell>
          <cell r="CR621" t="str">
            <v/>
          </cell>
          <cell r="CS621" t="str">
            <v/>
          </cell>
          <cell r="CT621" t="str">
            <v/>
          </cell>
          <cell r="CU621">
            <v>-0.125</v>
          </cell>
          <cell r="CV621">
            <v>-0.99</v>
          </cell>
          <cell r="CW621" t="str">
            <v/>
          </cell>
          <cell r="CX621" t="str">
            <v/>
          </cell>
          <cell r="CY621" t="str">
            <v/>
          </cell>
          <cell r="CZ621" t="str">
            <v/>
          </cell>
          <cell r="DA621" t="str">
            <v/>
          </cell>
          <cell r="DB621" t="str">
            <v/>
          </cell>
          <cell r="DC621">
            <v>0</v>
          </cell>
          <cell r="DD621">
            <v>1</v>
          </cell>
          <cell r="DE621">
            <v>0</v>
          </cell>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J622">
            <v>0</v>
          </cell>
          <cell r="K622">
            <v>0</v>
          </cell>
          <cell r="L622">
            <v>0</v>
          </cell>
          <cell r="M622">
            <v>0</v>
          </cell>
          <cell r="N622">
            <v>0</v>
          </cell>
          <cell r="O622">
            <v>0</v>
          </cell>
          <cell r="P622">
            <v>0</v>
          </cell>
          <cell r="Q622">
            <v>1</v>
          </cell>
          <cell r="R622" t="str">
            <v>Under</v>
          </cell>
          <cell r="S622" t="str">
            <v xml:space="preserve">Revenue </v>
          </cell>
          <cell r="T622" t="str">
            <v>In-period</v>
          </cell>
          <cell r="U622" t="str">
            <v>Supply restrictions</v>
          </cell>
          <cell r="V622" t="str">
            <v>nr</v>
          </cell>
          <cell r="W622" t="str">
            <v>Number of hosepipe bans</v>
          </cell>
          <cell r="X622">
            <v>0</v>
          </cell>
          <cell r="Y622" t="str">
            <v>Down</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C622">
            <v>0</v>
          </cell>
          <cell r="DD622">
            <v>1</v>
          </cell>
          <cell r="DE622">
            <v>0</v>
          </cell>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I623">
            <v>0</v>
          </cell>
          <cell r="J623">
            <v>0</v>
          </cell>
          <cell r="K623">
            <v>1</v>
          </cell>
          <cell r="L623">
            <v>0</v>
          </cell>
          <cell r="M623">
            <v>0</v>
          </cell>
          <cell r="N623">
            <v>0</v>
          </cell>
          <cell r="O623">
            <v>0</v>
          </cell>
          <cell r="P623">
            <v>0</v>
          </cell>
          <cell r="Q623">
            <v>1</v>
          </cell>
          <cell r="R623" t="str">
            <v>Under</v>
          </cell>
          <cell r="S623" t="str">
            <v xml:space="preserve">Revenue </v>
          </cell>
          <cell r="T623" t="str">
            <v>In-period</v>
          </cell>
          <cell r="U623" t="str">
            <v>Environmental</v>
          </cell>
          <cell r="V623" t="str">
            <v>%</v>
          </cell>
          <cell r="W623" t="str">
            <v>Percentage of works that are compliant</v>
          </cell>
          <cell r="X623">
            <v>2</v>
          </cell>
          <cell r="Y623" t="str">
            <v>Up</v>
          </cell>
          <cell r="Z623" t="str">
            <v>Treatment works compliance</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100</v>
          </cell>
          <cell r="AR623">
            <v>100</v>
          </cell>
          <cell r="AS623">
            <v>100</v>
          </cell>
          <cell r="AT623">
            <v>100</v>
          </cell>
          <cell r="AU623">
            <v>100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t="str">
            <v>Yes</v>
          </cell>
          <cell r="BM623" t="str">
            <v>Yes</v>
          </cell>
          <cell r="BN623" t="str">
            <v>Yes</v>
          </cell>
          <cell r="BO623" t="str">
            <v>Yes</v>
          </cell>
          <cell r="BP623" t="str">
            <v>Yes</v>
          </cell>
          <cell r="BQ623" t="str">
            <v/>
          </cell>
          <cell r="BR623" t="str">
            <v/>
          </cell>
          <cell r="BS623" t="str">
            <v/>
          </cell>
          <cell r="BT623" t="str">
            <v/>
          </cell>
          <cell r="BU623" t="str">
            <v/>
          </cell>
          <cell r="BV623">
            <v>97.7</v>
          </cell>
          <cell r="BW623">
            <v>97.7</v>
          </cell>
          <cell r="BX623">
            <v>97.7</v>
          </cell>
          <cell r="BY623">
            <v>97.7</v>
          </cell>
          <cell r="BZ623">
            <v>97.7</v>
          </cell>
          <cell r="CA623">
            <v>99</v>
          </cell>
          <cell r="CB623">
            <v>99</v>
          </cell>
          <cell r="CC623">
            <v>99</v>
          </cell>
          <cell r="CD623">
            <v>99</v>
          </cell>
          <cell r="CE623">
            <v>99</v>
          </cell>
          <cell r="CF623" t="str">
            <v/>
          </cell>
          <cell r="CG623" t="str">
            <v/>
          </cell>
          <cell r="CH623" t="str">
            <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v>-0.53</v>
          </cell>
          <cell r="CV623">
            <v>-2.2999999999999998</v>
          </cell>
          <cell r="CW623" t="str">
            <v/>
          </cell>
          <cell r="CX623" t="str">
            <v/>
          </cell>
          <cell r="CY623" t="str">
            <v/>
          </cell>
          <cell r="CZ623" t="str">
            <v/>
          </cell>
          <cell r="DA623" t="str">
            <v/>
          </cell>
          <cell r="DB623" t="str">
            <v/>
          </cell>
          <cell r="DC623">
            <v>0</v>
          </cell>
          <cell r="DD623">
            <v>1</v>
          </cell>
          <cell r="DE623">
            <v>0</v>
          </cell>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I624">
            <v>0</v>
          </cell>
          <cell r="J624">
            <v>0</v>
          </cell>
          <cell r="K624">
            <v>1</v>
          </cell>
          <cell r="L624">
            <v>0</v>
          </cell>
          <cell r="M624">
            <v>0</v>
          </cell>
          <cell r="N624">
            <v>0</v>
          </cell>
          <cell r="O624">
            <v>0</v>
          </cell>
          <cell r="P624">
            <v>0</v>
          </cell>
          <cell r="Q624">
            <v>1</v>
          </cell>
          <cell r="R624" t="str">
            <v>Out &amp; under</v>
          </cell>
          <cell r="S624" t="str">
            <v xml:space="preserve">Revenue </v>
          </cell>
          <cell r="T624" t="str">
            <v>In-period</v>
          </cell>
          <cell r="U624" t="str">
            <v>Pollution incidents</v>
          </cell>
          <cell r="V624" t="str">
            <v>nr</v>
          </cell>
          <cell r="W624" t="str">
            <v>Incidents per 10,000 km of sewers</v>
          </cell>
          <cell r="X624">
            <v>2</v>
          </cell>
          <cell r="Y624" t="str">
            <v>Down</v>
          </cell>
          <cell r="Z624" t="str">
            <v>Pollution incidents</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24.51</v>
          </cell>
          <cell r="AR624">
            <v>23.74</v>
          </cell>
          <cell r="AS624">
            <v>23</v>
          </cell>
          <cell r="AT624">
            <v>22.4</v>
          </cell>
          <cell r="AU624">
            <v>19.5</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t="str">
            <v>Yes</v>
          </cell>
          <cell r="BM624" t="str">
            <v>Yes</v>
          </cell>
          <cell r="BN624" t="str">
            <v>Yes</v>
          </cell>
          <cell r="BO624" t="str">
            <v>Yes</v>
          </cell>
          <cell r="BP624" t="str">
            <v>Yes</v>
          </cell>
          <cell r="BQ624">
            <v>98</v>
          </cell>
          <cell r="BR624">
            <v>98</v>
          </cell>
          <cell r="BS624">
            <v>98</v>
          </cell>
          <cell r="BT624">
            <v>98</v>
          </cell>
          <cell r="BU624">
            <v>98</v>
          </cell>
          <cell r="BV624">
            <v>41.6</v>
          </cell>
          <cell r="BW624">
            <v>41.6</v>
          </cell>
          <cell r="BX624">
            <v>41.6</v>
          </cell>
          <cell r="BY624">
            <v>41.6</v>
          </cell>
          <cell r="BZ624">
            <v>41.6</v>
          </cell>
          <cell r="CA624" t="str">
            <v/>
          </cell>
          <cell r="CB624" t="str">
            <v/>
          </cell>
          <cell r="CC624" t="str">
            <v/>
          </cell>
          <cell r="CD624" t="str">
            <v/>
          </cell>
          <cell r="CE624" t="str">
            <v/>
          </cell>
          <cell r="CF624" t="str">
            <v/>
          </cell>
          <cell r="CG624" t="str">
            <v/>
          </cell>
          <cell r="CH624" t="str">
            <v/>
          </cell>
          <cell r="CI624" t="str">
            <v/>
          </cell>
          <cell r="CJ624" t="str">
            <v/>
          </cell>
          <cell r="CK624">
            <v>11.83</v>
          </cell>
          <cell r="CL624">
            <v>11.46</v>
          </cell>
          <cell r="CM624">
            <v>11.11</v>
          </cell>
          <cell r="CN624">
            <v>10.82</v>
          </cell>
          <cell r="CO624">
            <v>9.42</v>
          </cell>
          <cell r="CP624" t="str">
            <v>*</v>
          </cell>
          <cell r="CQ624" t="str">
            <v>*</v>
          </cell>
          <cell r="CR624" t="str">
            <v>*</v>
          </cell>
          <cell r="CS624" t="str">
            <v>*</v>
          </cell>
          <cell r="CT624" t="str">
            <v>*</v>
          </cell>
          <cell r="CU624">
            <v>-0.27</v>
          </cell>
          <cell r="CV624" t="str">
            <v/>
          </cell>
          <cell r="CW624" t="str">
            <v/>
          </cell>
          <cell r="CX624">
            <v>-0.85399999999999998</v>
          </cell>
          <cell r="CY624">
            <v>0.26</v>
          </cell>
          <cell r="CZ624" t="str">
            <v/>
          </cell>
          <cell r="DA624" t="str">
            <v/>
          </cell>
          <cell r="DB624">
            <v>0.85399999999999998</v>
          </cell>
          <cell r="DC624">
            <v>0</v>
          </cell>
          <cell r="DD624">
            <v>1</v>
          </cell>
          <cell r="DE624">
            <v>0</v>
          </cell>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J625">
            <v>0</v>
          </cell>
          <cell r="K625">
            <v>0</v>
          </cell>
          <cell r="L625">
            <v>0</v>
          </cell>
          <cell r="M625">
            <v>0</v>
          </cell>
          <cell r="N625">
            <v>0</v>
          </cell>
          <cell r="O625">
            <v>0</v>
          </cell>
          <cell r="P625">
            <v>0</v>
          </cell>
          <cell r="Q625">
            <v>1</v>
          </cell>
          <cell r="R625" t="str">
            <v>Out &amp; under</v>
          </cell>
          <cell r="S625" t="str">
            <v xml:space="preserve">Revenue </v>
          </cell>
          <cell r="T625" t="str">
            <v>In-period</v>
          </cell>
          <cell r="U625" t="str">
            <v>Water resources/ abstraction</v>
          </cell>
          <cell r="V625" t="str">
            <v>nr</v>
          </cell>
          <cell r="W625" t="str">
            <v>Megalitres per year</v>
          </cell>
          <cell r="X625">
            <v>0</v>
          </cell>
          <cell r="Y625" t="str">
            <v>Down</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-100</v>
          </cell>
          <cell r="AR625">
            <v>-100</v>
          </cell>
          <cell r="AS625">
            <v>-100</v>
          </cell>
          <cell r="AT625">
            <v>-100</v>
          </cell>
          <cell r="AU625">
            <v>-100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C625">
            <v>0</v>
          </cell>
          <cell r="DD625">
            <v>1</v>
          </cell>
          <cell r="DE625">
            <v>0</v>
          </cell>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J626">
            <v>0</v>
          </cell>
          <cell r="K626">
            <v>0</v>
          </cell>
          <cell r="L626">
            <v>0</v>
          </cell>
          <cell r="M626">
            <v>0</v>
          </cell>
          <cell r="N626">
            <v>0</v>
          </cell>
          <cell r="O626">
            <v>0</v>
          </cell>
          <cell r="P626">
            <v>0</v>
          </cell>
          <cell r="Q626">
            <v>1</v>
          </cell>
          <cell r="R626" t="str">
            <v>Out &amp; under</v>
          </cell>
          <cell r="S626" t="str">
            <v xml:space="preserve">Revenue </v>
          </cell>
          <cell r="T626" t="str">
            <v>In-period</v>
          </cell>
          <cell r="U626" t="str">
            <v>Biodiversity/SSSIs</v>
          </cell>
          <cell r="V626" t="str">
            <v>%</v>
          </cell>
          <cell r="W626" t="str">
            <v>Percentage of agreed actions delivered - cumulative</v>
          </cell>
          <cell r="X626">
            <v>0</v>
          </cell>
          <cell r="Y626" t="str">
            <v>Up</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20</v>
          </cell>
          <cell r="AR626">
            <v>40</v>
          </cell>
          <cell r="AS626">
            <v>60</v>
          </cell>
          <cell r="AT626">
            <v>80</v>
          </cell>
          <cell r="AU626">
            <v>100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C626">
            <v>0</v>
          </cell>
          <cell r="DD626">
            <v>1</v>
          </cell>
          <cell r="DE626">
            <v>0</v>
          </cell>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M627">
            <v>0</v>
          </cell>
          <cell r="N627">
            <v>0</v>
          </cell>
          <cell r="O627">
            <v>0</v>
          </cell>
          <cell r="P627">
            <v>0</v>
          </cell>
          <cell r="Q627">
            <v>1</v>
          </cell>
          <cell r="R627" t="str">
            <v>Under</v>
          </cell>
          <cell r="S627" t="str">
            <v xml:space="preserve">Revenue </v>
          </cell>
          <cell r="T627" t="str">
            <v>In-period</v>
          </cell>
          <cell r="U627" t="str">
            <v>Energy/emissions</v>
          </cell>
          <cell r="V627" t="str">
            <v>nr</v>
          </cell>
          <cell r="W627" t="str">
            <v>Kiloton of CO2 equivalent (KtCO2e)</v>
          </cell>
          <cell r="X627">
            <v>0</v>
          </cell>
          <cell r="Y627" t="str">
            <v>Down</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111</v>
          </cell>
          <cell r="AR627">
            <v>110</v>
          </cell>
          <cell r="AS627">
            <v>107</v>
          </cell>
          <cell r="AT627">
            <v>105</v>
          </cell>
          <cell r="AU627">
            <v>101</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C627">
            <v>0</v>
          </cell>
          <cell r="DD627">
            <v>1</v>
          </cell>
          <cell r="DE627">
            <v>0</v>
          </cell>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I628">
            <v>0</v>
          </cell>
          <cell r="J628">
            <v>0</v>
          </cell>
          <cell r="K628">
            <v>1</v>
          </cell>
          <cell r="L628">
            <v>0</v>
          </cell>
          <cell r="M628">
            <v>0</v>
          </cell>
          <cell r="N628">
            <v>0</v>
          </cell>
          <cell r="O628">
            <v>0</v>
          </cell>
          <cell r="P628">
            <v>0</v>
          </cell>
          <cell r="Q628">
            <v>1</v>
          </cell>
          <cell r="R628" t="str">
            <v>Out &amp; under</v>
          </cell>
          <cell r="S628" t="str">
            <v xml:space="preserve">Revenue </v>
          </cell>
          <cell r="T628" t="str">
            <v>In-period</v>
          </cell>
          <cell r="U628" t="str">
            <v>Community/partnerships</v>
          </cell>
          <cell r="V628" t="str">
            <v>nr</v>
          </cell>
          <cell r="W628" t="str">
            <v>Number of beaches - cumulative</v>
          </cell>
          <cell r="X628">
            <v>0</v>
          </cell>
          <cell r="Y628" t="str">
            <v>Up</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20</v>
          </cell>
          <cell r="AR628">
            <v>26</v>
          </cell>
          <cell r="AS628">
            <v>33</v>
          </cell>
          <cell r="AT628">
            <v>40</v>
          </cell>
          <cell r="AU628">
            <v>47</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C628">
            <v>0</v>
          </cell>
          <cell r="DD628">
            <v>1</v>
          </cell>
          <cell r="DE628">
            <v>0</v>
          </cell>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I629">
            <v>0</v>
          </cell>
          <cell r="J629">
            <v>0</v>
          </cell>
          <cell r="K629">
            <v>1</v>
          </cell>
          <cell r="L629">
            <v>0</v>
          </cell>
          <cell r="M629">
            <v>0</v>
          </cell>
          <cell r="N629">
            <v>0</v>
          </cell>
          <cell r="O629">
            <v>0</v>
          </cell>
          <cell r="P629">
            <v>0</v>
          </cell>
          <cell r="Q629">
            <v>1</v>
          </cell>
          <cell r="R629" t="str">
            <v>Out &amp; under</v>
          </cell>
          <cell r="S629" t="str">
            <v xml:space="preserve">Revenue </v>
          </cell>
          <cell r="T629" t="str">
            <v>In-period</v>
          </cell>
          <cell r="U629" t="str">
            <v>Community/partnerships</v>
          </cell>
          <cell r="V629" t="str">
            <v>nr</v>
          </cell>
          <cell r="W629" t="str">
            <v>Number of schemes - cumulative</v>
          </cell>
          <cell r="X629">
            <v>0</v>
          </cell>
          <cell r="Y629" t="str">
            <v>Up</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29</v>
          </cell>
          <cell r="AR629">
            <v>37</v>
          </cell>
          <cell r="AS629">
            <v>37</v>
          </cell>
          <cell r="AT629">
            <v>37</v>
          </cell>
          <cell r="AU629">
            <v>37</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C629">
            <v>0</v>
          </cell>
          <cell r="DD629">
            <v>1</v>
          </cell>
          <cell r="DE629">
            <v>0</v>
          </cell>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I630">
            <v>0</v>
          </cell>
          <cell r="J630">
            <v>0</v>
          </cell>
          <cell r="K630">
            <v>0</v>
          </cell>
          <cell r="L630">
            <v>1</v>
          </cell>
          <cell r="M630">
            <v>0</v>
          </cell>
          <cell r="N630">
            <v>0</v>
          </cell>
          <cell r="O630">
            <v>0</v>
          </cell>
          <cell r="P630">
            <v>0</v>
          </cell>
          <cell r="Q630">
            <v>1</v>
          </cell>
          <cell r="R630" t="str">
            <v>Under</v>
          </cell>
          <cell r="S630" t="str">
            <v xml:space="preserve">Revenue </v>
          </cell>
          <cell r="T630" t="str">
            <v>In-period</v>
          </cell>
          <cell r="U630" t="str">
            <v>Bioresources (sludge)</v>
          </cell>
          <cell r="V630" t="str">
            <v>%</v>
          </cell>
          <cell r="W630" t="str">
            <v>Percentage of sludge</v>
          </cell>
          <cell r="X630">
            <v>2</v>
          </cell>
          <cell r="Y630" t="str">
            <v>Up</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100</v>
          </cell>
          <cell r="AR630">
            <v>100</v>
          </cell>
          <cell r="AS630">
            <v>100</v>
          </cell>
          <cell r="AT630">
            <v>100</v>
          </cell>
          <cell r="AU630">
            <v>100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C630">
            <v>0</v>
          </cell>
          <cell r="DD630">
            <v>1</v>
          </cell>
          <cell r="DE630">
            <v>0</v>
          </cell>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I631">
            <v>0</v>
          </cell>
          <cell r="J631">
            <v>0</v>
          </cell>
          <cell r="K631">
            <v>1</v>
          </cell>
          <cell r="L631">
            <v>0</v>
          </cell>
          <cell r="M631">
            <v>0</v>
          </cell>
          <cell r="N631">
            <v>0</v>
          </cell>
          <cell r="O631">
            <v>0</v>
          </cell>
          <cell r="P631">
            <v>0</v>
          </cell>
          <cell r="Q631">
            <v>1</v>
          </cell>
          <cell r="R631" t="str">
            <v>Out</v>
          </cell>
          <cell r="S631" t="str">
            <v xml:space="preserve">Revenue </v>
          </cell>
          <cell r="T631" t="str">
            <v>In-period</v>
          </cell>
          <cell r="U631" t="str">
            <v>Environmental</v>
          </cell>
          <cell r="V631" t="str">
            <v>nr</v>
          </cell>
          <cell r="W631" t="str">
            <v>Number of schemes</v>
          </cell>
          <cell r="X631">
            <v>0</v>
          </cell>
          <cell r="Y631" t="str">
            <v>Up</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C631">
            <v>0</v>
          </cell>
          <cell r="DD631">
            <v>1</v>
          </cell>
          <cell r="DE631">
            <v>0</v>
          </cell>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I632">
            <v>0</v>
          </cell>
          <cell r="J632">
            <v>0</v>
          </cell>
          <cell r="K632">
            <v>1</v>
          </cell>
          <cell r="L632">
            <v>0</v>
          </cell>
          <cell r="M632">
            <v>0</v>
          </cell>
          <cell r="N632">
            <v>0</v>
          </cell>
          <cell r="O632">
            <v>0</v>
          </cell>
          <cell r="P632">
            <v>0</v>
          </cell>
          <cell r="Q632">
            <v>1</v>
          </cell>
          <cell r="R632" t="str">
            <v>Under</v>
          </cell>
          <cell r="S632" t="str">
            <v xml:space="preserve">Revenue </v>
          </cell>
          <cell r="T632" t="str">
            <v>In-period</v>
          </cell>
          <cell r="U632" t="str">
            <v>Environmental</v>
          </cell>
          <cell r="V632" t="str">
            <v>km</v>
          </cell>
          <cell r="W632" t="str">
            <v>Kilometre (Km) of river improved - cumulative</v>
          </cell>
          <cell r="X632">
            <v>1</v>
          </cell>
          <cell r="Y632" t="str">
            <v>Up</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159.4</v>
          </cell>
          <cell r="AS632">
            <v>167.4</v>
          </cell>
          <cell r="AT632">
            <v>167.4</v>
          </cell>
          <cell r="AU632">
            <v>399.9</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C632">
            <v>0</v>
          </cell>
          <cell r="DD632">
            <v>1</v>
          </cell>
          <cell r="DE632">
            <v>0</v>
          </cell>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I633">
            <v>0</v>
          </cell>
          <cell r="J633">
            <v>0</v>
          </cell>
          <cell r="K633">
            <v>1</v>
          </cell>
          <cell r="L633">
            <v>0</v>
          </cell>
          <cell r="M633">
            <v>0</v>
          </cell>
          <cell r="N633">
            <v>0</v>
          </cell>
          <cell r="O633">
            <v>0</v>
          </cell>
          <cell r="P633">
            <v>0</v>
          </cell>
          <cell r="Q633">
            <v>1</v>
          </cell>
          <cell r="R633" t="str">
            <v>Out</v>
          </cell>
          <cell r="S633" t="str">
            <v xml:space="preserve">Revenue </v>
          </cell>
          <cell r="T633" t="str">
            <v>In-period</v>
          </cell>
          <cell r="U633" t="str">
            <v>Environmental</v>
          </cell>
          <cell r="V633" t="str">
            <v>km</v>
          </cell>
          <cell r="W633" t="str">
            <v xml:space="preserve">Kilometre (Km) of river improved </v>
          </cell>
          <cell r="X633">
            <v>1</v>
          </cell>
          <cell r="Y633" t="str">
            <v>Up</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C633">
            <v>0</v>
          </cell>
          <cell r="DD633">
            <v>1</v>
          </cell>
          <cell r="DE633">
            <v>0</v>
          </cell>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J634">
            <v>0</v>
          </cell>
          <cell r="K634">
            <v>0</v>
          </cell>
          <cell r="L634">
            <v>0</v>
          </cell>
          <cell r="M634">
            <v>0</v>
          </cell>
          <cell r="N634">
            <v>0</v>
          </cell>
          <cell r="O634">
            <v>0</v>
          </cell>
          <cell r="P634">
            <v>0</v>
          </cell>
          <cell r="Q634">
            <v>1</v>
          </cell>
          <cell r="R634" t="str">
            <v>Out &amp; under</v>
          </cell>
          <cell r="S634" t="str">
            <v xml:space="preserve">Revenue </v>
          </cell>
          <cell r="T634" t="str">
            <v>In-period</v>
          </cell>
          <cell r="U634" t="str">
            <v>Water resources/ abstraction</v>
          </cell>
          <cell r="V634" t="str">
            <v>Ml/a</v>
          </cell>
          <cell r="W634" t="str">
            <v>Megalitres per year</v>
          </cell>
          <cell r="X634">
            <v>0</v>
          </cell>
          <cell r="Y634" t="str">
            <v>Down</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-45</v>
          </cell>
          <cell r="AR634">
            <v>-45</v>
          </cell>
          <cell r="AS634">
            <v>-45</v>
          </cell>
          <cell r="AT634">
            <v>-45</v>
          </cell>
          <cell r="AU634">
            <v>-45</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C634">
            <v>0</v>
          </cell>
          <cell r="DD634">
            <v>1</v>
          </cell>
          <cell r="DE634">
            <v>0</v>
          </cell>
        </row>
        <row r="635">
          <cell r="C635" t="str">
            <v>PR19WSX_NEP01</v>
          </cell>
          <cell r="D635">
            <v>0</v>
          </cell>
          <cell r="E635">
            <v>0</v>
          </cell>
          <cell r="F635" t="str">
            <v>NEP01</v>
          </cell>
          <cell r="G635" t="str">
            <v>WINEP Delivery</v>
          </cell>
          <cell r="H635">
            <v>0</v>
          </cell>
          <cell r="I635">
            <v>0</v>
          </cell>
          <cell r="J635">
            <v>0</v>
          </cell>
          <cell r="K635">
            <v>0</v>
          </cell>
          <cell r="L635">
            <v>0</v>
          </cell>
          <cell r="M635">
            <v>0</v>
          </cell>
          <cell r="N635">
            <v>0</v>
          </cell>
          <cell r="O635">
            <v>0</v>
          </cell>
          <cell r="P635">
            <v>0</v>
          </cell>
          <cell r="Q635">
            <v>0</v>
          </cell>
          <cell r="R635" t="str">
            <v>NFI</v>
          </cell>
          <cell r="S635">
            <v>0</v>
          </cell>
          <cell r="T635">
            <v>0</v>
          </cell>
          <cell r="U635">
            <v>0</v>
          </cell>
          <cell r="V635" t="str">
            <v>text</v>
          </cell>
          <cell r="W635" t="str">
            <v>WINEP requirements met or not met in each year</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t="str">
            <v>Met</v>
          </cell>
          <cell r="AR635" t="str">
            <v>Met</v>
          </cell>
          <cell r="AS635" t="str">
            <v>Met</v>
          </cell>
          <cell r="AT635" t="str">
            <v>Met</v>
          </cell>
          <cell r="AU635" t="str">
            <v>Met</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v>0</v>
          </cell>
          <cell r="DD635">
            <v>0</v>
          </cell>
          <cell r="DE635">
            <v>0</v>
          </cell>
        </row>
        <row r="636">
          <cell r="C636" t="str">
            <v>PR19WSX_SEC</v>
          </cell>
          <cell r="D636">
            <v>0</v>
          </cell>
          <cell r="E636">
            <v>0</v>
          </cell>
          <cell r="F636" t="str">
            <v>SEC</v>
          </cell>
          <cell r="G636" t="str">
            <v>Delivery of security (non-SEMD)</v>
          </cell>
          <cell r="H636">
            <v>0</v>
          </cell>
          <cell r="I636">
            <v>0</v>
          </cell>
          <cell r="J636">
            <v>1</v>
          </cell>
          <cell r="K636">
            <v>0</v>
          </cell>
          <cell r="L636">
            <v>0</v>
          </cell>
          <cell r="M636">
            <v>0</v>
          </cell>
          <cell r="N636">
            <v>0</v>
          </cell>
          <cell r="O636">
            <v>0</v>
          </cell>
          <cell r="P636">
            <v>0</v>
          </cell>
          <cell r="Q636">
            <v>1</v>
          </cell>
          <cell r="R636" t="str">
            <v>Under</v>
          </cell>
          <cell r="S636" t="str">
            <v>Revenue</v>
          </cell>
          <cell r="T636" t="str">
            <v>In-period</v>
          </cell>
          <cell r="U636">
            <v>0</v>
          </cell>
          <cell r="V636" t="str">
            <v>months</v>
          </cell>
          <cell r="W636" t="str">
            <v>cumulative number of deliverables delivered</v>
          </cell>
          <cell r="X636">
            <v>0</v>
          </cell>
          <cell r="Y636" t="str">
            <v>Down</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cell r="DC636">
            <v>0</v>
          </cell>
          <cell r="DD636">
            <v>0</v>
          </cell>
          <cell r="DE636">
            <v>0</v>
          </cell>
        </row>
        <row r="637">
          <cell r="C637" t="str">
            <v>PR19WSX_DWMP</v>
          </cell>
          <cell r="D637">
            <v>0</v>
          </cell>
          <cell r="E637">
            <v>0</v>
          </cell>
          <cell r="F637" t="str">
            <v>DWMP</v>
          </cell>
          <cell r="G637" t="str">
            <v>Delivery of DWMPs</v>
          </cell>
          <cell r="H637">
            <v>0</v>
          </cell>
          <cell r="I637">
            <v>0</v>
          </cell>
          <cell r="J637">
            <v>0</v>
          </cell>
          <cell r="K637">
            <v>0</v>
          </cell>
          <cell r="L637">
            <v>0</v>
          </cell>
          <cell r="M637">
            <v>0</v>
          </cell>
          <cell r="N637">
            <v>0</v>
          </cell>
          <cell r="O637">
            <v>0</v>
          </cell>
          <cell r="P637">
            <v>0</v>
          </cell>
          <cell r="Q637">
            <v>0</v>
          </cell>
          <cell r="R637" t="str">
            <v>NFI</v>
          </cell>
          <cell r="S637">
            <v>0</v>
          </cell>
          <cell r="T637">
            <v>0</v>
          </cell>
          <cell r="U637">
            <v>0</v>
          </cell>
          <cell r="V637" t="str">
            <v>%</v>
          </cell>
          <cell r="W637" t="str">
            <v>The cumulative percentage of catchments</v>
          </cell>
          <cell r="X637">
            <v>0</v>
          </cell>
          <cell r="Y637" t="str">
            <v>Up</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100</v>
          </cell>
          <cell r="AT637">
            <v>100</v>
          </cell>
          <cell r="AU637">
            <v>100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v>0</v>
          </cell>
          <cell r="DD637">
            <v>0</v>
          </cell>
          <cell r="DE637">
            <v>0</v>
          </cell>
        </row>
        <row r="638">
          <cell r="C638" t="str">
            <v>PR19WSX_E13</v>
          </cell>
          <cell r="D638">
            <v>0</v>
          </cell>
          <cell r="E638">
            <v>0</v>
          </cell>
          <cell r="F638" t="str">
            <v>E13</v>
          </cell>
          <cell r="G638" t="str">
            <v>WINEP requirements (Bristol (Avonmouth) STW)</v>
          </cell>
          <cell r="H638">
            <v>0</v>
          </cell>
          <cell r="I638">
            <v>0</v>
          </cell>
          <cell r="J638">
            <v>0</v>
          </cell>
          <cell r="K638">
            <v>1</v>
          </cell>
          <cell r="L638">
            <v>0</v>
          </cell>
          <cell r="M638">
            <v>0</v>
          </cell>
          <cell r="N638">
            <v>0</v>
          </cell>
          <cell r="O638">
            <v>0</v>
          </cell>
          <cell r="P638">
            <v>0</v>
          </cell>
          <cell r="Q638">
            <v>1</v>
          </cell>
          <cell r="R638" t="str">
            <v>Under</v>
          </cell>
          <cell r="S638" t="str">
            <v>Revenue</v>
          </cell>
          <cell r="T638" t="str">
            <v>End of Period</v>
          </cell>
          <cell r="U638">
            <v>0</v>
          </cell>
          <cell r="V638" t="str">
            <v>months</v>
          </cell>
          <cell r="W638">
            <v>0</v>
          </cell>
          <cell r="X638">
            <v>0</v>
          </cell>
          <cell r="Y638" t="str">
            <v>Down</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cell r="DC638">
            <v>0</v>
          </cell>
          <cell r="DD638">
            <v>0</v>
          </cell>
          <cell r="DE638">
            <v>0</v>
          </cell>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 xml:space="preserve">Revenue </v>
          </cell>
          <cell r="T639" t="str">
            <v>End of period</v>
          </cell>
          <cell r="U639" t="str">
            <v>Community/partnerships</v>
          </cell>
          <cell r="V639" t="str">
            <v>nr</v>
          </cell>
          <cell r="W639" t="str">
            <v>Number of projects</v>
          </cell>
          <cell r="X639">
            <v>0</v>
          </cell>
          <cell r="Y639" t="str">
            <v>Up</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3</v>
          </cell>
          <cell r="AR639">
            <v>9</v>
          </cell>
          <cell r="AS639">
            <v>18</v>
          </cell>
          <cell r="AT639">
            <v>30</v>
          </cell>
          <cell r="AU639">
            <v>45</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t="str">
            <v>Yes</v>
          </cell>
          <cell r="BM639" t="str">
            <v>Yes</v>
          </cell>
          <cell r="BN639" t="str">
            <v>Yes</v>
          </cell>
          <cell r="BO639" t="str">
            <v>Yes</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cell r="DE639">
            <v>0</v>
          </cell>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 xml:space="preserve">Revenue </v>
          </cell>
          <cell r="T640" t="str">
            <v>End of period</v>
          </cell>
          <cell r="U640" t="str">
            <v>Environmental</v>
          </cell>
          <cell r="V640" t="str">
            <v>nr</v>
          </cell>
          <cell r="W640" t="str">
            <v>Ha of Land</v>
          </cell>
          <cell r="X640">
            <v>0</v>
          </cell>
          <cell r="Y640" t="str">
            <v>Up</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3048</v>
          </cell>
          <cell r="AR640">
            <v>6096</v>
          </cell>
          <cell r="AS640">
            <v>9143</v>
          </cell>
          <cell r="AT640">
            <v>12191</v>
          </cell>
          <cell r="AU640">
            <v>15239</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C640">
            <v>0</v>
          </cell>
          <cell r="DD640">
            <v>1</v>
          </cell>
          <cell r="DE640">
            <v>0</v>
          </cell>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S641">
            <v>0</v>
          </cell>
          <cell r="T641">
            <v>0</v>
          </cell>
          <cell r="U641" t="str">
            <v>Catchment management</v>
          </cell>
          <cell r="V641" t="str">
            <v>%</v>
          </cell>
          <cell r="W641" t="str">
            <v>% of catchments</v>
          </cell>
          <cell r="X641">
            <v>1</v>
          </cell>
          <cell r="Y641" t="str">
            <v>Up</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2.6</v>
          </cell>
          <cell r="AT641">
            <v>2.6</v>
          </cell>
          <cell r="AU641">
            <v>7.7</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v>0</v>
          </cell>
          <cell r="DD641">
            <v>1</v>
          </cell>
          <cell r="DE641">
            <v>0</v>
          </cell>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 xml:space="preserve">Revenue </v>
          </cell>
          <cell r="T642" t="str">
            <v>End of period</v>
          </cell>
          <cell r="U642" t="str">
            <v>Environmental</v>
          </cell>
          <cell r="V642" t="str">
            <v>km</v>
          </cell>
          <cell r="W642" t="str">
            <v>Km of River</v>
          </cell>
          <cell r="X642">
            <v>2</v>
          </cell>
          <cell r="Y642" t="str">
            <v>Up</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45.6</v>
          </cell>
          <cell r="AS642">
            <v>47.3</v>
          </cell>
          <cell r="AT642">
            <v>69.7</v>
          </cell>
          <cell r="AU642">
            <v>741.6</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C642">
            <v>0</v>
          </cell>
          <cell r="DD642">
            <v>1</v>
          </cell>
          <cell r="DE642">
            <v>0</v>
          </cell>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S643">
            <v>0</v>
          </cell>
          <cell r="T643">
            <v>0</v>
          </cell>
          <cell r="U643" t="str">
            <v>Environmental</v>
          </cell>
          <cell r="V643" t="str">
            <v>nr</v>
          </cell>
          <cell r="W643" t="str">
            <v>Number of pathways</v>
          </cell>
          <cell r="X643">
            <v>0</v>
          </cell>
          <cell r="Y643" t="str">
            <v>Up</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3</v>
          </cell>
          <cell r="AS643">
            <v>6</v>
          </cell>
          <cell r="AT643">
            <v>9</v>
          </cell>
          <cell r="AU643">
            <v>12</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v>0</v>
          </cell>
          <cell r="DD643">
            <v>1</v>
          </cell>
          <cell r="DE643">
            <v>0</v>
          </cell>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 xml:space="preserve">Revenue </v>
          </cell>
          <cell r="T644" t="str">
            <v>In-period</v>
          </cell>
          <cell r="U644" t="str">
            <v>Energy/emissions</v>
          </cell>
          <cell r="V644" t="str">
            <v>%</v>
          </cell>
          <cell r="W644" t="str">
            <v>% reduction in operational carbon emissions from a 2019-20 baseline</v>
          </cell>
          <cell r="X644">
            <v>1</v>
          </cell>
          <cell r="Y644" t="str">
            <v>Up</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2.4</v>
          </cell>
          <cell r="AR644">
            <v>4.8</v>
          </cell>
          <cell r="AS644">
            <v>7.2</v>
          </cell>
          <cell r="AT644">
            <v>9.6</v>
          </cell>
          <cell r="AU644">
            <v>12</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C644">
            <v>0</v>
          </cell>
          <cell r="DD644">
            <v>1</v>
          </cell>
          <cell r="DE644">
            <v>0</v>
          </cell>
        </row>
        <row r="645">
          <cell r="C645" t="str">
            <v>PR19YKY_6b</v>
          </cell>
          <cell r="D645">
            <v>0</v>
          </cell>
          <cell r="E645">
            <v>0</v>
          </cell>
          <cell r="F645" t="str">
            <v>6b</v>
          </cell>
          <cell r="G645" t="str">
            <v>Capital carbon and emissions arising from owned land</v>
          </cell>
          <cell r="H645">
            <v>0</v>
          </cell>
          <cell r="I645">
            <v>0.09</v>
          </cell>
          <cell r="J645">
            <v>0.12</v>
          </cell>
          <cell r="K645">
            <v>0.24</v>
          </cell>
          <cell r="L645">
            <v>0.55000000000000004</v>
          </cell>
          <cell r="M645">
            <v>0</v>
          </cell>
          <cell r="N645">
            <v>0</v>
          </cell>
          <cell r="O645">
            <v>0</v>
          </cell>
          <cell r="P645">
            <v>0</v>
          </cell>
          <cell r="Q645">
            <v>1</v>
          </cell>
          <cell r="R645" t="str">
            <v>NFI</v>
          </cell>
          <cell r="S645">
            <v>0</v>
          </cell>
          <cell r="T645">
            <v>0</v>
          </cell>
          <cell r="U645">
            <v>0</v>
          </cell>
          <cell r="V645" t="str">
            <v>%</v>
          </cell>
          <cell r="W645" t="str">
            <v>% reduction in capital carbon and emissions arising from owned land from a 2019-20 baseline</v>
          </cell>
          <cell r="X645">
            <v>1</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t="str">
            <v/>
          </cell>
          <cell r="AR645" t="str">
            <v/>
          </cell>
          <cell r="AS645" t="str">
            <v/>
          </cell>
          <cell r="AT645" t="str">
            <v/>
          </cell>
          <cell r="AU645">
            <v>23</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v>0</v>
          </cell>
          <cell r="DD645">
            <v>0</v>
          </cell>
          <cell r="DE645">
            <v>0</v>
          </cell>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 xml:space="preserve">Revenue </v>
          </cell>
          <cell r="T646" t="str">
            <v>In-period</v>
          </cell>
          <cell r="U646" t="str">
            <v>Customer education/awareness</v>
          </cell>
          <cell r="V646" t="str">
            <v>nr</v>
          </cell>
          <cell r="W646" t="str">
            <v>Number of hours</v>
          </cell>
          <cell r="X646">
            <v>0</v>
          </cell>
          <cell r="Y646" t="str">
            <v>Up</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20000</v>
          </cell>
          <cell r="AR646">
            <v>20000</v>
          </cell>
          <cell r="AS646">
            <v>20000</v>
          </cell>
          <cell r="AT646">
            <v>20000</v>
          </cell>
          <cell r="AU646">
            <v>20000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C646">
            <v>0</v>
          </cell>
          <cell r="DD646">
            <v>1</v>
          </cell>
          <cell r="DE646">
            <v>0</v>
          </cell>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S647">
            <v>0</v>
          </cell>
          <cell r="T647">
            <v>0</v>
          </cell>
          <cell r="U647" t="str">
            <v>Sustainability/innovation</v>
          </cell>
          <cell r="V647" t="str">
            <v>£m</v>
          </cell>
          <cell r="W647" t="str">
            <v>£ Benefit (net economic value)</v>
          </cell>
          <cell r="X647">
            <v>0</v>
          </cell>
          <cell r="Y647" t="str">
            <v>Up</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5</v>
          </cell>
          <cell r="AS647">
            <v>10</v>
          </cell>
          <cell r="AT647">
            <v>20</v>
          </cell>
          <cell r="AU647">
            <v>65</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v>0</v>
          </cell>
          <cell r="DD647">
            <v>1</v>
          </cell>
          <cell r="DE647">
            <v>0</v>
          </cell>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 xml:space="preserve">Revenue </v>
          </cell>
          <cell r="T648" t="str">
            <v>In-period</v>
          </cell>
          <cell r="U648" t="str">
            <v>Water consumption</v>
          </cell>
          <cell r="V648" t="str">
            <v>nr</v>
          </cell>
          <cell r="W648" t="str">
            <v>Megalitres (Ml) per day</v>
          </cell>
          <cell r="X648">
            <v>2</v>
          </cell>
          <cell r="Y648" t="str">
            <v>Up</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2.77</v>
          </cell>
          <cell r="AS648">
            <v>5.79</v>
          </cell>
          <cell r="AT648">
            <v>6.04</v>
          </cell>
          <cell r="AU648">
            <v>6.29</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C648">
            <v>0</v>
          </cell>
          <cell r="DD648">
            <v>1</v>
          </cell>
          <cell r="DE648">
            <v>0</v>
          </cell>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 xml:space="preserve">Revenue </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t="str">
            <v/>
          </cell>
          <cell r="AR649" t="str">
            <v/>
          </cell>
          <cell r="AS649" t="str">
            <v/>
          </cell>
          <cell r="AT649" t="str">
            <v/>
          </cell>
          <cell r="AU649" t="str">
            <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t="str">
            <v>Yes</v>
          </cell>
          <cell r="BM649" t="str">
            <v>Yes</v>
          </cell>
          <cell r="BN649" t="str">
            <v>Yes</v>
          </cell>
          <cell r="BO649" t="str">
            <v>Yes</v>
          </cell>
          <cell r="BP649" t="str">
            <v>Yes</v>
          </cell>
          <cell r="BQ649" t="str">
            <v/>
          </cell>
          <cell r="BR649" t="str">
            <v/>
          </cell>
          <cell r="BS649" t="str">
            <v/>
          </cell>
          <cell r="BT649" t="str">
            <v/>
          </cell>
          <cell r="BU649" t="str">
            <v/>
          </cell>
          <cell r="BV649" t="str">
            <v/>
          </cell>
          <cell r="BW649" t="str">
            <v/>
          </cell>
          <cell r="BX649" t="str">
            <v/>
          </cell>
          <cell r="BY649" t="str">
            <v/>
          </cell>
          <cell r="BZ649" t="str">
            <v/>
          </cell>
          <cell r="CA649" t="str">
            <v/>
          </cell>
          <cell r="CB649" t="str">
            <v/>
          </cell>
          <cell r="CC649" t="str">
            <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No</v>
          </cell>
          <cell r="DD649">
            <v>1</v>
          </cell>
          <cell r="DE649">
            <v>0</v>
          </cell>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S650">
            <v>0</v>
          </cell>
          <cell r="T650">
            <v>0</v>
          </cell>
          <cell r="U650" t="str">
            <v>Billing, debt, vfm, affordability, vulnerability</v>
          </cell>
          <cell r="V650" t="str">
            <v>%</v>
          </cell>
          <cell r="W650" t="str">
            <v xml:space="preserve">% of customers </v>
          </cell>
          <cell r="X650">
            <v>0</v>
          </cell>
          <cell r="Y650" t="str">
            <v>Up</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81</v>
          </cell>
          <cell r="AR650">
            <v>82</v>
          </cell>
          <cell r="AS650">
            <v>83</v>
          </cell>
          <cell r="AT650">
            <v>84</v>
          </cell>
          <cell r="AU650">
            <v>85</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v>0</v>
          </cell>
          <cell r="DD650">
            <v>1</v>
          </cell>
          <cell r="DE650">
            <v>0</v>
          </cell>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S651">
            <v>0</v>
          </cell>
          <cell r="T651">
            <v>0</v>
          </cell>
          <cell r="U651" t="str">
            <v>Billing, debt, vfm, affordability, vulnerability</v>
          </cell>
          <cell r="V651" t="str">
            <v>nr</v>
          </cell>
          <cell r="W651" t="str">
            <v>Number of customers receiving financial support</v>
          </cell>
          <cell r="X651">
            <v>0</v>
          </cell>
          <cell r="Y651" t="str">
            <v>Up</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58000</v>
          </cell>
          <cell r="AR651">
            <v>69000</v>
          </cell>
          <cell r="AS651">
            <v>75000</v>
          </cell>
          <cell r="AT651">
            <v>79000</v>
          </cell>
          <cell r="AU651">
            <v>83000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v>0</v>
          </cell>
          <cell r="DD651">
            <v>1</v>
          </cell>
          <cell r="DE651">
            <v>0</v>
          </cell>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S652">
            <v>0</v>
          </cell>
          <cell r="T652">
            <v>0</v>
          </cell>
          <cell r="U652" t="str">
            <v>Billing, debt, vfm, affordability, vulnerability</v>
          </cell>
          <cell r="V652" t="str">
            <v>%</v>
          </cell>
          <cell r="W652" t="str">
            <v>% of the bill per customer resulting from bad debt</v>
          </cell>
          <cell r="X652">
            <v>2</v>
          </cell>
          <cell r="Y652" t="str">
            <v>Down</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3.23</v>
          </cell>
          <cell r="AR652">
            <v>3.37</v>
          </cell>
          <cell r="AS652">
            <v>3.48</v>
          </cell>
          <cell r="AT652">
            <v>3.61</v>
          </cell>
          <cell r="AU652">
            <v>3.75</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v>0</v>
          </cell>
          <cell r="DD652">
            <v>1</v>
          </cell>
          <cell r="DE652">
            <v>0</v>
          </cell>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S653">
            <v>0</v>
          </cell>
          <cell r="T653">
            <v>0</v>
          </cell>
          <cell r="U653" t="str">
            <v>Billing, debt, vfm, affordability, vulnerability</v>
          </cell>
          <cell r="V653" t="str">
            <v>%</v>
          </cell>
          <cell r="W653" t="str">
            <v>% customers aware of Priority Services Register</v>
          </cell>
          <cell r="X653">
            <v>0</v>
          </cell>
          <cell r="Y653" t="str">
            <v>Up</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50</v>
          </cell>
          <cell r="AR653">
            <v>54</v>
          </cell>
          <cell r="AS653">
            <v>58</v>
          </cell>
          <cell r="AT653">
            <v>62</v>
          </cell>
          <cell r="AU653">
            <v>65</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v>0</v>
          </cell>
          <cell r="DD653">
            <v>1</v>
          </cell>
          <cell r="DE653">
            <v>0</v>
          </cell>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S654">
            <v>0</v>
          </cell>
          <cell r="T654">
            <v>0</v>
          </cell>
          <cell r="U654" t="str">
            <v>Billing, debt, vfm, affordability, vulnerability</v>
          </cell>
          <cell r="V654" t="str">
            <v>%</v>
          </cell>
          <cell r="W654" t="str">
            <v>% of customers on the Priority Services Register who are satisfied</v>
          </cell>
          <cell r="X654">
            <v>0</v>
          </cell>
          <cell r="Y654" t="str">
            <v>Up</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82</v>
          </cell>
          <cell r="AR654">
            <v>84</v>
          </cell>
          <cell r="AS654">
            <v>88</v>
          </cell>
          <cell r="AT654">
            <v>92</v>
          </cell>
          <cell r="AU654">
            <v>95</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v>0</v>
          </cell>
          <cell r="DD654">
            <v>1</v>
          </cell>
          <cell r="DE654">
            <v>0</v>
          </cell>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S655">
            <v>0</v>
          </cell>
          <cell r="T655">
            <v>0</v>
          </cell>
          <cell r="U655" t="str">
            <v>Billing, debt, vfm, affordability, vulnerability</v>
          </cell>
          <cell r="V655" t="str">
            <v>%</v>
          </cell>
          <cell r="W655" t="str">
            <v>% improvement</v>
          </cell>
          <cell r="X655">
            <v>0</v>
          </cell>
          <cell r="Y655" t="str">
            <v>Up</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4</v>
          </cell>
          <cell r="AR655">
            <v>8</v>
          </cell>
          <cell r="AS655">
            <v>12</v>
          </cell>
          <cell r="AT655">
            <v>16</v>
          </cell>
          <cell r="AU655">
            <v>20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v>0</v>
          </cell>
          <cell r="DD655">
            <v>1</v>
          </cell>
          <cell r="DE655">
            <v>0</v>
          </cell>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 xml:space="preserve">Revenue </v>
          </cell>
          <cell r="T656" t="str">
            <v>In-period</v>
          </cell>
          <cell r="U656" t="str">
            <v>Billing, debt, vfm, affordability, vulnerability</v>
          </cell>
          <cell r="V656" t="str">
            <v>%</v>
          </cell>
          <cell r="W656" t="str">
            <v>% of all legitimate identified Gap Sites</v>
          </cell>
          <cell r="X656">
            <v>0</v>
          </cell>
          <cell r="Y656" t="str">
            <v>Up</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80</v>
          </cell>
          <cell r="AR656">
            <v>83</v>
          </cell>
          <cell r="AS656">
            <v>86</v>
          </cell>
          <cell r="AT656">
            <v>90</v>
          </cell>
          <cell r="AU656">
            <v>94</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C656">
            <v>0</v>
          </cell>
          <cell r="DD656">
            <v>1</v>
          </cell>
          <cell r="DE656">
            <v>0</v>
          </cell>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 xml:space="preserve">Revenue </v>
          </cell>
          <cell r="T657" t="str">
            <v>In-period</v>
          </cell>
          <cell r="U657" t="str">
            <v>Billing, debt, vfm, affordability, vulnerability</v>
          </cell>
          <cell r="V657" t="str">
            <v>%</v>
          </cell>
          <cell r="W657" t="str">
            <v>% of properties showing as empty, that are verified as voids</v>
          </cell>
          <cell r="X657">
            <v>2</v>
          </cell>
          <cell r="Y657" t="str">
            <v>Down</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4.5</v>
          </cell>
          <cell r="AR657">
            <v>4.33</v>
          </cell>
          <cell r="AS657">
            <v>4.1500000000000004</v>
          </cell>
          <cell r="AT657">
            <v>3.98</v>
          </cell>
          <cell r="AU657">
            <v>3.8</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C657">
            <v>0</v>
          </cell>
          <cell r="DD657">
            <v>1</v>
          </cell>
          <cell r="DE657">
            <v>0</v>
          </cell>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 xml:space="preserve">Revenue </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t="str">
            <v/>
          </cell>
          <cell r="AR658" t="str">
            <v/>
          </cell>
          <cell r="AS658" t="str">
            <v/>
          </cell>
          <cell r="AT658" t="str">
            <v/>
          </cell>
          <cell r="AU658" t="str">
            <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t="str">
            <v>Yes</v>
          </cell>
          <cell r="BM658" t="str">
            <v>Yes</v>
          </cell>
          <cell r="BN658" t="str">
            <v>Yes</v>
          </cell>
          <cell r="BO658" t="str">
            <v>Yes</v>
          </cell>
          <cell r="BP658" t="str">
            <v>Yes</v>
          </cell>
          <cell r="BQ658" t="str">
            <v/>
          </cell>
          <cell r="BR658" t="str">
            <v/>
          </cell>
          <cell r="BS658" t="str">
            <v/>
          </cell>
          <cell r="BT658" t="str">
            <v/>
          </cell>
          <cell r="BU658" t="str">
            <v/>
          </cell>
          <cell r="BV658" t="str">
            <v/>
          </cell>
          <cell r="BW658" t="str">
            <v/>
          </cell>
          <cell r="BX658" t="str">
            <v/>
          </cell>
          <cell r="BY658" t="str">
            <v/>
          </cell>
          <cell r="BZ658" t="str">
            <v/>
          </cell>
          <cell r="CA658" t="str">
            <v/>
          </cell>
          <cell r="CB658" t="str">
            <v/>
          </cell>
          <cell r="CC658" t="str">
            <v/>
          </cell>
          <cell r="CD658" t="str">
            <v/>
          </cell>
          <cell r="CE658" t="str">
            <v/>
          </cell>
          <cell r="CF658" t="str">
            <v/>
          </cell>
          <cell r="CG658" t="str">
            <v/>
          </cell>
          <cell r="CH658" t="str">
            <v/>
          </cell>
          <cell r="CI658" t="str">
            <v/>
          </cell>
          <cell r="CJ658" t="str">
            <v/>
          </cell>
          <cell r="CK658" t="str">
            <v/>
          </cell>
          <cell r="CL658" t="str">
            <v/>
          </cell>
          <cell r="CM658" t="str">
            <v/>
          </cell>
          <cell r="CN658" t="str">
            <v/>
          </cell>
          <cell r="CO658" t="str">
            <v/>
          </cell>
          <cell r="CP658" t="str">
            <v/>
          </cell>
          <cell r="CQ658" t="str">
            <v/>
          </cell>
          <cell r="CR658" t="str">
            <v/>
          </cell>
          <cell r="CS658" t="str">
            <v/>
          </cell>
          <cell r="CT658" t="str">
            <v/>
          </cell>
          <cell r="CU658" t="str">
            <v/>
          </cell>
          <cell r="CV658" t="str">
            <v/>
          </cell>
          <cell r="CW658" t="str">
            <v/>
          </cell>
          <cell r="CX658" t="str">
            <v/>
          </cell>
          <cell r="CY658" t="str">
            <v/>
          </cell>
          <cell r="CZ658" t="str">
            <v/>
          </cell>
          <cell r="DA658" t="str">
            <v/>
          </cell>
          <cell r="DB658" t="str">
            <v/>
          </cell>
          <cell r="DC658" t="str">
            <v>No</v>
          </cell>
          <cell r="DD658">
            <v>1</v>
          </cell>
          <cell r="DE658">
            <v>0</v>
          </cell>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 xml:space="preserve">Revenue </v>
          </cell>
          <cell r="T659" t="str">
            <v>In-period</v>
          </cell>
          <cell r="U659" t="str">
            <v>Water quality compliance</v>
          </cell>
          <cell r="V659" t="str">
            <v>score</v>
          </cell>
          <cell r="W659" t="str">
            <v>Compliance Risk Index (CRI) Score</v>
          </cell>
          <cell r="X659">
            <v>2</v>
          </cell>
          <cell r="Y659" t="str">
            <v>Down</v>
          </cell>
          <cell r="Z659" t="str">
            <v>Water quality compliance (CRI)</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t="str">
            <v>Yes</v>
          </cell>
          <cell r="BM659" t="str">
            <v>Yes</v>
          </cell>
          <cell r="BN659" t="str">
            <v>Yes</v>
          </cell>
          <cell r="BO659" t="str">
            <v>Yes</v>
          </cell>
          <cell r="BP659" t="str">
            <v>Yes</v>
          </cell>
          <cell r="BQ659" t="str">
            <v/>
          </cell>
          <cell r="BR659" t="str">
            <v/>
          </cell>
          <cell r="BS659" t="str">
            <v/>
          </cell>
          <cell r="BT659" t="str">
            <v/>
          </cell>
          <cell r="BU659" t="str">
            <v/>
          </cell>
          <cell r="BV659">
            <v>9.5</v>
          </cell>
          <cell r="BW659">
            <v>9.5</v>
          </cell>
          <cell r="BX659">
            <v>9.5</v>
          </cell>
          <cell r="BY659">
            <v>9.5</v>
          </cell>
          <cell r="BZ659">
            <v>9.5</v>
          </cell>
          <cell r="CA659">
            <v>2</v>
          </cell>
          <cell r="CB659">
            <v>2</v>
          </cell>
          <cell r="CC659">
            <v>1.5</v>
          </cell>
          <cell r="CD659">
            <v>1.5</v>
          </cell>
          <cell r="CE659">
            <v>1.5</v>
          </cell>
          <cell r="CF659" t="str">
            <v/>
          </cell>
          <cell r="CG659" t="str">
            <v/>
          </cell>
          <cell r="CH659" t="str">
            <v/>
          </cell>
          <cell r="CI659" t="str">
            <v/>
          </cell>
          <cell r="CJ659" t="str">
            <v/>
          </cell>
          <cell r="CK659" t="str">
            <v/>
          </cell>
          <cell r="CL659" t="str">
            <v/>
          </cell>
          <cell r="CM659" t="str">
            <v/>
          </cell>
          <cell r="CN659" t="str">
            <v/>
          </cell>
          <cell r="CO659" t="str">
            <v/>
          </cell>
          <cell r="CP659" t="str">
            <v/>
          </cell>
          <cell r="CQ659" t="str">
            <v/>
          </cell>
          <cell r="CR659" t="str">
            <v/>
          </cell>
          <cell r="CS659" t="str">
            <v/>
          </cell>
          <cell r="CT659" t="str">
            <v/>
          </cell>
          <cell r="CU659">
            <v>-1.226</v>
          </cell>
          <cell r="CV659" t="str">
            <v/>
          </cell>
          <cell r="CW659" t="str">
            <v/>
          </cell>
          <cell r="CX659" t="str">
            <v/>
          </cell>
          <cell r="CY659">
            <v>0</v>
          </cell>
          <cell r="CZ659" t="str">
            <v/>
          </cell>
          <cell r="DA659" t="str">
            <v/>
          </cell>
          <cell r="DB659" t="str">
            <v/>
          </cell>
          <cell r="DC659">
            <v>0</v>
          </cell>
          <cell r="DD659">
            <v>1</v>
          </cell>
          <cell r="DE659">
            <v>0</v>
          </cell>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 xml:space="preserve">Revenue </v>
          </cell>
          <cell r="T660" t="str">
            <v>In-period</v>
          </cell>
          <cell r="U660" t="str">
            <v>Supply interruptions</v>
          </cell>
          <cell r="V660" t="str">
            <v>time</v>
          </cell>
          <cell r="W660" t="str">
            <v>Customer Minutes lost per property</v>
          </cell>
          <cell r="X660">
            <v>0</v>
          </cell>
          <cell r="Y660" t="str">
            <v>Down</v>
          </cell>
          <cell r="Z660" t="str">
            <v>Water supply interruptions</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4.5138888888888893E-3</v>
          </cell>
          <cell r="AR660">
            <v>4.2592592592592595E-3</v>
          </cell>
          <cell r="AS660">
            <v>3.9930555555555561E-3</v>
          </cell>
          <cell r="AT660">
            <v>3.7384259259259263E-3</v>
          </cell>
          <cell r="AU660">
            <v>3.472222222222222E-3</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t="str">
            <v>Yes</v>
          </cell>
          <cell r="BM660" t="str">
            <v>Yes</v>
          </cell>
          <cell r="BN660" t="str">
            <v>Yes</v>
          </cell>
          <cell r="BO660" t="str">
            <v>Yes</v>
          </cell>
          <cell r="BP660" t="str">
            <v>Yes</v>
          </cell>
          <cell r="BQ660">
            <v>1.3396620370370369E-2</v>
          </cell>
          <cell r="BR660">
            <v>1.3396620370370369E-2</v>
          </cell>
          <cell r="BS660">
            <v>1.3396620370370369E-2</v>
          </cell>
          <cell r="BT660">
            <v>1.3396620370370369E-2</v>
          </cell>
          <cell r="BU660">
            <v>1.3396620370370369E-2</v>
          </cell>
          <cell r="BV660">
            <v>1.1792443283723333E-2</v>
          </cell>
          <cell r="BW660">
            <v>1.1792443283723333E-2</v>
          </cell>
          <cell r="BX660">
            <v>1.1792443283723333E-2</v>
          </cell>
          <cell r="BY660">
            <v>1.1792443283723333E-2</v>
          </cell>
          <cell r="BZ660">
            <v>1.1792443283723333E-2</v>
          </cell>
          <cell r="CA660">
            <v>0</v>
          </cell>
          <cell r="CB660">
            <v>0</v>
          </cell>
          <cell r="CC660">
            <v>0</v>
          </cell>
          <cell r="CD660">
            <v>0</v>
          </cell>
          <cell r="CE660">
            <v>0</v>
          </cell>
          <cell r="CF660">
            <v>0</v>
          </cell>
          <cell r="CG660">
            <v>0</v>
          </cell>
          <cell r="CH660">
            <v>0</v>
          </cell>
          <cell r="CI660">
            <v>0</v>
          </cell>
          <cell r="CJ660">
            <v>0</v>
          </cell>
          <cell r="CK660">
            <v>6.9444444444444447E-4</v>
          </cell>
          <cell r="CL660">
            <v>6.9444444444444447E-4</v>
          </cell>
          <cell r="CM660">
            <v>6.9444444444444447E-4</v>
          </cell>
          <cell r="CN660">
            <v>6.9444444444444447E-4</v>
          </cell>
          <cell r="CO660">
            <v>6.9444444444444447E-4</v>
          </cell>
          <cell r="CP660" t="str">
            <v>*</v>
          </cell>
          <cell r="CQ660" t="str">
            <v>*</v>
          </cell>
          <cell r="CR660" t="str">
            <v>*</v>
          </cell>
          <cell r="CS660" t="str">
            <v>*</v>
          </cell>
          <cell r="CT660" t="str">
            <v>*</v>
          </cell>
          <cell r="CU660">
            <v>-1.228</v>
          </cell>
          <cell r="CV660" t="str">
            <v/>
          </cell>
          <cell r="CW660" t="str">
            <v/>
          </cell>
          <cell r="CX660">
            <v>-3.173</v>
          </cell>
          <cell r="CY660">
            <v>1.228</v>
          </cell>
          <cell r="CZ660" t="str">
            <v/>
          </cell>
          <cell r="DA660" t="str">
            <v/>
          </cell>
          <cell r="DB660">
            <v>3.173</v>
          </cell>
          <cell r="DC660">
            <v>0</v>
          </cell>
          <cell r="DD660">
            <v>1</v>
          </cell>
          <cell r="DE660">
            <v>0</v>
          </cell>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 xml:space="preserve">Revenue </v>
          </cell>
          <cell r="T661" t="str">
            <v>In-period</v>
          </cell>
          <cell r="U661" t="str">
            <v>Leakage</v>
          </cell>
          <cell r="V661" t="str">
            <v>nr</v>
          </cell>
          <cell r="W661" t="str">
            <v>Ml of Leakage - yearly average</v>
          </cell>
          <cell r="X661">
            <v>1</v>
          </cell>
          <cell r="Y661" t="str">
            <v>Down</v>
          </cell>
          <cell r="Z661" t="str">
            <v>Leakage</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266.7</v>
          </cell>
          <cell r="AR661">
            <v>271.8</v>
          </cell>
          <cell r="AS661">
            <v>251.6</v>
          </cell>
          <cell r="AT661">
            <v>246.7</v>
          </cell>
          <cell r="AU661">
            <v>243</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t="str">
            <v>Yes</v>
          </cell>
          <cell r="BM661" t="str">
            <v>Yes</v>
          </cell>
          <cell r="BN661" t="str">
            <v>Yes</v>
          </cell>
          <cell r="BO661" t="str">
            <v>Yes</v>
          </cell>
          <cell r="BP661" t="str">
            <v>Yes</v>
          </cell>
          <cell r="BQ661" t="str">
            <v/>
          </cell>
          <cell r="BR661" t="str">
            <v/>
          </cell>
          <cell r="BS661" t="str">
            <v/>
          </cell>
          <cell r="BT661" t="str">
            <v/>
          </cell>
          <cell r="BU661" t="str">
            <v/>
          </cell>
          <cell r="BV661">
            <v>304.3</v>
          </cell>
          <cell r="BW661">
            <v>304.3</v>
          </cell>
          <cell r="BX661">
            <v>304.3</v>
          </cell>
          <cell r="BY661">
            <v>304.3</v>
          </cell>
          <cell r="BZ661">
            <v>304.3</v>
          </cell>
          <cell r="CA661" t="str">
            <v/>
          </cell>
          <cell r="CB661" t="str">
            <v/>
          </cell>
          <cell r="CC661" t="str">
            <v/>
          </cell>
          <cell r="CD661" t="str">
            <v/>
          </cell>
          <cell r="CE661" t="str">
            <v/>
          </cell>
          <cell r="CF661" t="str">
            <v/>
          </cell>
          <cell r="CG661" t="str">
            <v/>
          </cell>
          <cell r="CH661" t="str">
            <v/>
          </cell>
          <cell r="CI661" t="str">
            <v/>
          </cell>
          <cell r="CJ661" t="str">
            <v/>
          </cell>
          <cell r="CK661">
            <v>152</v>
          </cell>
          <cell r="CL661">
            <v>152</v>
          </cell>
          <cell r="CM661">
            <v>152</v>
          </cell>
          <cell r="CN661">
            <v>150.30000000000001</v>
          </cell>
          <cell r="CO661">
            <v>146.6</v>
          </cell>
          <cell r="CP661" t="str">
            <v/>
          </cell>
          <cell r="CQ661" t="str">
            <v/>
          </cell>
          <cell r="CR661" t="str">
            <v/>
          </cell>
          <cell r="CS661" t="str">
            <v/>
          </cell>
          <cell r="CT661" t="str">
            <v/>
          </cell>
          <cell r="CU661">
            <v>-0.16700000000000001</v>
          </cell>
          <cell r="CV661">
            <v>-0.253</v>
          </cell>
          <cell r="CW661" t="str">
            <v/>
          </cell>
          <cell r="CX661" t="str">
            <v/>
          </cell>
          <cell r="CY661">
            <v>0.13900000000000001</v>
          </cell>
          <cell r="CZ661" t="str">
            <v/>
          </cell>
          <cell r="DA661" t="str">
            <v/>
          </cell>
          <cell r="DB661" t="str">
            <v/>
          </cell>
          <cell r="DC661">
            <v>0</v>
          </cell>
          <cell r="DD661">
            <v>1</v>
          </cell>
          <cell r="DE661">
            <v>0</v>
          </cell>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 xml:space="preserve">Revenue </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5.12</v>
          </cell>
          <cell r="AR662">
            <v>4.42</v>
          </cell>
          <cell r="AS662">
            <v>3.73</v>
          </cell>
          <cell r="AT662">
            <v>3.03</v>
          </cell>
          <cell r="AU662">
            <v>2.34</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t="str">
            <v>Yes</v>
          </cell>
          <cell r="BM662" t="str">
            <v>Yes</v>
          </cell>
          <cell r="BN662" t="str">
            <v>Yes</v>
          </cell>
          <cell r="BO662" t="str">
            <v>Yes</v>
          </cell>
          <cell r="BP662" t="str">
            <v>Yes</v>
          </cell>
          <cell r="BQ662" t="str">
            <v/>
          </cell>
          <cell r="BR662" t="str">
            <v/>
          </cell>
          <cell r="BS662" t="str">
            <v/>
          </cell>
          <cell r="BT662" t="str">
            <v/>
          </cell>
          <cell r="BU662" t="str">
            <v/>
          </cell>
          <cell r="BV662">
            <v>10.23</v>
          </cell>
          <cell r="BW662">
            <v>10.23</v>
          </cell>
          <cell r="BX662">
            <v>10.23</v>
          </cell>
          <cell r="BY662">
            <v>10.23</v>
          </cell>
          <cell r="BZ662">
            <v>10.23</v>
          </cell>
          <cell r="CA662">
            <v>6.14</v>
          </cell>
          <cell r="CB662">
            <v>5.3</v>
          </cell>
          <cell r="CC662">
            <v>4.4800000000000004</v>
          </cell>
          <cell r="CD662">
            <v>3.64</v>
          </cell>
          <cell r="CE662">
            <v>2.81</v>
          </cell>
          <cell r="CF662" t="str">
            <v/>
          </cell>
          <cell r="CG662" t="str">
            <v/>
          </cell>
          <cell r="CH662" t="str">
            <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v>-1.7989999999999999</v>
          </cell>
          <cell r="CV662" t="str">
            <v/>
          </cell>
          <cell r="CW662" t="str">
            <v/>
          </cell>
          <cell r="CX662" t="str">
            <v/>
          </cell>
          <cell r="CY662" t="str">
            <v/>
          </cell>
          <cell r="CZ662" t="str">
            <v/>
          </cell>
          <cell r="DA662" t="str">
            <v/>
          </cell>
          <cell r="DB662" t="str">
            <v/>
          </cell>
          <cell r="DC662">
            <v>0</v>
          </cell>
          <cell r="DD662">
            <v>1</v>
          </cell>
          <cell r="DE662">
            <v>0</v>
          </cell>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 xml:space="preserve">Revenue </v>
          </cell>
          <cell r="T663" t="str">
            <v>In-period</v>
          </cell>
          <cell r="U663" t="str">
            <v>Water mains bursts</v>
          </cell>
          <cell r="V663" t="str">
            <v>nr</v>
          </cell>
          <cell r="W663" t="str">
            <v>Number of completed mains repairs per 1000km</v>
          </cell>
          <cell r="X663">
            <v>1</v>
          </cell>
          <cell r="Y663" t="str">
            <v>Down</v>
          </cell>
          <cell r="Z663" t="str">
            <v>Mains repairs</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186.1</v>
          </cell>
          <cell r="AR663">
            <v>183.6</v>
          </cell>
          <cell r="AS663">
            <v>181</v>
          </cell>
          <cell r="AT663">
            <v>178.4</v>
          </cell>
          <cell r="AU663">
            <v>175.8</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t="str">
            <v>Yes</v>
          </cell>
          <cell r="BM663" t="str">
            <v>Yes</v>
          </cell>
          <cell r="BN663" t="str">
            <v>Yes</v>
          </cell>
          <cell r="BO663" t="str">
            <v>Yes</v>
          </cell>
          <cell r="BP663" t="str">
            <v>Yes</v>
          </cell>
          <cell r="BQ663" t="str">
            <v/>
          </cell>
          <cell r="BR663" t="str">
            <v/>
          </cell>
          <cell r="BS663" t="str">
            <v/>
          </cell>
          <cell r="BT663" t="str">
            <v/>
          </cell>
          <cell r="BU663" t="str">
            <v/>
          </cell>
          <cell r="BV663" t="str">
            <v/>
          </cell>
          <cell r="BW663" t="str">
            <v/>
          </cell>
          <cell r="BX663" t="str">
            <v/>
          </cell>
          <cell r="BY663" t="str">
            <v/>
          </cell>
          <cell r="BZ663" t="str">
            <v/>
          </cell>
          <cell r="CA663">
            <v>196.1</v>
          </cell>
          <cell r="CB663">
            <v>193.6</v>
          </cell>
          <cell r="CC663">
            <v>191</v>
          </cell>
          <cell r="CD663">
            <v>188.4</v>
          </cell>
          <cell r="CE663">
            <v>185.8</v>
          </cell>
          <cell r="CF663" t="str">
            <v/>
          </cell>
          <cell r="CG663" t="str">
            <v/>
          </cell>
          <cell r="CH663" t="str">
            <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v>-0.16700000000000001</v>
          </cell>
          <cell r="CV663" t="str">
            <v/>
          </cell>
          <cell r="CW663" t="str">
            <v/>
          </cell>
          <cell r="CX663" t="str">
            <v/>
          </cell>
          <cell r="CY663" t="str">
            <v/>
          </cell>
          <cell r="CZ663" t="str">
            <v/>
          </cell>
          <cell r="DA663" t="str">
            <v/>
          </cell>
          <cell r="DB663" t="str">
            <v/>
          </cell>
          <cell r="DC663">
            <v>0</v>
          </cell>
          <cell r="DD663">
            <v>1</v>
          </cell>
          <cell r="DE663">
            <v>0</v>
          </cell>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 xml:space="preserve">Revenue </v>
          </cell>
          <cell r="T664" t="str">
            <v>End of period</v>
          </cell>
          <cell r="U664" t="str">
            <v>Water consumption</v>
          </cell>
          <cell r="V664" t="str">
            <v>nr</v>
          </cell>
          <cell r="W664" t="str">
            <v>Litres per head per day - yearly average</v>
          </cell>
          <cell r="X664">
            <v>1</v>
          </cell>
          <cell r="Y664" t="str">
            <v>Down</v>
          </cell>
          <cell r="Z664" t="str">
            <v>Per capita consumption</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128.80000000000001</v>
          </cell>
          <cell r="AR664">
            <v>125.5</v>
          </cell>
          <cell r="AS664">
            <v>122.2</v>
          </cell>
          <cell r="AT664">
            <v>121</v>
          </cell>
          <cell r="AU664">
            <v>120.3</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t="str">
            <v>Yes</v>
          </cell>
          <cell r="BM664" t="str">
            <v>Yes</v>
          </cell>
          <cell r="BN664" t="str">
            <v>Yes</v>
          </cell>
          <cell r="BO664" t="str">
            <v>Yes</v>
          </cell>
          <cell r="BP664" t="str">
            <v>Yes</v>
          </cell>
          <cell r="BQ664">
            <v>154.30000000000001</v>
          </cell>
          <cell r="BR664">
            <v>154.30000000000001</v>
          </cell>
          <cell r="BS664">
            <v>154.30000000000001</v>
          </cell>
          <cell r="BT664">
            <v>154.30000000000001</v>
          </cell>
          <cell r="BU664">
            <v>154.30000000000001</v>
          </cell>
          <cell r="BV664">
            <v>152.19999999999999</v>
          </cell>
          <cell r="BW664">
            <v>152.19999999999999</v>
          </cell>
          <cell r="BX664">
            <v>152.19999999999999</v>
          </cell>
          <cell r="BY664">
            <v>152.19999999999999</v>
          </cell>
          <cell r="BZ664">
            <v>152.19999999999999</v>
          </cell>
          <cell r="CA664" t="str">
            <v/>
          </cell>
          <cell r="CB664" t="str">
            <v/>
          </cell>
          <cell r="CC664" t="str">
            <v/>
          </cell>
          <cell r="CD664" t="str">
            <v/>
          </cell>
          <cell r="CE664" t="str">
            <v/>
          </cell>
          <cell r="CF664" t="str">
            <v/>
          </cell>
          <cell r="CG664" t="str">
            <v/>
          </cell>
          <cell r="CH664" t="str">
            <v/>
          </cell>
          <cell r="CI664" t="str">
            <v/>
          </cell>
          <cell r="CJ664" t="str">
            <v/>
          </cell>
          <cell r="CK664">
            <v>115</v>
          </cell>
          <cell r="CL664">
            <v>115</v>
          </cell>
          <cell r="CM664">
            <v>115</v>
          </cell>
          <cell r="CN664">
            <v>115</v>
          </cell>
          <cell r="CO664">
            <v>115</v>
          </cell>
          <cell r="CP664" t="str">
            <v>*</v>
          </cell>
          <cell r="CQ664" t="str">
            <v>*</v>
          </cell>
          <cell r="CR664" t="str">
            <v>*</v>
          </cell>
          <cell r="CS664" t="str">
            <v>*</v>
          </cell>
          <cell r="CT664" t="str">
            <v>*</v>
          </cell>
          <cell r="CU664">
            <v>-0.222</v>
          </cell>
          <cell r="CV664" t="str">
            <v/>
          </cell>
          <cell r="CW664" t="str">
            <v/>
          </cell>
          <cell r="CX664">
            <v>-0.78700000000000003</v>
          </cell>
          <cell r="CY664">
            <v>0.185</v>
          </cell>
          <cell r="CZ664" t="str">
            <v/>
          </cell>
          <cell r="DA664" t="str">
            <v/>
          </cell>
          <cell r="DB664">
            <v>0.78700000000000003</v>
          </cell>
          <cell r="DC664">
            <v>0</v>
          </cell>
          <cell r="DD664">
            <v>1</v>
          </cell>
          <cell r="DE664">
            <v>0</v>
          </cell>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 xml:space="preserve">Revenue </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11.4</v>
          </cell>
          <cell r="AR665">
            <v>10.6</v>
          </cell>
          <cell r="AS665">
            <v>9.6999999999999993</v>
          </cell>
          <cell r="AT665">
            <v>8.9</v>
          </cell>
          <cell r="AU665">
            <v>8.1</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C665">
            <v>0</v>
          </cell>
          <cell r="DD665">
            <v>1</v>
          </cell>
          <cell r="DE665">
            <v>0</v>
          </cell>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 xml:space="preserve">Revenue </v>
          </cell>
          <cell r="T666" t="str">
            <v>In-period</v>
          </cell>
          <cell r="U666" t="str">
            <v>Supply interruptions</v>
          </cell>
          <cell r="V666" t="str">
            <v>nr</v>
          </cell>
          <cell r="W666" t="str">
            <v>Number of events where one or more properties has an interruption of 12 hours or longer</v>
          </cell>
          <cell r="X666">
            <v>0</v>
          </cell>
          <cell r="Y666" t="str">
            <v>Down</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14</v>
          </cell>
          <cell r="AR666">
            <v>13</v>
          </cell>
          <cell r="AS666">
            <v>12</v>
          </cell>
          <cell r="AT666">
            <v>12</v>
          </cell>
          <cell r="AU666">
            <v>12</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C666">
            <v>0</v>
          </cell>
          <cell r="DD666">
            <v>1</v>
          </cell>
          <cell r="DE666">
            <v>0</v>
          </cell>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 xml:space="preserve">Revenue </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14</v>
          </cell>
          <cell r="AR667">
            <v>13</v>
          </cell>
          <cell r="AS667">
            <v>12</v>
          </cell>
          <cell r="AT667">
            <v>12</v>
          </cell>
          <cell r="AU667">
            <v>12</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F667">
            <v>0</v>
          </cell>
          <cell r="CG667">
            <v>0</v>
          </cell>
          <cell r="CH667">
            <v>0</v>
          </cell>
          <cell r="CI667">
            <v>0</v>
          </cell>
          <cell r="CJ667">
            <v>0</v>
          </cell>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C667">
            <v>0</v>
          </cell>
          <cell r="DD667">
            <v>1</v>
          </cell>
          <cell r="DE667">
            <v>0</v>
          </cell>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 xml:space="preserve">Revenue </v>
          </cell>
          <cell r="T668" t="str">
            <v>In-period</v>
          </cell>
          <cell r="U668" t="str">
            <v>Supply interruptions</v>
          </cell>
          <cell r="V668" t="str">
            <v>nr</v>
          </cell>
          <cell r="W668" t="str">
            <v>Number of residential supply pipe repairs and renewals</v>
          </cell>
          <cell r="X668">
            <v>0</v>
          </cell>
          <cell r="Y668" t="str">
            <v>Up</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6882</v>
          </cell>
          <cell r="AR668">
            <v>7109</v>
          </cell>
          <cell r="AS668">
            <v>7386</v>
          </cell>
          <cell r="AT668">
            <v>7687</v>
          </cell>
          <cell r="AU668">
            <v>8013</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C668">
            <v>0</v>
          </cell>
          <cell r="DD668">
            <v>1</v>
          </cell>
          <cell r="DE668">
            <v>0</v>
          </cell>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 xml:space="preserve">Revenue </v>
          </cell>
          <cell r="T669" t="str">
            <v>In-period</v>
          </cell>
          <cell r="U669" t="str">
            <v>Pollution incidents</v>
          </cell>
          <cell r="V669" t="str">
            <v>nr</v>
          </cell>
          <cell r="W669" t="str">
            <v>Number of Pollution Incidents</v>
          </cell>
          <cell r="X669">
            <v>2</v>
          </cell>
          <cell r="Y669" t="str">
            <v>Down</v>
          </cell>
          <cell r="Z669" t="str">
            <v>Pollution incidents</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126.45</v>
          </cell>
          <cell r="AR669">
            <v>123.63</v>
          </cell>
          <cell r="AS669">
            <v>122</v>
          </cell>
          <cell r="AT669">
            <v>115.9</v>
          </cell>
          <cell r="AU669">
            <v>102.82</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t="str">
            <v>Yes</v>
          </cell>
          <cell r="BM669" t="str">
            <v>Yes</v>
          </cell>
          <cell r="BN669" t="str">
            <v>Yes</v>
          </cell>
          <cell r="BO669" t="str">
            <v>Yes</v>
          </cell>
          <cell r="BP669" t="str">
            <v>Yes</v>
          </cell>
          <cell r="BQ669">
            <v>524.24</v>
          </cell>
          <cell r="BR669">
            <v>524.24</v>
          </cell>
          <cell r="BS669">
            <v>524.24</v>
          </cell>
          <cell r="BT669">
            <v>524.24</v>
          </cell>
          <cell r="BU669">
            <v>524.24</v>
          </cell>
          <cell r="BV669">
            <v>222.52</v>
          </cell>
          <cell r="BW669">
            <v>222.52</v>
          </cell>
          <cell r="BX669">
            <v>222.52</v>
          </cell>
          <cell r="BY669">
            <v>222.52</v>
          </cell>
          <cell r="BZ669">
            <v>222.52</v>
          </cell>
          <cell r="CA669" t="str">
            <v/>
          </cell>
          <cell r="CB669" t="str">
            <v/>
          </cell>
          <cell r="CC669" t="str">
            <v/>
          </cell>
          <cell r="CD669" t="str">
            <v/>
          </cell>
          <cell r="CE669" t="str">
            <v/>
          </cell>
          <cell r="CF669" t="str">
            <v/>
          </cell>
          <cell r="CG669" t="str">
            <v/>
          </cell>
          <cell r="CH669" t="str">
            <v/>
          </cell>
          <cell r="CI669" t="str">
            <v/>
          </cell>
          <cell r="CJ669" t="str">
            <v/>
          </cell>
          <cell r="CK669">
            <v>63.31</v>
          </cell>
          <cell r="CL669">
            <v>61.32</v>
          </cell>
          <cell r="CM669">
            <v>59.42</v>
          </cell>
          <cell r="CN669">
            <v>57.87</v>
          </cell>
          <cell r="CO669">
            <v>50.38</v>
          </cell>
          <cell r="CP669" t="str">
            <v>*</v>
          </cell>
          <cell r="CQ669" t="str">
            <v>*</v>
          </cell>
          <cell r="CR669" t="str">
            <v>*</v>
          </cell>
          <cell r="CS669" t="str">
            <v>*</v>
          </cell>
          <cell r="CT669" t="str">
            <v>*</v>
          </cell>
          <cell r="CU669">
            <v>-0.13100000000000001</v>
          </cell>
          <cell r="CV669" t="str">
            <v/>
          </cell>
          <cell r="CW669" t="str">
            <v/>
          </cell>
          <cell r="CX669">
            <v>-0.22900000000000001</v>
          </cell>
          <cell r="CY669">
            <v>8.3000000000000004E-2</v>
          </cell>
          <cell r="CZ669" t="str">
            <v/>
          </cell>
          <cell r="DA669" t="str">
            <v/>
          </cell>
          <cell r="DB669">
            <v>0.115</v>
          </cell>
          <cell r="DC669">
            <v>0</v>
          </cell>
          <cell r="DD669">
            <v>1</v>
          </cell>
          <cell r="DE669">
            <v>0</v>
          </cell>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 xml:space="preserve">Revenue </v>
          </cell>
          <cell r="T670" t="str">
            <v>In-period</v>
          </cell>
          <cell r="U670" t="str">
            <v>Sewer flooding</v>
          </cell>
          <cell r="V670" t="str">
            <v>nr</v>
          </cell>
          <cell r="W670" t="str">
            <v>Number of internal sewer flooding incidents</v>
          </cell>
          <cell r="X670">
            <v>2</v>
          </cell>
          <cell r="Y670" t="str">
            <v>Down</v>
          </cell>
          <cell r="Z670" t="str">
            <v>Internal sewer flooding</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355.38</v>
          </cell>
          <cell r="AR670">
            <v>347.61</v>
          </cell>
          <cell r="AS670">
            <v>338.67</v>
          </cell>
          <cell r="AT670">
            <v>312.44</v>
          </cell>
          <cell r="AU670">
            <v>294.45999999999998</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t="str">
            <v>Yes</v>
          </cell>
          <cell r="BM670" t="str">
            <v>Yes</v>
          </cell>
          <cell r="BN670" t="str">
            <v>Yes</v>
          </cell>
          <cell r="BO670" t="str">
            <v>Yes</v>
          </cell>
          <cell r="BP670" t="str">
            <v>Yes</v>
          </cell>
          <cell r="BQ670" t="str">
            <v/>
          </cell>
          <cell r="BR670" t="str">
            <v/>
          </cell>
          <cell r="BS670" t="str">
            <v/>
          </cell>
          <cell r="BT670" t="str">
            <v/>
          </cell>
          <cell r="BU670" t="str">
            <v/>
          </cell>
          <cell r="BV670">
            <v>583.47</v>
          </cell>
          <cell r="BW670">
            <v>639.78</v>
          </cell>
          <cell r="BX670">
            <v>731.1</v>
          </cell>
          <cell r="BY670">
            <v>781.09</v>
          </cell>
          <cell r="BZ670">
            <v>878.98</v>
          </cell>
          <cell r="CA670" t="str">
            <v/>
          </cell>
          <cell r="CB670" t="str">
            <v/>
          </cell>
          <cell r="CC670" t="str">
            <v/>
          </cell>
          <cell r="CD670" t="str">
            <v/>
          </cell>
          <cell r="CE670" t="str">
            <v/>
          </cell>
          <cell r="CF670" t="str">
            <v/>
          </cell>
          <cell r="CG670" t="str">
            <v/>
          </cell>
          <cell r="CH670" t="str">
            <v/>
          </cell>
          <cell r="CI670" t="str">
            <v/>
          </cell>
          <cell r="CJ670" t="str">
            <v/>
          </cell>
          <cell r="CK670">
            <v>174.38</v>
          </cell>
          <cell r="CL670">
            <v>173.61</v>
          </cell>
          <cell r="CM670">
            <v>170.67</v>
          </cell>
          <cell r="CN670">
            <v>150.44</v>
          </cell>
          <cell r="CO670">
            <v>138.46</v>
          </cell>
          <cell r="CP670" t="str">
            <v/>
          </cell>
          <cell r="CQ670" t="str">
            <v/>
          </cell>
          <cell r="CR670" t="str">
            <v/>
          </cell>
          <cell r="CS670" t="str">
            <v/>
          </cell>
          <cell r="CT670" t="str">
            <v/>
          </cell>
          <cell r="CU670">
            <v>-3.9E-2</v>
          </cell>
          <cell r="CV670" t="str">
            <v/>
          </cell>
          <cell r="CW670" t="str">
            <v/>
          </cell>
          <cell r="CX670" t="str">
            <v/>
          </cell>
          <cell r="CY670">
            <v>3.9E-2</v>
          </cell>
          <cell r="CZ670" t="str">
            <v/>
          </cell>
          <cell r="DA670" t="str">
            <v/>
          </cell>
          <cell r="DB670" t="str">
            <v/>
          </cell>
          <cell r="DC670">
            <v>0</v>
          </cell>
          <cell r="DD670">
            <v>1</v>
          </cell>
          <cell r="DE670">
            <v>0</v>
          </cell>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 xml:space="preserve">Revenue </v>
          </cell>
          <cell r="T671" t="str">
            <v>In-period</v>
          </cell>
          <cell r="U671" t="str">
            <v>WTW discharge consents</v>
          </cell>
          <cell r="V671" t="str">
            <v>%</v>
          </cell>
          <cell r="W671" t="str">
            <v>% treatment work compliance</v>
          </cell>
          <cell r="X671">
            <v>2</v>
          </cell>
          <cell r="Y671" t="str">
            <v>Up</v>
          </cell>
          <cell r="Z671" t="str">
            <v>Treatment works compliance</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100</v>
          </cell>
          <cell r="AR671">
            <v>100</v>
          </cell>
          <cell r="AS671">
            <v>100</v>
          </cell>
          <cell r="AT671">
            <v>100</v>
          </cell>
          <cell r="AU671">
            <v>100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t="str">
            <v>Yes</v>
          </cell>
          <cell r="BM671" t="str">
            <v>Yes</v>
          </cell>
          <cell r="BN671" t="str">
            <v>Yes</v>
          </cell>
          <cell r="BO671" t="str">
            <v>Yes</v>
          </cell>
          <cell r="BP671" t="str">
            <v>Yes</v>
          </cell>
          <cell r="BQ671" t="str">
            <v/>
          </cell>
          <cell r="BR671" t="str">
            <v/>
          </cell>
          <cell r="BS671" t="str">
            <v/>
          </cell>
          <cell r="BT671" t="str">
            <v/>
          </cell>
          <cell r="BU671" t="str">
            <v/>
          </cell>
          <cell r="BV671" t="str">
            <v/>
          </cell>
          <cell r="BW671" t="str">
            <v/>
          </cell>
          <cell r="BX671" t="str">
            <v/>
          </cell>
          <cell r="BY671" t="str">
            <v/>
          </cell>
          <cell r="BZ671" t="str">
            <v/>
          </cell>
          <cell r="CA671">
            <v>99</v>
          </cell>
          <cell r="CB671">
            <v>99</v>
          </cell>
          <cell r="CC671">
            <v>99</v>
          </cell>
          <cell r="CD671">
            <v>99</v>
          </cell>
          <cell r="CE671">
            <v>99</v>
          </cell>
          <cell r="CF671" t="str">
            <v/>
          </cell>
          <cell r="CG671" t="str">
            <v/>
          </cell>
          <cell r="CH671" t="str">
            <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v>-1.1879999999999999</v>
          </cell>
          <cell r="CV671" t="str">
            <v/>
          </cell>
          <cell r="CW671" t="str">
            <v/>
          </cell>
          <cell r="CX671" t="str">
            <v/>
          </cell>
          <cell r="CY671" t="str">
            <v/>
          </cell>
          <cell r="CZ671" t="str">
            <v/>
          </cell>
          <cell r="DA671" t="str">
            <v/>
          </cell>
          <cell r="DB671" t="str">
            <v/>
          </cell>
          <cell r="DC671">
            <v>0</v>
          </cell>
          <cell r="DD671">
            <v>1</v>
          </cell>
          <cell r="DE671">
            <v>0</v>
          </cell>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 xml:space="preserve">Revenue </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18.260000000000002</v>
          </cell>
          <cell r="AR672">
            <v>17.55</v>
          </cell>
          <cell r="AS672">
            <v>16.829999999999998</v>
          </cell>
          <cell r="AT672">
            <v>16.11</v>
          </cell>
          <cell r="AU672">
            <v>15.39</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t="str">
            <v>Yes</v>
          </cell>
          <cell r="BM672" t="str">
            <v>Yes</v>
          </cell>
          <cell r="BN672" t="str">
            <v>Yes</v>
          </cell>
          <cell r="BO672" t="str">
            <v>Yes</v>
          </cell>
          <cell r="BP672" t="str">
            <v>Yes</v>
          </cell>
          <cell r="BQ672" t="str">
            <v/>
          </cell>
          <cell r="BR672" t="str">
            <v/>
          </cell>
          <cell r="BS672" t="str">
            <v/>
          </cell>
          <cell r="BT672" t="str">
            <v/>
          </cell>
          <cell r="BU672" t="str">
            <v/>
          </cell>
          <cell r="BV672" t="str">
            <v/>
          </cell>
          <cell r="BW672" t="str">
            <v/>
          </cell>
          <cell r="BX672" t="str">
            <v/>
          </cell>
          <cell r="BY672" t="str">
            <v/>
          </cell>
          <cell r="BZ672" t="str">
            <v/>
          </cell>
          <cell r="CA672" t="str">
            <v/>
          </cell>
          <cell r="CB672" t="str">
            <v/>
          </cell>
          <cell r="CC672" t="str">
            <v/>
          </cell>
          <cell r="CD672" t="str">
            <v/>
          </cell>
          <cell r="CE672" t="str">
            <v/>
          </cell>
          <cell r="CF672" t="str">
            <v/>
          </cell>
          <cell r="CG672" t="str">
            <v/>
          </cell>
          <cell r="CH672" t="str">
            <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v>-0.221</v>
          </cell>
          <cell r="CV672" t="str">
            <v/>
          </cell>
          <cell r="CW672" t="str">
            <v/>
          </cell>
          <cell r="CX672" t="str">
            <v/>
          </cell>
          <cell r="CY672" t="str">
            <v/>
          </cell>
          <cell r="CZ672" t="str">
            <v/>
          </cell>
          <cell r="DA672" t="str">
            <v/>
          </cell>
          <cell r="DB672" t="str">
            <v/>
          </cell>
          <cell r="DC672">
            <v>0</v>
          </cell>
          <cell r="DD672">
            <v>1</v>
          </cell>
          <cell r="DE672">
            <v>0</v>
          </cell>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S673">
            <v>0</v>
          </cell>
          <cell r="T673">
            <v>0</v>
          </cell>
          <cell r="U673" t="str">
            <v>Resilience</v>
          </cell>
          <cell r="V673" t="str">
            <v>%</v>
          </cell>
          <cell r="W673" t="str">
            <v>% of population vulnerable to flooding</v>
          </cell>
          <cell r="X673">
            <v>2</v>
          </cell>
          <cell r="Y673" t="str">
            <v>Down</v>
          </cell>
          <cell r="Z673" t="str">
            <v>Risk of sewer flooding in a storm</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22.2</v>
          </cell>
          <cell r="AR673">
            <v>22.2</v>
          </cell>
          <cell r="AS673">
            <v>22.2</v>
          </cell>
          <cell r="AT673">
            <v>22.2</v>
          </cell>
          <cell r="AU673">
            <v>22.2</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t="str">
            <v/>
          </cell>
          <cell r="BR673" t="str">
            <v/>
          </cell>
          <cell r="BS673" t="str">
            <v/>
          </cell>
          <cell r="BT673" t="str">
            <v/>
          </cell>
          <cell r="BU673" t="str">
            <v/>
          </cell>
          <cell r="BV673" t="str">
            <v/>
          </cell>
          <cell r="BW673" t="str">
            <v/>
          </cell>
          <cell r="BX673" t="str">
            <v/>
          </cell>
          <cell r="BY673" t="str">
            <v/>
          </cell>
          <cell r="BZ673" t="str">
            <v/>
          </cell>
          <cell r="CA673" t="str">
            <v/>
          </cell>
          <cell r="CB673" t="str">
            <v/>
          </cell>
          <cell r="CC673" t="str">
            <v/>
          </cell>
          <cell r="CD673" t="str">
            <v/>
          </cell>
          <cell r="CE673" t="str">
            <v/>
          </cell>
          <cell r="CF673" t="str">
            <v/>
          </cell>
          <cell r="CG673" t="str">
            <v/>
          </cell>
          <cell r="CH673" t="str">
            <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v>0</v>
          </cell>
          <cell r="DD673">
            <v>1</v>
          </cell>
          <cell r="DE673">
            <v>0</v>
          </cell>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 xml:space="preserve">Revenue </v>
          </cell>
          <cell r="T674" t="str">
            <v>In-period</v>
          </cell>
          <cell r="U674" t="str">
            <v>Sewer flooding</v>
          </cell>
          <cell r="V674" t="str">
            <v>nr</v>
          </cell>
          <cell r="W674" t="str">
            <v>Number of external sewer flooding incidents</v>
          </cell>
          <cell r="X674">
            <v>0</v>
          </cell>
          <cell r="Y674" t="str">
            <v>Down</v>
          </cell>
          <cell r="Z674" t="str">
            <v>External sewer flooding</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7188</v>
          </cell>
          <cell r="AR674">
            <v>6809</v>
          </cell>
          <cell r="AS674">
            <v>6431</v>
          </cell>
          <cell r="AT674">
            <v>6053</v>
          </cell>
          <cell r="AU674">
            <v>5675</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C674">
            <v>0</v>
          </cell>
          <cell r="DD674">
            <v>1</v>
          </cell>
          <cell r="DE674">
            <v>0</v>
          </cell>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 xml:space="preserve">Revenue </v>
          </cell>
          <cell r="T675" t="str">
            <v>In-period</v>
          </cell>
          <cell r="U675" t="str">
            <v>Environmental</v>
          </cell>
          <cell r="V675" t="str">
            <v>nr</v>
          </cell>
          <cell r="W675" t="str">
            <v>Number of Bathing Waters</v>
          </cell>
          <cell r="X675">
            <v>0</v>
          </cell>
          <cell r="Y675" t="str">
            <v>Up</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18</v>
          </cell>
          <cell r="AR675">
            <v>18</v>
          </cell>
          <cell r="AS675">
            <v>18</v>
          </cell>
          <cell r="AT675">
            <v>18</v>
          </cell>
          <cell r="AU675">
            <v>18</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C675">
            <v>0</v>
          </cell>
          <cell r="DD675">
            <v>1</v>
          </cell>
          <cell r="DE675">
            <v>0</v>
          </cell>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 xml:space="preserve">Revenue </v>
          </cell>
          <cell r="T676" t="str">
            <v>In-period</v>
          </cell>
          <cell r="U676" t="str">
            <v>Environmental</v>
          </cell>
          <cell r="V676" t="str">
            <v>nr</v>
          </cell>
          <cell r="W676" t="str">
            <v>Hectares of surface water removed or attenuated from the public sewer network</v>
          </cell>
          <cell r="X676">
            <v>0</v>
          </cell>
          <cell r="Y676" t="str">
            <v>Up</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1</v>
          </cell>
          <cell r="AR676">
            <v>4</v>
          </cell>
          <cell r="AS676">
            <v>5</v>
          </cell>
          <cell r="AT676">
            <v>10</v>
          </cell>
          <cell r="AU676">
            <v>20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C676">
            <v>0</v>
          </cell>
          <cell r="DD676">
            <v>1</v>
          </cell>
          <cell r="DE676">
            <v>0</v>
          </cell>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S677">
            <v>0</v>
          </cell>
          <cell r="T677">
            <v>0</v>
          </cell>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t="str">
            <v/>
          </cell>
          <cell r="BR677" t="str">
            <v/>
          </cell>
          <cell r="BS677" t="str">
            <v/>
          </cell>
          <cell r="BT677" t="str">
            <v/>
          </cell>
          <cell r="BU677" t="str">
            <v/>
          </cell>
          <cell r="BV677" t="str">
            <v/>
          </cell>
          <cell r="BW677" t="str">
            <v/>
          </cell>
          <cell r="BX677" t="str">
            <v/>
          </cell>
          <cell r="BY677" t="str">
            <v/>
          </cell>
          <cell r="BZ677" t="str">
            <v/>
          </cell>
          <cell r="CA677" t="str">
            <v/>
          </cell>
          <cell r="CB677" t="str">
            <v/>
          </cell>
          <cell r="CC677" t="str">
            <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v>0</v>
          </cell>
          <cell r="DD677">
            <v>1</v>
          </cell>
          <cell r="DE677">
            <v>0</v>
          </cell>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 xml:space="preserve">Revenue </v>
          </cell>
          <cell r="T678" t="str">
            <v>In-period</v>
          </cell>
          <cell r="U678" t="str">
            <v>Bioresources (sludge)</v>
          </cell>
          <cell r="V678" t="str">
            <v>%</v>
          </cell>
          <cell r="W678" t="str">
            <v xml:space="preserve">% of biosolids achieving BAS accreditation </v>
          </cell>
          <cell r="X678">
            <v>0</v>
          </cell>
          <cell r="Y678" t="str">
            <v>Up</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100</v>
          </cell>
          <cell r="AR678">
            <v>100</v>
          </cell>
          <cell r="AS678">
            <v>100</v>
          </cell>
          <cell r="AT678">
            <v>100</v>
          </cell>
          <cell r="AU678">
            <v>100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C678">
            <v>0</v>
          </cell>
          <cell r="DD678">
            <v>1</v>
          </cell>
          <cell r="DE678">
            <v>0</v>
          </cell>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S679">
            <v>0</v>
          </cell>
          <cell r="T679">
            <v>0</v>
          </cell>
          <cell r="U679" t="str">
            <v>Energy/emissions</v>
          </cell>
          <cell r="V679" t="str">
            <v>nr</v>
          </cell>
          <cell r="W679" t="str">
            <v>GWh</v>
          </cell>
          <cell r="X679">
            <v>0</v>
          </cell>
          <cell r="Y679" t="str">
            <v>Up</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269</v>
          </cell>
          <cell r="AR679">
            <v>284</v>
          </cell>
          <cell r="AS679">
            <v>286</v>
          </cell>
          <cell r="AT679">
            <v>290</v>
          </cell>
          <cell r="AU679">
            <v>290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C679">
            <v>0</v>
          </cell>
          <cell r="DD679">
            <v>1</v>
          </cell>
          <cell r="DE679">
            <v>0</v>
          </cell>
        </row>
        <row r="680">
          <cell r="C680" t="str">
            <v>PR19YKY_NEP01</v>
          </cell>
          <cell r="D680">
            <v>0</v>
          </cell>
          <cell r="E680">
            <v>0</v>
          </cell>
          <cell r="F680" t="str">
            <v>NEP01</v>
          </cell>
          <cell r="G680" t="str">
            <v>WINEP Delivery</v>
          </cell>
          <cell r="H680">
            <v>0</v>
          </cell>
          <cell r="I680">
            <v>0</v>
          </cell>
          <cell r="J680">
            <v>0</v>
          </cell>
          <cell r="K680">
            <v>0</v>
          </cell>
          <cell r="L680">
            <v>0</v>
          </cell>
          <cell r="M680">
            <v>0</v>
          </cell>
          <cell r="N680">
            <v>0</v>
          </cell>
          <cell r="O680">
            <v>0</v>
          </cell>
          <cell r="P680">
            <v>0</v>
          </cell>
          <cell r="Q680">
            <v>0</v>
          </cell>
          <cell r="R680" t="str">
            <v>NFI</v>
          </cell>
          <cell r="S680">
            <v>0</v>
          </cell>
          <cell r="T680">
            <v>0</v>
          </cell>
          <cell r="U680">
            <v>0</v>
          </cell>
          <cell r="V680" t="str">
            <v>text</v>
          </cell>
          <cell r="W680" t="str">
            <v>WINEP requirements met or not met in each year</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t="str">
            <v>Met</v>
          </cell>
          <cell r="AR680" t="str">
            <v>Met</v>
          </cell>
          <cell r="AS680" t="str">
            <v>Met</v>
          </cell>
          <cell r="AT680" t="str">
            <v>Met</v>
          </cell>
          <cell r="AU680" t="str">
            <v>Met</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cell r="DC680">
            <v>0</v>
          </cell>
          <cell r="DD680">
            <v>0</v>
          </cell>
          <cell r="DE680">
            <v>0</v>
          </cell>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S681">
            <v>0</v>
          </cell>
          <cell r="T681">
            <v>0</v>
          </cell>
          <cell r="U681" t="str">
            <v>Billing, debt, vfm</v>
          </cell>
          <cell r="V681" t="str">
            <v>%</v>
          </cell>
          <cell r="W681" t="str">
            <v>% of households on the Priority Services Register</v>
          </cell>
          <cell r="X681">
            <v>1</v>
          </cell>
          <cell r="Y681" t="str">
            <v>Up</v>
          </cell>
          <cell r="Z681" t="str">
            <v>Priority services for customers in vulnerable circumstances</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t="str">
            <v>4 / 17.5 / 45</v>
          </cell>
          <cell r="AR681" t="str">
            <v>5.8 / 35 / 90</v>
          </cell>
          <cell r="AS681" t="str">
            <v>7.5 / 35 / 90</v>
          </cell>
          <cell r="AT681" t="str">
            <v>9.1 / 35 / 90</v>
          </cell>
          <cell r="AU681" t="str">
            <v>10 / 35 / 90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t="str">
            <v/>
          </cell>
          <cell r="BR681" t="str">
            <v/>
          </cell>
          <cell r="BS681" t="str">
            <v/>
          </cell>
          <cell r="BT681" t="str">
            <v/>
          </cell>
          <cell r="BU681" t="str">
            <v/>
          </cell>
          <cell r="BV681" t="str">
            <v/>
          </cell>
          <cell r="BW681" t="str">
            <v/>
          </cell>
          <cell r="BX681" t="str">
            <v/>
          </cell>
          <cell r="BY681" t="str">
            <v/>
          </cell>
          <cell r="BZ681" t="str">
            <v/>
          </cell>
          <cell r="CA681" t="str">
            <v/>
          </cell>
          <cell r="CB681" t="str">
            <v/>
          </cell>
          <cell r="CC681" t="str">
            <v/>
          </cell>
          <cell r="CD681" t="str">
            <v/>
          </cell>
          <cell r="CE681" t="str">
            <v/>
          </cell>
          <cell r="CF681" t="str">
            <v/>
          </cell>
          <cell r="CG681" t="str">
            <v/>
          </cell>
          <cell r="CH681" t="str">
            <v/>
          </cell>
          <cell r="CI681" t="str">
            <v/>
          </cell>
          <cell r="CJ681" t="str">
            <v/>
          </cell>
          <cell r="CK681" t="str">
            <v/>
          </cell>
          <cell r="CL681" t="str">
            <v/>
          </cell>
          <cell r="CM681" t="str">
            <v/>
          </cell>
          <cell r="CN681" t="str">
            <v/>
          </cell>
          <cell r="CO681" t="str">
            <v/>
          </cell>
          <cell r="CP681" t="str">
            <v/>
          </cell>
          <cell r="CQ681" t="str">
            <v/>
          </cell>
          <cell r="CR681" t="str">
            <v/>
          </cell>
          <cell r="CS681" t="str">
            <v/>
          </cell>
          <cell r="CT681" t="str">
            <v/>
          </cell>
          <cell r="CU681" t="str">
            <v/>
          </cell>
          <cell r="CV681" t="str">
            <v/>
          </cell>
          <cell r="CW681" t="str">
            <v/>
          </cell>
          <cell r="CX681" t="str">
            <v/>
          </cell>
          <cell r="CY681" t="str">
            <v/>
          </cell>
          <cell r="CZ681" t="str">
            <v/>
          </cell>
          <cell r="DA681" t="str">
            <v/>
          </cell>
          <cell r="DB681" t="str">
            <v/>
          </cell>
          <cell r="DC681">
            <v>0</v>
          </cell>
          <cell r="DD681">
            <v>1</v>
          </cell>
          <cell r="DE681">
            <v>0</v>
          </cell>
        </row>
        <row r="682">
          <cell r="C682" t="str">
            <v>PR19CMA_YKY-01</v>
          </cell>
          <cell r="D682" t="str">
            <v>Living with Water scheme</v>
          </cell>
          <cell r="E682" t="str">
            <v>PR19 CMA new</v>
          </cell>
          <cell r="F682">
            <v>0</v>
          </cell>
          <cell r="G682" t="str">
            <v>Living with Water scheme</v>
          </cell>
          <cell r="H682" t="str">
            <v>Living with Water Partnership in Hull and Haltemprice. Additional enhancement funding to help address the unique circumstances in this area which result in an increased risk of flooding.</v>
          </cell>
          <cell r="I682">
            <v>0</v>
          </cell>
          <cell r="J682">
            <v>0</v>
          </cell>
          <cell r="K682">
            <v>1</v>
          </cell>
          <cell r="L682">
            <v>0</v>
          </cell>
          <cell r="M682">
            <v>0</v>
          </cell>
          <cell r="N682">
            <v>0</v>
          </cell>
          <cell r="O682">
            <v>0</v>
          </cell>
          <cell r="P682">
            <v>0</v>
          </cell>
          <cell r="Q682">
            <v>1</v>
          </cell>
          <cell r="R682" t="str">
            <v>Under</v>
          </cell>
          <cell r="S682" t="str">
            <v>Revenue</v>
          </cell>
          <cell r="T682" t="str">
            <v>End of Period</v>
          </cell>
          <cell r="U682" t="str">
            <v>Sewer flooding</v>
          </cell>
          <cell r="V682" t="str">
            <v>£m</v>
          </cell>
          <cell r="W682">
            <v>0</v>
          </cell>
          <cell r="X682">
            <v>1</v>
          </cell>
          <cell r="Y682" t="str">
            <v>Up</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t="str">
            <v/>
          </cell>
          <cell r="AR682" t="str">
            <v/>
          </cell>
          <cell r="AS682" t="str">
            <v/>
          </cell>
          <cell r="AT682" t="str">
            <v/>
          </cell>
          <cell r="AU682" t="str">
            <v>£23m and (494, 808, 644)</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C682">
            <v>0</v>
          </cell>
          <cell r="DD682">
            <v>1</v>
          </cell>
          <cell r="DE682">
            <v>0</v>
          </cell>
        </row>
        <row r="683">
          <cell r="C683" t="str">
            <v>PR19CMA_ANH-01</v>
          </cell>
          <cell r="D683" t="str">
            <v>Additional sludge treatment capacity at Whitlingham</v>
          </cell>
          <cell r="E683" t="str">
            <v>PR19 CMA new</v>
          </cell>
          <cell r="F683">
            <v>0</v>
          </cell>
          <cell r="G683" t="str">
            <v>Additional sludge treatment capacity at Whitlingham</v>
          </cell>
          <cell r="H683" t="str">
            <v>Additional sludge treatment capacity at Whitlingham</v>
          </cell>
          <cell r="I683">
            <v>0</v>
          </cell>
          <cell r="J683">
            <v>0</v>
          </cell>
          <cell r="K683">
            <v>0</v>
          </cell>
          <cell r="L683">
            <v>1</v>
          </cell>
          <cell r="M683">
            <v>0</v>
          </cell>
          <cell r="N683">
            <v>0</v>
          </cell>
          <cell r="O683">
            <v>0</v>
          </cell>
          <cell r="P683">
            <v>0</v>
          </cell>
          <cell r="Q683">
            <v>1</v>
          </cell>
          <cell r="R683" t="str">
            <v>Under</v>
          </cell>
          <cell r="S683" t="str">
            <v>RCV</v>
          </cell>
          <cell r="T683" t="str">
            <v>End of Period</v>
          </cell>
          <cell r="U683" t="str">
            <v>Bioresources (sludge)</v>
          </cell>
          <cell r="V683" t="str">
            <v>%</v>
          </cell>
          <cell r="W683" t="str">
            <v>% capacity delivered</v>
          </cell>
          <cell r="X683">
            <v>1</v>
          </cell>
          <cell r="Y683" t="str">
            <v>Up</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t="str">
            <v/>
          </cell>
          <cell r="AR683" t="str">
            <v/>
          </cell>
          <cell r="AS683" t="str">
            <v/>
          </cell>
          <cell r="AT683" t="str">
            <v/>
          </cell>
          <cell r="AU683">
            <v>100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C683">
            <v>0</v>
          </cell>
          <cell r="DD683">
            <v>1</v>
          </cell>
          <cell r="DE683">
            <v>0</v>
          </cell>
        </row>
        <row r="684">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1</v>
          </cell>
          <cell r="DE684">
            <v>0</v>
          </cell>
        </row>
        <row r="685">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1</v>
          </cell>
          <cell r="DE685">
            <v>0</v>
          </cell>
        </row>
        <row r="686">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1</v>
          </cell>
          <cell r="DE686">
            <v>0</v>
          </cell>
        </row>
        <row r="687">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1</v>
          </cell>
          <cell r="DE687">
            <v>0</v>
          </cell>
        </row>
        <row r="688">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1</v>
          </cell>
          <cell r="DE688">
            <v>0</v>
          </cell>
        </row>
        <row r="689">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1</v>
          </cell>
          <cell r="DE689">
            <v>0</v>
          </cell>
        </row>
        <row r="690">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1</v>
          </cell>
          <cell r="DE690">
            <v>0</v>
          </cell>
        </row>
        <row r="691">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1</v>
          </cell>
          <cell r="DE691">
            <v>0</v>
          </cell>
        </row>
        <row r="692">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1</v>
          </cell>
          <cell r="DE692">
            <v>0</v>
          </cell>
        </row>
        <row r="693">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1</v>
          </cell>
          <cell r="DE693">
            <v>0</v>
          </cell>
        </row>
        <row r="694">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1</v>
          </cell>
          <cell r="DE694">
            <v>0</v>
          </cell>
        </row>
        <row r="695">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1</v>
          </cell>
          <cell r="DE695">
            <v>0</v>
          </cell>
        </row>
        <row r="696">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1</v>
          </cell>
          <cell r="DE696">
            <v>0</v>
          </cell>
        </row>
        <row r="697">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0</v>
          </cell>
          <cell r="CB697">
            <v>0</v>
          </cell>
          <cell r="CC697">
            <v>0</v>
          </cell>
          <cell r="CD697">
            <v>0</v>
          </cell>
          <cell r="CE697">
            <v>0</v>
          </cell>
          <cell r="CF697">
            <v>0</v>
          </cell>
          <cell r="CG697">
            <v>0</v>
          </cell>
          <cell r="CH697">
            <v>0</v>
          </cell>
          <cell r="CI697">
            <v>0</v>
          </cell>
          <cell r="CJ697">
            <v>0</v>
          </cell>
          <cell r="CK697">
            <v>0</v>
          </cell>
          <cell r="CL697">
            <v>0</v>
          </cell>
          <cell r="CM697">
            <v>0</v>
          </cell>
          <cell r="CN697">
            <v>0</v>
          </cell>
          <cell r="CO697">
            <v>0</v>
          </cell>
          <cell r="CP697">
            <v>0</v>
          </cell>
          <cell r="CQ697">
            <v>0</v>
          </cell>
          <cell r="CR697">
            <v>0</v>
          </cell>
          <cell r="CS697">
            <v>0</v>
          </cell>
          <cell r="CT697">
            <v>0</v>
          </cell>
          <cell r="CU697">
            <v>0</v>
          </cell>
          <cell r="CV697">
            <v>0</v>
          </cell>
          <cell r="CW697">
            <v>0</v>
          </cell>
          <cell r="CX697">
            <v>0</v>
          </cell>
          <cell r="CY697">
            <v>0</v>
          </cell>
          <cell r="CZ697">
            <v>0</v>
          </cell>
          <cell r="DA697">
            <v>0</v>
          </cell>
          <cell r="DB697">
            <v>0</v>
          </cell>
          <cell r="DC697">
            <v>0</v>
          </cell>
          <cell r="DD697">
            <v>1</v>
          </cell>
          <cell r="DE697">
            <v>0</v>
          </cell>
        </row>
        <row r="698">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0</v>
          </cell>
          <cell r="CB698">
            <v>0</v>
          </cell>
          <cell r="CC698">
            <v>0</v>
          </cell>
          <cell r="CD698">
            <v>0</v>
          </cell>
          <cell r="CE698">
            <v>0</v>
          </cell>
          <cell r="CF698">
            <v>0</v>
          </cell>
          <cell r="CG698">
            <v>0</v>
          </cell>
          <cell r="CH698">
            <v>0</v>
          </cell>
          <cell r="CI698">
            <v>0</v>
          </cell>
          <cell r="CJ698">
            <v>0</v>
          </cell>
          <cell r="CK698">
            <v>0</v>
          </cell>
          <cell r="CL698">
            <v>0</v>
          </cell>
          <cell r="CM698">
            <v>0</v>
          </cell>
          <cell r="CN698">
            <v>0</v>
          </cell>
          <cell r="CO698">
            <v>0</v>
          </cell>
          <cell r="CP698">
            <v>0</v>
          </cell>
          <cell r="CQ698">
            <v>0</v>
          </cell>
          <cell r="CR698">
            <v>0</v>
          </cell>
          <cell r="CS698">
            <v>0</v>
          </cell>
          <cell r="CT698">
            <v>0</v>
          </cell>
          <cell r="CU698">
            <v>0</v>
          </cell>
          <cell r="CV698">
            <v>0</v>
          </cell>
          <cell r="CW698">
            <v>0</v>
          </cell>
          <cell r="CX698">
            <v>0</v>
          </cell>
          <cell r="CY698">
            <v>0</v>
          </cell>
          <cell r="CZ698">
            <v>0</v>
          </cell>
          <cell r="DA698">
            <v>0</v>
          </cell>
          <cell r="DB698">
            <v>0</v>
          </cell>
          <cell r="DC698">
            <v>0</v>
          </cell>
          <cell r="DD698">
            <v>1</v>
          </cell>
          <cell r="DE698">
            <v>0</v>
          </cell>
        </row>
        <row r="699">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0</v>
          </cell>
          <cell r="CB699">
            <v>0</v>
          </cell>
          <cell r="CC699">
            <v>0</v>
          </cell>
          <cell r="CD699">
            <v>0</v>
          </cell>
          <cell r="CE699">
            <v>0</v>
          </cell>
          <cell r="CF699">
            <v>0</v>
          </cell>
          <cell r="CG699">
            <v>0</v>
          </cell>
          <cell r="CH699">
            <v>0</v>
          </cell>
          <cell r="CI699">
            <v>0</v>
          </cell>
          <cell r="CJ699">
            <v>0</v>
          </cell>
          <cell r="CK699">
            <v>0</v>
          </cell>
          <cell r="CL699">
            <v>0</v>
          </cell>
          <cell r="CM699">
            <v>0</v>
          </cell>
          <cell r="CN699">
            <v>0</v>
          </cell>
          <cell r="CO699">
            <v>0</v>
          </cell>
          <cell r="CP699">
            <v>0</v>
          </cell>
          <cell r="CQ699">
            <v>0</v>
          </cell>
          <cell r="CR699">
            <v>0</v>
          </cell>
          <cell r="CS699">
            <v>0</v>
          </cell>
          <cell r="CT699">
            <v>0</v>
          </cell>
          <cell r="CU699">
            <v>0</v>
          </cell>
          <cell r="CV699">
            <v>0</v>
          </cell>
          <cell r="CW699">
            <v>0</v>
          </cell>
          <cell r="CX699">
            <v>0</v>
          </cell>
          <cell r="CY699">
            <v>0</v>
          </cell>
          <cell r="CZ699">
            <v>0</v>
          </cell>
          <cell r="DA699">
            <v>0</v>
          </cell>
          <cell r="DB699">
            <v>0</v>
          </cell>
          <cell r="DC699">
            <v>0</v>
          </cell>
          <cell r="DD699">
            <v>1</v>
          </cell>
          <cell r="DE699">
            <v>0</v>
          </cell>
        </row>
        <row r="700">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1</v>
          </cell>
          <cell r="DE700">
            <v>0</v>
          </cell>
        </row>
        <row r="701">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1</v>
          </cell>
          <cell r="DE701">
            <v>0</v>
          </cell>
        </row>
        <row r="702">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1</v>
          </cell>
          <cell r="DE702">
            <v>0</v>
          </cell>
        </row>
        <row r="703">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1</v>
          </cell>
          <cell r="DE703">
            <v>0</v>
          </cell>
        </row>
        <row r="704">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1</v>
          </cell>
          <cell r="DE704">
            <v>0</v>
          </cell>
        </row>
        <row r="705">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1</v>
          </cell>
          <cell r="DE705">
            <v>0</v>
          </cell>
        </row>
        <row r="706">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1</v>
          </cell>
          <cell r="DE706">
            <v>0</v>
          </cell>
        </row>
        <row r="707">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1</v>
          </cell>
          <cell r="DE707">
            <v>0</v>
          </cell>
        </row>
        <row r="708">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1</v>
          </cell>
          <cell r="DE708">
            <v>0</v>
          </cell>
        </row>
        <row r="709">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1</v>
          </cell>
          <cell r="DE709">
            <v>0</v>
          </cell>
        </row>
        <row r="710">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1</v>
          </cell>
          <cell r="DE710">
            <v>0</v>
          </cell>
        </row>
        <row r="711">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1</v>
          </cell>
          <cell r="DE711">
            <v>0</v>
          </cell>
        </row>
        <row r="712">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1</v>
          </cell>
          <cell r="DE712">
            <v>0</v>
          </cell>
        </row>
        <row r="713">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1</v>
          </cell>
          <cell r="DE713">
            <v>0</v>
          </cell>
        </row>
        <row r="714">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1</v>
          </cell>
          <cell r="DE714">
            <v>0</v>
          </cell>
        </row>
        <row r="715">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1</v>
          </cell>
          <cell r="DE715">
            <v>0</v>
          </cell>
        </row>
        <row r="716">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1</v>
          </cell>
          <cell r="DE716">
            <v>0</v>
          </cell>
        </row>
        <row r="717">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1</v>
          </cell>
          <cell r="DE717">
            <v>0</v>
          </cell>
        </row>
        <row r="718">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1</v>
          </cell>
          <cell r="DE718">
            <v>0</v>
          </cell>
        </row>
        <row r="719">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1</v>
          </cell>
          <cell r="DE719">
            <v>0</v>
          </cell>
        </row>
        <row r="720">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1</v>
          </cell>
          <cell r="DE720">
            <v>0</v>
          </cell>
        </row>
        <row r="721">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1</v>
          </cell>
          <cell r="DE721">
            <v>0</v>
          </cell>
        </row>
        <row r="722">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1</v>
          </cell>
          <cell r="DE722">
            <v>0</v>
          </cell>
        </row>
        <row r="723">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1</v>
          </cell>
          <cell r="DE723">
            <v>0</v>
          </cell>
        </row>
        <row r="724">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1</v>
          </cell>
          <cell r="DE724">
            <v>0</v>
          </cell>
        </row>
        <row r="725">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1</v>
          </cell>
          <cell r="DE725">
            <v>0</v>
          </cell>
        </row>
        <row r="726">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1</v>
          </cell>
          <cell r="DE726">
            <v>0</v>
          </cell>
        </row>
        <row r="727">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1</v>
          </cell>
          <cell r="DE727">
            <v>0</v>
          </cell>
        </row>
        <row r="728">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1</v>
          </cell>
          <cell r="DE728">
            <v>0</v>
          </cell>
        </row>
        <row r="729">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1</v>
          </cell>
          <cell r="DE729">
            <v>0</v>
          </cell>
        </row>
        <row r="730">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1</v>
          </cell>
          <cell r="DE730">
            <v>0</v>
          </cell>
        </row>
        <row r="731">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1</v>
          </cell>
          <cell r="DE731">
            <v>0</v>
          </cell>
        </row>
        <row r="732">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1</v>
          </cell>
          <cell r="DE732">
            <v>0</v>
          </cell>
        </row>
        <row r="733">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1</v>
          </cell>
          <cell r="DE733">
            <v>0</v>
          </cell>
        </row>
        <row r="734">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1</v>
          </cell>
          <cell r="DE734">
            <v>0</v>
          </cell>
        </row>
        <row r="735">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1</v>
          </cell>
          <cell r="DE735">
            <v>0</v>
          </cell>
        </row>
        <row r="736">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1</v>
          </cell>
          <cell r="DE736">
            <v>0</v>
          </cell>
        </row>
        <row r="737">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1</v>
          </cell>
          <cell r="DE737">
            <v>0</v>
          </cell>
        </row>
        <row r="738">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1</v>
          </cell>
          <cell r="DE738">
            <v>0</v>
          </cell>
        </row>
        <row r="739">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1</v>
          </cell>
          <cell r="DE739">
            <v>0</v>
          </cell>
        </row>
        <row r="740">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1</v>
          </cell>
          <cell r="DE740">
            <v>0</v>
          </cell>
        </row>
        <row r="741">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1</v>
          </cell>
          <cell r="DE741">
            <v>0</v>
          </cell>
        </row>
        <row r="742">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1</v>
          </cell>
          <cell r="DE742">
            <v>0</v>
          </cell>
        </row>
        <row r="743">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1</v>
          </cell>
          <cell r="DE743">
            <v>0</v>
          </cell>
        </row>
        <row r="744">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1</v>
          </cell>
          <cell r="DE744">
            <v>0</v>
          </cell>
        </row>
        <row r="745">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1</v>
          </cell>
          <cell r="DE745">
            <v>0</v>
          </cell>
        </row>
        <row r="746">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1</v>
          </cell>
          <cell r="DE746">
            <v>0</v>
          </cell>
        </row>
        <row r="747">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1</v>
          </cell>
          <cell r="DE747">
            <v>0</v>
          </cell>
        </row>
        <row r="748">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1</v>
          </cell>
          <cell r="DE748">
            <v>0</v>
          </cell>
        </row>
        <row r="749">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1</v>
          </cell>
          <cell r="DE749">
            <v>0</v>
          </cell>
        </row>
        <row r="750">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1</v>
          </cell>
          <cell r="DE750">
            <v>0</v>
          </cell>
        </row>
        <row r="751">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1</v>
          </cell>
          <cell r="DE751">
            <v>0</v>
          </cell>
        </row>
        <row r="752">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1</v>
          </cell>
          <cell r="DE752">
            <v>0</v>
          </cell>
        </row>
        <row r="753">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1</v>
          </cell>
          <cell r="DE753">
            <v>0</v>
          </cell>
        </row>
        <row r="754">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1</v>
          </cell>
          <cell r="DE754">
            <v>0</v>
          </cell>
        </row>
        <row r="755">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1</v>
          </cell>
          <cell r="DE755">
            <v>0</v>
          </cell>
        </row>
        <row r="756">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1</v>
          </cell>
          <cell r="DE756">
            <v>0</v>
          </cell>
        </row>
        <row r="757">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1</v>
          </cell>
          <cell r="DE757">
            <v>0</v>
          </cell>
        </row>
        <row r="758">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1</v>
          </cell>
          <cell r="DE758">
            <v>0</v>
          </cell>
        </row>
        <row r="759">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1</v>
          </cell>
          <cell r="DE759">
            <v>0</v>
          </cell>
        </row>
        <row r="760">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1</v>
          </cell>
          <cell r="DE760">
            <v>0</v>
          </cell>
        </row>
        <row r="761">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1</v>
          </cell>
          <cell r="DE761">
            <v>0</v>
          </cell>
        </row>
        <row r="762">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1</v>
          </cell>
          <cell r="DE762">
            <v>0</v>
          </cell>
        </row>
        <row r="763">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1</v>
          </cell>
          <cell r="DE763">
            <v>0</v>
          </cell>
        </row>
        <row r="764">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1</v>
          </cell>
          <cell r="DE764">
            <v>0</v>
          </cell>
        </row>
        <row r="765">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1</v>
          </cell>
          <cell r="DE765">
            <v>0</v>
          </cell>
        </row>
        <row r="766">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1</v>
          </cell>
          <cell r="DE766">
            <v>0</v>
          </cell>
        </row>
        <row r="767">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1</v>
          </cell>
          <cell r="DE767">
            <v>0</v>
          </cell>
        </row>
        <row r="768">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1</v>
          </cell>
          <cell r="DE768">
            <v>0</v>
          </cell>
        </row>
        <row r="769">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1</v>
          </cell>
          <cell r="DE769">
            <v>0</v>
          </cell>
        </row>
        <row r="770">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1</v>
          </cell>
          <cell r="DE770">
            <v>0</v>
          </cell>
        </row>
        <row r="771">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1</v>
          </cell>
          <cell r="DE771">
            <v>0</v>
          </cell>
        </row>
        <row r="772">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1</v>
          </cell>
          <cell r="DE772">
            <v>0</v>
          </cell>
        </row>
        <row r="773">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1</v>
          </cell>
          <cell r="DE773">
            <v>0</v>
          </cell>
        </row>
        <row r="774">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1</v>
          </cell>
          <cell r="DE774">
            <v>0</v>
          </cell>
        </row>
        <row r="775">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1</v>
          </cell>
          <cell r="DE775">
            <v>0</v>
          </cell>
        </row>
        <row r="776">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1</v>
          </cell>
          <cell r="DE776">
            <v>0</v>
          </cell>
        </row>
        <row r="777">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1</v>
          </cell>
          <cell r="DE777">
            <v>0</v>
          </cell>
        </row>
        <row r="778">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1</v>
          </cell>
          <cell r="DE778">
            <v>0</v>
          </cell>
        </row>
      </sheetData>
      <sheetData sheetId="33">
        <row r="10">
          <cell r="U10" t="str">
            <v>PR19AFW_W-D1</v>
          </cell>
          <cell r="V10" t="str">
            <v>Minimising disruption to you and your community</v>
          </cell>
          <cell r="W10" t="str">
            <v>PR14 revision</v>
          </cell>
          <cell r="X10" t="str">
            <v>W-D1</v>
          </cell>
          <cell r="Y10" t="str">
            <v>Water supply interruptions</v>
          </cell>
          <cell r="Z10" t="str">
            <v>Supply interruptions greater than or equal to three hours (expressed in minutes per property).  This metric is based on the new consistent definition developed by UKWIR</v>
          </cell>
          <cell r="AA10" t="str">
            <v/>
          </cell>
          <cell r="AB10">
            <v>1</v>
          </cell>
          <cell r="AC10" t="str">
            <v/>
          </cell>
          <cell r="AD10" t="str">
            <v/>
          </cell>
          <cell r="AE10" t="str">
            <v/>
          </cell>
          <cell r="AF10" t="str">
            <v/>
          </cell>
          <cell r="AG10" t="str">
            <v/>
          </cell>
          <cell r="AH10" t="str">
            <v/>
          </cell>
          <cell r="AI10">
            <v>1</v>
          </cell>
          <cell r="AJ10" t="str">
            <v>Out &amp; under</v>
          </cell>
          <cell r="AK10" t="str">
            <v xml:space="preserve">Revenue </v>
          </cell>
          <cell r="AL10" t="str">
            <v>In-period</v>
          </cell>
          <cell r="AM10" t="str">
            <v>Supply interruptions</v>
          </cell>
          <cell r="AN10" t="str">
            <v>hh:mm:ss</v>
          </cell>
          <cell r="AO10" t="str">
            <v>Hours:minutes:seconds per property per year</v>
          </cell>
          <cell r="AP10">
            <v>0</v>
          </cell>
          <cell r="AQ10" t="str">
            <v>Down</v>
          </cell>
          <cell r="AR10" t="str">
            <v>Water supply interruptions</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4.5138888888888893E-3</v>
          </cell>
          <cell r="BJ10">
            <v>4.2592592592592595E-3</v>
          </cell>
          <cell r="BK10">
            <v>3.9930555555555561E-3</v>
          </cell>
          <cell r="BL10">
            <v>3.7384259259259263E-3</v>
          </cell>
          <cell r="BM10">
            <v>3.472222222222222E-3</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t="str">
            <v>Yes</v>
          </cell>
          <cell r="CE10" t="str">
            <v>Yes</v>
          </cell>
          <cell r="CF10" t="str">
            <v>Yes</v>
          </cell>
          <cell r="CG10" t="str">
            <v>Yes</v>
          </cell>
          <cell r="CH10" t="str">
            <v>Yes</v>
          </cell>
          <cell r="CI10" t="str">
            <v/>
          </cell>
          <cell r="CJ10" t="str">
            <v/>
          </cell>
          <cell r="CK10" t="str">
            <v/>
          </cell>
          <cell r="CL10" t="str">
            <v/>
          </cell>
          <cell r="CM10" t="str">
            <v/>
          </cell>
          <cell r="CN10">
            <v>1.5798611111111114E-2</v>
          </cell>
          <cell r="CO10">
            <v>1.5798611111111114E-2</v>
          </cell>
          <cell r="CP10">
            <v>1.5798611111111114E-2</v>
          </cell>
          <cell r="CQ10">
            <v>1.5798611111111114E-2</v>
          </cell>
          <cell r="CR10">
            <v>1.5798611111111114E-2</v>
          </cell>
          <cell r="CS10" t="str">
            <v/>
          </cell>
          <cell r="CT10" t="str">
            <v/>
          </cell>
          <cell r="CU10" t="str">
            <v/>
          </cell>
          <cell r="CV10" t="str">
            <v/>
          </cell>
          <cell r="CW10" t="str">
            <v/>
          </cell>
          <cell r="CX10" t="str">
            <v/>
          </cell>
          <cell r="CY10" t="str">
            <v/>
          </cell>
          <cell r="CZ10" t="str">
            <v/>
          </cell>
          <cell r="DA10" t="str">
            <v/>
          </cell>
          <cell r="DB10" t="str">
            <v/>
          </cell>
          <cell r="DC10">
            <v>2.4305555555555556E-3</v>
          </cell>
          <cell r="DD10">
            <v>2.3263888888888891E-3</v>
          </cell>
          <cell r="DE10">
            <v>2.2106481481481491E-3</v>
          </cell>
          <cell r="DF10">
            <v>2.1064814814814817E-3</v>
          </cell>
          <cell r="DG10">
            <v>2.0138888888888888E-3</v>
          </cell>
          <cell r="DH10" t="str">
            <v/>
          </cell>
          <cell r="DI10" t="str">
            <v/>
          </cell>
          <cell r="DJ10" t="str">
            <v/>
          </cell>
          <cell r="DK10" t="str">
            <v/>
          </cell>
          <cell r="DL10" t="str">
            <v/>
          </cell>
          <cell r="DM10">
            <v>-0.52500000000000002</v>
          </cell>
          <cell r="DN10" t="str">
            <v/>
          </cell>
          <cell r="DO10" t="str">
            <v/>
          </cell>
          <cell r="DP10" t="str">
            <v/>
          </cell>
          <cell r="DQ10">
            <v>0.52500000000000002</v>
          </cell>
          <cell r="DR10" t="str">
            <v/>
          </cell>
          <cell r="DS10" t="str">
            <v/>
          </cell>
          <cell r="DT10" t="str">
            <v/>
          </cell>
          <cell r="DU10" t="str">
            <v>No</v>
          </cell>
          <cell r="DV10">
            <v>1</v>
          </cell>
          <cell r="DW10" t="str">
            <v/>
          </cell>
        </row>
        <row r="11">
          <cell r="U11" t="str">
            <v>PR19AFW_W-B1</v>
          </cell>
          <cell r="V11" t="str">
            <v>Making sure our customers and communities have enough water while leaving more water in the environment</v>
          </cell>
          <cell r="W11" t="str">
            <v>PR14 continuation</v>
          </cell>
          <cell r="X11" t="str">
            <v>W-B1</v>
          </cell>
          <cell r="Y11" t="str">
            <v>Leakage</v>
          </cell>
          <cell r="Z11" t="str">
            <v>Leakage in ML/d, three-year-average, using new consistent definition of leakage developed by UKWIR</v>
          </cell>
          <cell r="AA11" t="str">
            <v/>
          </cell>
          <cell r="AB11">
            <v>1</v>
          </cell>
          <cell r="AC11" t="str">
            <v/>
          </cell>
          <cell r="AD11" t="str">
            <v/>
          </cell>
          <cell r="AE11" t="str">
            <v/>
          </cell>
          <cell r="AF11" t="str">
            <v/>
          </cell>
          <cell r="AG11" t="str">
            <v/>
          </cell>
          <cell r="AH11" t="str">
            <v/>
          </cell>
          <cell r="AI11">
            <v>1</v>
          </cell>
          <cell r="AJ11" t="str">
            <v>Out &amp; under</v>
          </cell>
          <cell r="AK11" t="str">
            <v xml:space="preserve">Revenue </v>
          </cell>
          <cell r="AL11" t="str">
            <v>In-period</v>
          </cell>
          <cell r="AM11" t="str">
            <v>Leakage</v>
          </cell>
          <cell r="AN11" t="str">
            <v>%</v>
          </cell>
          <cell r="AO11" t="str">
            <v>Percentage reduction from baseline (2019-20) using 3 year average</v>
          </cell>
          <cell r="AP11">
            <v>1</v>
          </cell>
          <cell r="AQ11" t="str">
            <v>Up</v>
          </cell>
          <cell r="AR11" t="str">
            <v>Leakage</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2.7</v>
          </cell>
          <cell r="BJ11">
            <v>11.1</v>
          </cell>
          <cell r="BK11">
            <v>14</v>
          </cell>
          <cell r="BL11">
            <v>17</v>
          </cell>
          <cell r="BM11">
            <v>20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t="str">
            <v>Yes</v>
          </cell>
          <cell r="CE11" t="str">
            <v>Yes</v>
          </cell>
          <cell r="CF11" t="str">
            <v>Yes</v>
          </cell>
          <cell r="CG11" t="str">
            <v>Yes</v>
          </cell>
          <cell r="CH11" t="str">
            <v>Yes</v>
          </cell>
          <cell r="CI11" t="str">
            <v/>
          </cell>
          <cell r="CJ11" t="str">
            <v/>
          </cell>
          <cell r="CK11" t="str">
            <v/>
          </cell>
          <cell r="CL11" t="str">
            <v/>
          </cell>
          <cell r="CM11" t="str">
            <v/>
          </cell>
          <cell r="CN11">
            <v>-5</v>
          </cell>
          <cell r="CO11">
            <v>-5</v>
          </cell>
          <cell r="CP11">
            <v>-5</v>
          </cell>
          <cell r="CQ11">
            <v>-5</v>
          </cell>
          <cell r="CR11">
            <v>-5</v>
          </cell>
          <cell r="CS11" t="str">
            <v/>
          </cell>
          <cell r="CT11" t="str">
            <v/>
          </cell>
          <cell r="CU11" t="str">
            <v/>
          </cell>
          <cell r="CV11" t="str">
            <v/>
          </cell>
          <cell r="CW11" t="str">
            <v/>
          </cell>
          <cell r="CX11" t="str">
            <v/>
          </cell>
          <cell r="CY11" t="str">
            <v/>
          </cell>
          <cell r="CZ11" t="str">
            <v/>
          </cell>
          <cell r="DA11" t="str">
            <v/>
          </cell>
          <cell r="DB11" t="str">
            <v/>
          </cell>
          <cell r="DC11">
            <v>5.8</v>
          </cell>
          <cell r="DD11">
            <v>13.8</v>
          </cell>
          <cell r="DE11">
            <v>16.5</v>
          </cell>
          <cell r="DF11">
            <v>19.399999999999999</v>
          </cell>
          <cell r="DG11">
            <v>22.2</v>
          </cell>
          <cell r="DH11" t="str">
            <v/>
          </cell>
          <cell r="DI11" t="str">
            <v/>
          </cell>
          <cell r="DJ11" t="str">
            <v/>
          </cell>
          <cell r="DK11" t="str">
            <v/>
          </cell>
          <cell r="DL11" t="str">
            <v/>
          </cell>
          <cell r="DM11">
            <v>-0.16</v>
          </cell>
          <cell r="DN11" t="str">
            <v/>
          </cell>
          <cell r="DO11" t="str">
            <v/>
          </cell>
          <cell r="DP11" t="str">
            <v/>
          </cell>
          <cell r="DQ11">
            <v>0.13300000000000001</v>
          </cell>
          <cell r="DR11" t="str">
            <v/>
          </cell>
          <cell r="DS11" t="str">
            <v/>
          </cell>
          <cell r="DT11" t="str">
            <v/>
          </cell>
          <cell r="DU11" t="str">
            <v>No</v>
          </cell>
          <cell r="DV11">
            <v>1</v>
          </cell>
          <cell r="DW11" t="str">
            <v/>
          </cell>
        </row>
        <row r="12">
          <cell r="U12" t="str">
            <v>PR19AFW_R-B1</v>
          </cell>
          <cell r="V12" t="str">
            <v>Making sure our customers and communities have enough water while leaving more water in the environment</v>
          </cell>
          <cell r="W12" t="str">
            <v>PR14 continuation</v>
          </cell>
          <cell r="X12" t="str">
            <v>R-B1</v>
          </cell>
          <cell r="Y12" t="str">
            <v>Per capita consumption</v>
          </cell>
          <cell r="Z12" t="str">
            <v>Average amount of water used by each customer that lives in a household property (litres per head per day), three-year-average. Using the same definition as for WRMP reporting</v>
          </cell>
          <cell r="AA12">
            <v>0.3</v>
          </cell>
          <cell r="AB12">
            <v>0.7</v>
          </cell>
          <cell r="AC12" t="str">
            <v/>
          </cell>
          <cell r="AD12" t="str">
            <v/>
          </cell>
          <cell r="AE12" t="str">
            <v/>
          </cell>
          <cell r="AF12" t="str">
            <v/>
          </cell>
          <cell r="AG12" t="str">
            <v/>
          </cell>
          <cell r="AH12" t="str">
            <v/>
          </cell>
          <cell r="AI12">
            <v>1</v>
          </cell>
          <cell r="AJ12" t="str">
            <v>Out &amp; under</v>
          </cell>
          <cell r="AK12" t="str">
            <v xml:space="preserve">Revenue </v>
          </cell>
          <cell r="AL12" t="str">
            <v>End of period</v>
          </cell>
          <cell r="AM12" t="str">
            <v>Sustainability/innovation</v>
          </cell>
          <cell r="AN12" t="str">
            <v xml:space="preserve">% </v>
          </cell>
          <cell r="AO12" t="str">
            <v>Percentage reduction from baseline (2019-20) using 3 year average</v>
          </cell>
          <cell r="AP12">
            <v>1</v>
          </cell>
          <cell r="AQ12" t="str">
            <v>Up</v>
          </cell>
          <cell r="AR12" t="str">
            <v>Per capita consumption</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1.7</v>
          </cell>
          <cell r="BJ12">
            <v>4.9000000000000004</v>
          </cell>
          <cell r="BK12">
            <v>7.3</v>
          </cell>
          <cell r="BL12">
            <v>10</v>
          </cell>
          <cell r="BM12">
            <v>12.5</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t="str">
            <v>Yes</v>
          </cell>
          <cell r="CE12" t="str">
            <v>Yes</v>
          </cell>
          <cell r="CF12" t="str">
            <v>Yes</v>
          </cell>
          <cell r="CG12" t="str">
            <v>Yes</v>
          </cell>
          <cell r="CH12" t="str">
            <v>Yes</v>
          </cell>
          <cell r="CI12" t="str">
            <v/>
          </cell>
          <cell r="CJ12" t="str">
            <v/>
          </cell>
          <cell r="CK12" t="str">
            <v/>
          </cell>
          <cell r="CL12" t="str">
            <v/>
          </cell>
          <cell r="CM12" t="str">
            <v/>
          </cell>
          <cell r="CN12">
            <v>-8.1</v>
          </cell>
          <cell r="CO12">
            <v>-8.1</v>
          </cell>
          <cell r="CP12">
            <v>-8.1</v>
          </cell>
          <cell r="CQ12">
            <v>-8.1</v>
          </cell>
          <cell r="CR12">
            <v>-8.1</v>
          </cell>
          <cell r="CS12" t="str">
            <v/>
          </cell>
          <cell r="CT12" t="str">
            <v/>
          </cell>
          <cell r="CU12" t="str">
            <v/>
          </cell>
          <cell r="CV12" t="str">
            <v/>
          </cell>
          <cell r="CW12" t="str">
            <v/>
          </cell>
          <cell r="CX12" t="str">
            <v/>
          </cell>
          <cell r="CY12" t="str">
            <v/>
          </cell>
          <cell r="CZ12" t="str">
            <v/>
          </cell>
          <cell r="DA12" t="str">
            <v/>
          </cell>
          <cell r="DB12" t="str">
            <v/>
          </cell>
          <cell r="DC12">
            <v>3.7</v>
          </cell>
          <cell r="DD12">
            <v>6.9</v>
          </cell>
          <cell r="DE12">
            <v>9.3000000000000007</v>
          </cell>
          <cell r="DF12">
            <v>12</v>
          </cell>
          <cell r="DG12">
            <v>14.5</v>
          </cell>
          <cell r="DH12" t="str">
            <v/>
          </cell>
          <cell r="DI12" t="str">
            <v/>
          </cell>
          <cell r="DJ12" t="str">
            <v/>
          </cell>
          <cell r="DK12" t="str">
            <v/>
          </cell>
          <cell r="DL12" t="str">
            <v/>
          </cell>
          <cell r="DM12">
            <v>-0.28899999999999998</v>
          </cell>
          <cell r="DN12" t="str">
            <v/>
          </cell>
          <cell r="DO12" t="str">
            <v/>
          </cell>
          <cell r="DP12" t="str">
            <v/>
          </cell>
          <cell r="DQ12">
            <v>0.27300000000000002</v>
          </cell>
          <cell r="DR12" t="str">
            <v/>
          </cell>
          <cell r="DS12" t="str">
            <v/>
          </cell>
          <cell r="DT12" t="str">
            <v/>
          </cell>
          <cell r="DU12" t="str">
            <v>No</v>
          </cell>
          <cell r="DV12">
            <v>1</v>
          </cell>
          <cell r="DW12" t="str">
            <v/>
          </cell>
        </row>
        <row r="13">
          <cell r="U13" t="str">
            <v>PR19AFW_W-D2</v>
          </cell>
          <cell r="V13" t="str">
            <v>Minimising disruption to you and your community</v>
          </cell>
          <cell r="W13" t="str">
            <v>PR19 new</v>
          </cell>
          <cell r="X13" t="str">
            <v>W-D2</v>
          </cell>
          <cell r="Y13" t="str">
            <v>Risk of severe restrictions in a drought</v>
          </cell>
          <cell r="Z13" t="str">
            <v>Percentage of the population the company serves, that would experience severe supply restrictions (e.g. standpipes or rota cuts) in a 1 in 200 year drought.</v>
          </cell>
          <cell r="AA13" t="str">
            <v/>
          </cell>
          <cell r="AB13">
            <v>1</v>
          </cell>
          <cell r="AC13" t="str">
            <v/>
          </cell>
          <cell r="AD13" t="str">
            <v/>
          </cell>
          <cell r="AE13" t="str">
            <v/>
          </cell>
          <cell r="AF13" t="str">
            <v/>
          </cell>
          <cell r="AG13" t="str">
            <v/>
          </cell>
          <cell r="AH13" t="str">
            <v/>
          </cell>
          <cell r="AI13">
            <v>1</v>
          </cell>
          <cell r="AJ13" t="str">
            <v>NFI</v>
          </cell>
          <cell r="AK13" t="str">
            <v/>
          </cell>
          <cell r="AL13" t="str">
            <v/>
          </cell>
          <cell r="AM13" t="str">
            <v>Resilience</v>
          </cell>
          <cell r="AN13" t="str">
            <v>%</v>
          </cell>
          <cell r="AO13" t="str">
            <v>Percentage of population at risk</v>
          </cell>
          <cell r="AP13">
            <v>1</v>
          </cell>
          <cell r="AQ13" t="str">
            <v>Down</v>
          </cell>
          <cell r="AR13" t="str">
            <v>Risk of severe restrictions in a drought</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t="str">
            <v/>
          </cell>
          <cell r="CE13" t="str">
            <v/>
          </cell>
          <cell r="CF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v>1</v>
          </cell>
          <cell r="DW13" t="str">
            <v/>
          </cell>
        </row>
        <row r="14">
          <cell r="U14" t="str">
            <v>PR19AFW_W-D3</v>
          </cell>
          <cell r="V14" t="str">
            <v>Minimising disruption to you and your community</v>
          </cell>
          <cell r="W14" t="str">
            <v>PR19 new</v>
          </cell>
          <cell r="X14" t="str">
            <v>W-D3</v>
          </cell>
          <cell r="Y14" t="str">
            <v>Unplanned outage</v>
          </cell>
          <cell r="Z14" t="str">
            <v>Unplanned outage is a temporary loss of maximum production capacity. This will be reported as lost capacity (flow rate) as a proportion of total company maximum production capacity.</v>
          </cell>
          <cell r="AA14" t="str">
            <v/>
          </cell>
          <cell r="AB14">
            <v>1</v>
          </cell>
          <cell r="AC14" t="str">
            <v/>
          </cell>
          <cell r="AD14" t="str">
            <v/>
          </cell>
          <cell r="AE14" t="str">
            <v/>
          </cell>
          <cell r="AF14" t="str">
            <v/>
          </cell>
          <cell r="AG14" t="str">
            <v/>
          </cell>
          <cell r="AH14" t="str">
            <v/>
          </cell>
          <cell r="AI14">
            <v>1</v>
          </cell>
          <cell r="AJ14" t="str">
            <v>Under</v>
          </cell>
          <cell r="AK14" t="str">
            <v xml:space="preserve">Revenue </v>
          </cell>
          <cell r="AL14" t="str">
            <v>In-period</v>
          </cell>
          <cell r="AM14" t="str">
            <v>Water outage</v>
          </cell>
          <cell r="AN14" t="str">
            <v>%</v>
          </cell>
          <cell r="AO14" t="str">
            <v>Percentage of peak week production capacity</v>
          </cell>
          <cell r="AP14">
            <v>2</v>
          </cell>
          <cell r="AQ14" t="str">
            <v>Down</v>
          </cell>
          <cell r="AR14" t="str">
            <v>Unplanned outage</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2.34</v>
          </cell>
          <cell r="BJ14">
            <v>2.34</v>
          </cell>
          <cell r="BK14">
            <v>2.34</v>
          </cell>
          <cell r="BL14">
            <v>2.34</v>
          </cell>
          <cell r="BM14">
            <v>2.34</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t="str">
            <v>Yes</v>
          </cell>
          <cell r="CE14" t="str">
            <v>Yes</v>
          </cell>
          <cell r="CF14" t="str">
            <v>Yes</v>
          </cell>
          <cell r="CG14" t="str">
            <v>Yes</v>
          </cell>
          <cell r="CH14" t="str">
            <v>Yes</v>
          </cell>
          <cell r="CI14" t="str">
            <v/>
          </cell>
          <cell r="CJ14" t="str">
            <v/>
          </cell>
          <cell r="CK14" t="str">
            <v/>
          </cell>
          <cell r="CL14" t="str">
            <v/>
          </cell>
          <cell r="CM14" t="str">
            <v/>
          </cell>
          <cell r="CN14">
            <v>4.68</v>
          </cell>
          <cell r="CO14">
            <v>4.68</v>
          </cell>
          <cell r="CP14">
            <v>4.68</v>
          </cell>
          <cell r="CQ14">
            <v>4.68</v>
          </cell>
          <cell r="CR14">
            <v>4.68</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E14" t="str">
            <v/>
          </cell>
          <cell r="DF14" t="str">
            <v/>
          </cell>
          <cell r="DG14" t="str">
            <v/>
          </cell>
          <cell r="DH14" t="str">
            <v/>
          </cell>
          <cell r="DI14" t="str">
            <v/>
          </cell>
          <cell r="DJ14" t="str">
            <v/>
          </cell>
          <cell r="DK14" t="str">
            <v/>
          </cell>
          <cell r="DL14" t="str">
            <v/>
          </cell>
          <cell r="DM14">
            <v>-1.3080000000000001</v>
          </cell>
          <cell r="DN14" t="str">
            <v/>
          </cell>
          <cell r="DO14" t="str">
            <v/>
          </cell>
          <cell r="DP14" t="str">
            <v/>
          </cell>
          <cell r="DQ14" t="str">
            <v/>
          </cell>
          <cell r="DR14" t="str">
            <v/>
          </cell>
          <cell r="DS14" t="str">
            <v/>
          </cell>
          <cell r="DT14" t="str">
            <v/>
          </cell>
          <cell r="DU14" t="str">
            <v>No</v>
          </cell>
          <cell r="DV14">
            <v>1</v>
          </cell>
          <cell r="DW14" t="str">
            <v/>
          </cell>
        </row>
        <row r="15">
          <cell r="U15" t="str">
            <v>PR19AFW_W-D4</v>
          </cell>
          <cell r="V15" t="str">
            <v>Minimising disruption to you and your community</v>
          </cell>
          <cell r="W15" t="str">
            <v>PR14 continuation</v>
          </cell>
          <cell r="X15" t="str">
            <v>W-D4</v>
          </cell>
          <cell r="Y15" t="str">
            <v>Mains repairs</v>
          </cell>
          <cell r="Z15" t="str">
            <v>Definition of mains bursts currently included in Discover Water  -  number of repairs for every 1,000km of pipe for the latest year.</v>
          </cell>
          <cell r="AA15" t="str">
            <v/>
          </cell>
          <cell r="AB15">
            <v>1</v>
          </cell>
          <cell r="AC15" t="str">
            <v/>
          </cell>
          <cell r="AD15" t="str">
            <v/>
          </cell>
          <cell r="AE15" t="str">
            <v/>
          </cell>
          <cell r="AF15" t="str">
            <v/>
          </cell>
          <cell r="AG15" t="str">
            <v/>
          </cell>
          <cell r="AH15" t="str">
            <v/>
          </cell>
          <cell r="AI15">
            <v>1</v>
          </cell>
          <cell r="AJ15" t="str">
            <v>Under</v>
          </cell>
          <cell r="AK15" t="str">
            <v xml:space="preserve">Revenue </v>
          </cell>
          <cell r="AL15" t="str">
            <v>In-period</v>
          </cell>
          <cell r="AM15" t="str">
            <v>Asset/equipment failure</v>
          </cell>
          <cell r="AN15" t="str">
            <v>number</v>
          </cell>
          <cell r="AO15" t="str">
            <v>Number of repairs per 1000 km of mains</v>
          </cell>
          <cell r="AP15">
            <v>1</v>
          </cell>
          <cell r="AQ15" t="str">
            <v>Down</v>
          </cell>
          <cell r="AR15" t="str">
            <v>Mains repairs</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150.69999999999999</v>
          </cell>
          <cell r="BJ15">
            <v>148.6</v>
          </cell>
          <cell r="BK15">
            <v>146.5</v>
          </cell>
          <cell r="BL15">
            <v>144.4</v>
          </cell>
          <cell r="BM15">
            <v>142.30000000000001</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t="str">
            <v>Yes</v>
          </cell>
          <cell r="CE15" t="str">
            <v>Yes</v>
          </cell>
          <cell r="CF15" t="str">
            <v>Yes</v>
          </cell>
          <cell r="CG15" t="str">
            <v>Yes</v>
          </cell>
          <cell r="CH15" t="str">
            <v>Yes</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E15" t="str">
            <v/>
          </cell>
          <cell r="DF15" t="str">
            <v/>
          </cell>
          <cell r="DG15" t="str">
            <v/>
          </cell>
          <cell r="DH15" t="str">
            <v/>
          </cell>
          <cell r="DI15" t="str">
            <v/>
          </cell>
          <cell r="DJ15" t="str">
            <v/>
          </cell>
          <cell r="DK15" t="str">
            <v/>
          </cell>
          <cell r="DL15" t="str">
            <v/>
          </cell>
          <cell r="DM15">
            <v>-0.113</v>
          </cell>
          <cell r="DN15" t="str">
            <v/>
          </cell>
          <cell r="DO15" t="str">
            <v/>
          </cell>
          <cell r="DP15" t="str">
            <v/>
          </cell>
          <cell r="DQ15">
            <v>0</v>
          </cell>
          <cell r="DR15" t="str">
            <v/>
          </cell>
          <cell r="DS15" t="str">
            <v/>
          </cell>
          <cell r="DT15" t="str">
            <v/>
          </cell>
          <cell r="DU15" t="str">
            <v>No</v>
          </cell>
          <cell r="DV15">
            <v>1</v>
          </cell>
          <cell r="DW15" t="str">
            <v/>
          </cell>
        </row>
        <row r="16">
          <cell r="U16" t="str">
            <v>PR19AFW_W-A1</v>
          </cell>
          <cell r="V16" t="str">
            <v>Supplying high quality water you can trust</v>
          </cell>
          <cell r="W16" t="str">
            <v>PR14 revision</v>
          </cell>
          <cell r="X16" t="str">
            <v>W-A1</v>
          </cell>
          <cell r="Y16" t="str">
            <v>Water quality compliance (CRI)</v>
          </cell>
          <cell r="Z16" t="str">
            <v>DWI’s Compliance Risk Index (CRI).</v>
          </cell>
          <cell r="AA16" t="str">
            <v/>
          </cell>
          <cell r="AB16">
            <v>1</v>
          </cell>
          <cell r="AC16" t="str">
            <v/>
          </cell>
          <cell r="AD16" t="str">
            <v/>
          </cell>
          <cell r="AE16" t="str">
            <v/>
          </cell>
          <cell r="AF16" t="str">
            <v/>
          </cell>
          <cell r="AG16" t="str">
            <v/>
          </cell>
          <cell r="AH16" t="str">
            <v/>
          </cell>
          <cell r="AI16">
            <v>1</v>
          </cell>
          <cell r="AJ16" t="str">
            <v>Under</v>
          </cell>
          <cell r="AK16" t="str">
            <v xml:space="preserve">Revenue </v>
          </cell>
          <cell r="AL16" t="str">
            <v>In-period</v>
          </cell>
          <cell r="AM16" t="str">
            <v>Water quality compliance</v>
          </cell>
          <cell r="AN16" t="str">
            <v>number</v>
          </cell>
          <cell r="AO16" t="str">
            <v>Numerical CRI score</v>
          </cell>
          <cell r="AP16">
            <v>2</v>
          </cell>
          <cell r="AQ16" t="str">
            <v>Down</v>
          </cell>
          <cell r="AR16" t="str">
            <v>Water quality compliance (CRI)</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t="str">
            <v>Yes</v>
          </cell>
          <cell r="CE16" t="str">
            <v>Yes</v>
          </cell>
          <cell r="CF16" t="str">
            <v>Yes</v>
          </cell>
          <cell r="CG16" t="str">
            <v>Yes</v>
          </cell>
          <cell r="CH16" t="str">
            <v>Yes</v>
          </cell>
          <cell r="CI16" t="str">
            <v/>
          </cell>
          <cell r="CJ16" t="str">
            <v/>
          </cell>
          <cell r="CK16" t="str">
            <v/>
          </cell>
          <cell r="CL16" t="str">
            <v/>
          </cell>
          <cell r="CM16" t="str">
            <v/>
          </cell>
          <cell r="CN16">
            <v>9.5</v>
          </cell>
          <cell r="CO16">
            <v>9.5</v>
          </cell>
          <cell r="CP16">
            <v>9.5</v>
          </cell>
          <cell r="CQ16">
            <v>9.5</v>
          </cell>
          <cell r="CR16">
            <v>9.5</v>
          </cell>
          <cell r="CS16">
            <v>2</v>
          </cell>
          <cell r="CT16">
            <v>2</v>
          </cell>
          <cell r="CU16">
            <v>2</v>
          </cell>
          <cell r="CV16">
            <v>2</v>
          </cell>
          <cell r="CW16">
            <v>2</v>
          </cell>
          <cell r="CX16" t="str">
            <v/>
          </cell>
          <cell r="CY16" t="str">
            <v/>
          </cell>
          <cell r="CZ16" t="str">
            <v/>
          </cell>
          <cell r="DA16" t="str">
            <v/>
          </cell>
          <cell r="DB16" t="str">
            <v/>
          </cell>
          <cell r="DC16" t="str">
            <v/>
          </cell>
          <cell r="DD16" t="str">
            <v/>
          </cell>
          <cell r="DE16" t="str">
            <v/>
          </cell>
          <cell r="DF16" t="str">
            <v/>
          </cell>
          <cell r="DG16" t="str">
            <v/>
          </cell>
          <cell r="DH16" t="str">
            <v/>
          </cell>
          <cell r="DI16" t="str">
            <v/>
          </cell>
          <cell r="DJ16" t="str">
            <v/>
          </cell>
          <cell r="DK16" t="str">
            <v/>
          </cell>
          <cell r="DL16" t="str">
            <v/>
          </cell>
          <cell r="DM16">
            <v>-0.84899999999999998</v>
          </cell>
          <cell r="DN16" t="str">
            <v/>
          </cell>
          <cell r="DO16" t="str">
            <v/>
          </cell>
          <cell r="DP16" t="str">
            <v/>
          </cell>
          <cell r="DQ16">
            <v>0</v>
          </cell>
          <cell r="DR16" t="str">
            <v/>
          </cell>
          <cell r="DS16" t="str">
            <v/>
          </cell>
          <cell r="DT16" t="str">
            <v/>
          </cell>
          <cell r="DU16" t="str">
            <v/>
          </cell>
          <cell r="DV16">
            <v>1</v>
          </cell>
          <cell r="DW16" t="str">
            <v/>
          </cell>
        </row>
        <row r="17">
          <cell r="U17" t="str">
            <v>PR19AFW_R-C1</v>
          </cell>
          <cell r="V17" t="str">
            <v>Providing a great service that you value</v>
          </cell>
          <cell r="W17" t="str">
            <v>PR19 new</v>
          </cell>
          <cell r="X17" t="str">
            <v>R-C1</v>
          </cell>
          <cell r="Y17" t="str">
            <v>C-MeX: Customer measure of experience</v>
          </cell>
          <cell r="Z17" t="str">
            <v>Ofwat measure of customer experience</v>
          </cell>
          <cell r="AA17" t="str">
            <v/>
          </cell>
          <cell r="AB17" t="str">
            <v/>
          </cell>
          <cell r="AC17" t="str">
            <v/>
          </cell>
          <cell r="AD17" t="str">
            <v/>
          </cell>
          <cell r="AE17">
            <v>1</v>
          </cell>
          <cell r="AF17" t="str">
            <v/>
          </cell>
          <cell r="AG17" t="str">
            <v/>
          </cell>
          <cell r="AH17" t="str">
            <v/>
          </cell>
          <cell r="AI17">
            <v>1</v>
          </cell>
          <cell r="AJ17" t="str">
            <v>Out &amp; under</v>
          </cell>
          <cell r="AK17" t="str">
            <v xml:space="preserve">Revenue </v>
          </cell>
          <cell r="AL17" t="str">
            <v>In-period</v>
          </cell>
          <cell r="AM17" t="str">
            <v>Customer measure of experience (C-MeX)</v>
          </cell>
          <cell r="AN17" t="str">
            <v>score</v>
          </cell>
          <cell r="AO17" t="str">
            <v>Score</v>
          </cell>
          <cell r="AP17">
            <v>2</v>
          </cell>
          <cell r="AQ17" t="str">
            <v>Up</v>
          </cell>
          <cell r="AR17" t="str">
            <v>C-MeX: Customer measure of experience</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t="str">
            <v>TBC</v>
          </cell>
          <cell r="BJ17" t="str">
            <v>TBC</v>
          </cell>
          <cell r="BK17" t="str">
            <v>TBC</v>
          </cell>
          <cell r="BL17" t="str">
            <v>TBC</v>
          </cell>
          <cell r="BM17" t="str">
            <v>TBC</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t="str">
            <v>Yes</v>
          </cell>
          <cell r="CE17" t="str">
            <v>Yes</v>
          </cell>
          <cell r="CF17" t="str">
            <v>Yes</v>
          </cell>
          <cell r="CG17" t="str">
            <v>Yes</v>
          </cell>
          <cell r="CH17" t="str">
            <v>Yes</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v>1</v>
          </cell>
          <cell r="DW17" t="str">
            <v/>
          </cell>
        </row>
        <row r="18">
          <cell r="U18" t="str">
            <v>PR19AFW_W-C1</v>
          </cell>
          <cell r="V18" t="str">
            <v>Providing a great service that you value</v>
          </cell>
          <cell r="W18" t="str">
            <v>PR19 new</v>
          </cell>
          <cell r="X18" t="str">
            <v>W-C1</v>
          </cell>
          <cell r="Y18" t="str">
            <v>D-MeX: Developer services measure of experience</v>
          </cell>
          <cell r="Z18" t="str">
            <v>Ofwat measure of developer experience</v>
          </cell>
          <cell r="AA18" t="str">
            <v/>
          </cell>
          <cell r="AB18">
            <v>1</v>
          </cell>
          <cell r="AC18" t="str">
            <v/>
          </cell>
          <cell r="AD18" t="str">
            <v/>
          </cell>
          <cell r="AE18" t="str">
            <v/>
          </cell>
          <cell r="AF18" t="str">
            <v/>
          </cell>
          <cell r="AG18" t="str">
            <v/>
          </cell>
          <cell r="AH18" t="str">
            <v/>
          </cell>
          <cell r="AI18">
            <v>1</v>
          </cell>
          <cell r="AJ18" t="str">
            <v>Out &amp; under</v>
          </cell>
          <cell r="AK18" t="str">
            <v xml:space="preserve">Revenue </v>
          </cell>
          <cell r="AL18" t="str">
            <v>In-period</v>
          </cell>
          <cell r="AM18" t="str">
            <v>Developer services measure of experience (D-MeX)</v>
          </cell>
          <cell r="AN18" t="str">
            <v>score</v>
          </cell>
          <cell r="AO18" t="str">
            <v>Score</v>
          </cell>
          <cell r="AP18">
            <v>2</v>
          </cell>
          <cell r="AQ18" t="str">
            <v>Up</v>
          </cell>
          <cell r="AR18" t="str">
            <v>D-MeX: Developer services measure of experience</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t="str">
            <v>TBC</v>
          </cell>
          <cell r="BJ18" t="str">
            <v>TBC</v>
          </cell>
          <cell r="BK18" t="str">
            <v>TBC</v>
          </cell>
          <cell r="BL18" t="str">
            <v>TBC</v>
          </cell>
          <cell r="BM18" t="str">
            <v>TBC</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t="str">
            <v>Yes</v>
          </cell>
          <cell r="CE18" t="str">
            <v>Yes</v>
          </cell>
          <cell r="CF18" t="str">
            <v>Yes</v>
          </cell>
          <cell r="CG18" t="str">
            <v>Yes</v>
          </cell>
          <cell r="CH18" t="str">
            <v>Yes</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v>1</v>
          </cell>
          <cell r="DW18" t="str">
            <v/>
          </cell>
        </row>
        <row r="19">
          <cell r="U19" t="str">
            <v>PR19AFW_W-D5a</v>
          </cell>
          <cell r="V19" t="str">
            <v>Minimising disruption to you and your community</v>
          </cell>
          <cell r="W19" t="str">
            <v>PR19 new</v>
          </cell>
          <cell r="X19" t="str">
            <v>W-D5a</v>
          </cell>
          <cell r="Y19" t="str">
            <v>Average time properties experience low pressure</v>
          </cell>
          <cell r="Z19" t="str">
            <v>Improving water pressure for customers (in areas below 15m head)</v>
          </cell>
          <cell r="AA19" t="str">
            <v/>
          </cell>
          <cell r="AB19">
            <v>1</v>
          </cell>
          <cell r="AC19" t="str">
            <v/>
          </cell>
          <cell r="AD19" t="str">
            <v/>
          </cell>
          <cell r="AE19" t="str">
            <v/>
          </cell>
          <cell r="AF19" t="str">
            <v/>
          </cell>
          <cell r="AG19" t="str">
            <v/>
          </cell>
          <cell r="AH19" t="str">
            <v/>
          </cell>
          <cell r="AI19">
            <v>1</v>
          </cell>
          <cell r="AJ19" t="str">
            <v>NFI</v>
          </cell>
          <cell r="AK19" t="str">
            <v/>
          </cell>
          <cell r="AL19" t="str">
            <v/>
          </cell>
          <cell r="AM19" t="str">
            <v>Resilience</v>
          </cell>
          <cell r="AN19" t="str">
            <v>nr</v>
          </cell>
          <cell r="AO19" t="str">
            <v>Hours per property per year</v>
          </cell>
          <cell r="AP19">
            <v>0</v>
          </cell>
          <cell r="AQ19" t="str">
            <v>Down</v>
          </cell>
          <cell r="AR19" t="str">
            <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t="str">
            <v/>
          </cell>
          <cell r="BJ19" t="str">
            <v/>
          </cell>
          <cell r="BK19" t="str">
            <v/>
          </cell>
          <cell r="BL19" t="str">
            <v/>
          </cell>
          <cell r="BM19" t="str">
            <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v>1</v>
          </cell>
          <cell r="DW19" t="str">
            <v/>
          </cell>
        </row>
        <row r="20">
          <cell r="U20" t="str">
            <v>PR19AFW_R-C2</v>
          </cell>
          <cell r="V20" t="str">
            <v>Providing a great service that you value</v>
          </cell>
          <cell r="W20" t="str">
            <v>PR19 new</v>
          </cell>
          <cell r="X20" t="str">
            <v>R-C2</v>
          </cell>
          <cell r="Y20" t="str">
            <v>Customers in vulnerable circumstances satisfied with our service (receiving financial help)</v>
          </cell>
          <cell r="Z20" t="str">
            <v>Customers registered receiving financial assistance that are satisfied with the service they have received.</v>
          </cell>
          <cell r="AA20" t="str">
            <v/>
          </cell>
          <cell r="AB20" t="str">
            <v/>
          </cell>
          <cell r="AC20" t="str">
            <v/>
          </cell>
          <cell r="AD20" t="str">
            <v/>
          </cell>
          <cell r="AE20">
            <v>1</v>
          </cell>
          <cell r="AF20" t="str">
            <v/>
          </cell>
          <cell r="AG20" t="str">
            <v/>
          </cell>
          <cell r="AH20" t="str">
            <v/>
          </cell>
          <cell r="AI20">
            <v>1</v>
          </cell>
          <cell r="AJ20" t="str">
            <v>NFI</v>
          </cell>
          <cell r="AK20" t="str">
            <v/>
          </cell>
          <cell r="AL20" t="str">
            <v/>
          </cell>
          <cell r="AM20" t="str">
            <v>Customer service/satisfaction (exc. billing etc.)</v>
          </cell>
          <cell r="AN20" t="str">
            <v>%</v>
          </cell>
          <cell r="AO20" t="str">
            <v>% customers satisfied</v>
          </cell>
          <cell r="AP20">
            <v>0</v>
          </cell>
          <cell r="AQ20" t="str">
            <v>Up</v>
          </cell>
          <cell r="AR20" t="str">
            <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t="str">
            <v/>
          </cell>
          <cell r="BJ20" t="str">
            <v/>
          </cell>
          <cell r="BK20" t="str">
            <v/>
          </cell>
          <cell r="BL20" t="str">
            <v/>
          </cell>
          <cell r="BM20" t="str">
            <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t="str">
            <v/>
          </cell>
          <cell r="CE20" t="str">
            <v/>
          </cell>
          <cell r="CF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v>1</v>
          </cell>
          <cell r="DW20" t="str">
            <v/>
          </cell>
        </row>
        <row r="21">
          <cell r="U21" t="str">
            <v>PR19AFW_R-C3</v>
          </cell>
          <cell r="V21" t="str">
            <v>Providing a great service that you value</v>
          </cell>
          <cell r="W21" t="str">
            <v>PR19 new</v>
          </cell>
          <cell r="X21" t="str">
            <v>R-C3</v>
          </cell>
          <cell r="Y21" t="str">
            <v>Customers in vulnerable circumstances who found us easy to deal with (receiving financial help)</v>
          </cell>
          <cell r="Z21" t="str">
            <v>Customers receiving financial assistance that found Affinity easy to deal with.</v>
          </cell>
          <cell r="AA21" t="str">
            <v/>
          </cell>
          <cell r="AB21" t="str">
            <v/>
          </cell>
          <cell r="AC21" t="str">
            <v/>
          </cell>
          <cell r="AD21" t="str">
            <v/>
          </cell>
          <cell r="AE21">
            <v>1</v>
          </cell>
          <cell r="AF21" t="str">
            <v/>
          </cell>
          <cell r="AG21" t="str">
            <v/>
          </cell>
          <cell r="AH21" t="str">
            <v/>
          </cell>
          <cell r="AI21">
            <v>1</v>
          </cell>
          <cell r="AJ21" t="str">
            <v>NFI</v>
          </cell>
          <cell r="AK21" t="str">
            <v/>
          </cell>
          <cell r="AL21" t="str">
            <v/>
          </cell>
          <cell r="AM21" t="str">
            <v>Customer service/satisfaction (exc. billing etc.)</v>
          </cell>
          <cell r="AN21" t="str">
            <v>%</v>
          </cell>
          <cell r="AO21" t="str">
            <v>% customers satisfied</v>
          </cell>
          <cell r="AP21">
            <v>0</v>
          </cell>
          <cell r="AQ21" t="str">
            <v>Up</v>
          </cell>
          <cell r="AR21" t="str">
            <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t="str">
            <v/>
          </cell>
          <cell r="BJ21" t="str">
            <v/>
          </cell>
          <cell r="BK21" t="str">
            <v/>
          </cell>
          <cell r="BL21" t="str">
            <v/>
          </cell>
          <cell r="BM21" t="str">
            <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v>1</v>
          </cell>
          <cell r="DW21" t="str">
            <v/>
          </cell>
        </row>
        <row r="22">
          <cell r="U22" t="str">
            <v>PR19AFW_W-B2</v>
          </cell>
          <cell r="V22" t="str">
            <v>Making sure our customers and communities have enough water while leaving more water in the environment</v>
          </cell>
          <cell r="W22" t="str">
            <v>PR19 new</v>
          </cell>
          <cell r="X22" t="str">
            <v>W-B2</v>
          </cell>
          <cell r="Y22" t="str">
            <v>Environmental innovation - delivery of community projects</v>
          </cell>
          <cell r="Z22" t="str">
            <v>Completing environmentally focussed pilot projects in our communities.</v>
          </cell>
          <cell r="AA22">
            <v>1</v>
          </cell>
          <cell r="AB22" t="str">
            <v/>
          </cell>
          <cell r="AC22" t="str">
            <v/>
          </cell>
          <cell r="AD22" t="str">
            <v/>
          </cell>
          <cell r="AE22" t="str">
            <v/>
          </cell>
          <cell r="AF22" t="str">
            <v/>
          </cell>
          <cell r="AG22" t="str">
            <v/>
          </cell>
          <cell r="AH22" t="str">
            <v/>
          </cell>
          <cell r="AI22">
            <v>1</v>
          </cell>
          <cell r="AJ22" t="str">
            <v>Out</v>
          </cell>
          <cell r="AK22" t="str">
            <v xml:space="preserve">Revenue </v>
          </cell>
          <cell r="AL22" t="str">
            <v>In-period</v>
          </cell>
          <cell r="AM22" t="str">
            <v>Sustainability/innovation</v>
          </cell>
          <cell r="AN22" t="str">
            <v>nr</v>
          </cell>
          <cell r="AO22" t="str">
            <v>Number of projects units completed</v>
          </cell>
          <cell r="AP22">
            <v>0</v>
          </cell>
          <cell r="AQ22" t="str">
            <v>Up</v>
          </cell>
          <cell r="AR22" t="str">
            <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t="str">
            <v/>
          </cell>
          <cell r="BJ22" t="str">
            <v/>
          </cell>
          <cell r="BK22" t="str">
            <v/>
          </cell>
          <cell r="BL22" t="str">
            <v/>
          </cell>
          <cell r="BM22" t="str">
            <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t="str">
            <v>Yes</v>
          </cell>
          <cell r="CE22" t="str">
            <v>Yes</v>
          </cell>
          <cell r="CF22" t="str">
            <v>Yes</v>
          </cell>
          <cell r="CG22" t="str">
            <v>Yes</v>
          </cell>
          <cell r="CH22" t="str">
            <v>Yes</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v>1</v>
          </cell>
          <cell r="DW22" t="str">
            <v/>
          </cell>
        </row>
        <row r="23">
          <cell r="U23" t="str">
            <v>PR19AFW_R-C4</v>
          </cell>
          <cell r="V23" t="str">
            <v>Providing a great service that you value</v>
          </cell>
          <cell r="W23" t="str">
            <v>PR19 new</v>
          </cell>
          <cell r="X23" t="str">
            <v>R-C4</v>
          </cell>
          <cell r="Y23" t="str">
            <v>Reducing the total number of void properties by identifying false voids</v>
          </cell>
          <cell r="Z23" t="str">
            <v>Reducing the total number of void properties by identifying false voids</v>
          </cell>
          <cell r="AA23" t="str">
            <v/>
          </cell>
          <cell r="AB23" t="str">
            <v/>
          </cell>
          <cell r="AC23" t="str">
            <v/>
          </cell>
          <cell r="AD23" t="str">
            <v/>
          </cell>
          <cell r="AE23">
            <v>1</v>
          </cell>
          <cell r="AF23" t="str">
            <v/>
          </cell>
          <cell r="AG23" t="str">
            <v/>
          </cell>
          <cell r="AH23" t="str">
            <v/>
          </cell>
          <cell r="AI23">
            <v>1</v>
          </cell>
          <cell r="AJ23" t="str">
            <v>Out &amp; under</v>
          </cell>
          <cell r="AK23" t="str">
            <v xml:space="preserve">Revenue </v>
          </cell>
          <cell r="AL23" t="str">
            <v>In-period</v>
          </cell>
          <cell r="AM23" t="str">
            <v>Metering</v>
          </cell>
          <cell r="AN23" t="str">
            <v>%</v>
          </cell>
          <cell r="AO23" t="str">
            <v>Voids as % of total billed residential properties</v>
          </cell>
          <cell r="AP23">
            <v>2</v>
          </cell>
          <cell r="AQ23" t="str">
            <v>Down</v>
          </cell>
          <cell r="AR23" t="str">
            <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t="str">
            <v/>
          </cell>
          <cell r="BJ23" t="str">
            <v/>
          </cell>
          <cell r="BK23" t="str">
            <v/>
          </cell>
          <cell r="BL23" t="str">
            <v/>
          </cell>
          <cell r="BM23" t="str">
            <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t="str">
            <v>Yes</v>
          </cell>
          <cell r="CE23" t="str">
            <v>Yes</v>
          </cell>
          <cell r="CF23" t="str">
            <v>Yes</v>
          </cell>
          <cell r="CG23" t="str">
            <v>Yes</v>
          </cell>
          <cell r="CH23" t="str">
            <v>Yes</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v>1</v>
          </cell>
          <cell r="DW23" t="str">
            <v/>
          </cell>
        </row>
        <row r="24">
          <cell r="U24" t="str">
            <v>PR19AFW_W-B3</v>
          </cell>
          <cell r="V24" t="str">
            <v>Making sure our customers and communities have enough water while leaving more water in the environment</v>
          </cell>
          <cell r="W24" t="str">
            <v>PR19 new</v>
          </cell>
          <cell r="X24" t="str">
            <v>W-B3</v>
          </cell>
          <cell r="Y24" t="str">
            <v>River restoration</v>
          </cell>
          <cell r="Z24" t="str">
            <v>Number of river restoration schemes completed</v>
          </cell>
          <cell r="AA24">
            <v>1</v>
          </cell>
          <cell r="AB24" t="str">
            <v/>
          </cell>
          <cell r="AC24">
            <v>0</v>
          </cell>
          <cell r="AD24" t="str">
            <v/>
          </cell>
          <cell r="AE24" t="str">
            <v/>
          </cell>
          <cell r="AF24" t="str">
            <v/>
          </cell>
          <cell r="AG24" t="str">
            <v/>
          </cell>
          <cell r="AH24" t="str">
            <v/>
          </cell>
          <cell r="AI24">
            <v>1</v>
          </cell>
          <cell r="AJ24" t="str">
            <v>Out &amp; under</v>
          </cell>
          <cell r="AK24" t="str">
            <v xml:space="preserve">Revenue </v>
          </cell>
          <cell r="AL24" t="str">
            <v>In-period</v>
          </cell>
          <cell r="AM24" t="str">
            <v>Catchment management</v>
          </cell>
          <cell r="AN24" t="str">
            <v>nr</v>
          </cell>
          <cell r="AO24" t="str">
            <v>Number of morphological schemes completed</v>
          </cell>
          <cell r="AP24">
            <v>0</v>
          </cell>
          <cell r="AQ24" t="str">
            <v>Up</v>
          </cell>
          <cell r="AR24" t="str">
            <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t="str">
            <v/>
          </cell>
          <cell r="BJ24" t="str">
            <v/>
          </cell>
          <cell r="BK24" t="str">
            <v/>
          </cell>
          <cell r="BL24" t="str">
            <v/>
          </cell>
          <cell r="BM24" t="str">
            <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t="str">
            <v>Yes</v>
          </cell>
          <cell r="CE24" t="str">
            <v>Yes</v>
          </cell>
          <cell r="CF24" t="str">
            <v>Yes</v>
          </cell>
          <cell r="CG24" t="str">
            <v>Yes</v>
          </cell>
          <cell r="CH24" t="str">
            <v>Yes</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no</v>
          </cell>
          <cell r="DV24">
            <v>1</v>
          </cell>
          <cell r="DW24" t="str">
            <v/>
          </cell>
        </row>
        <row r="25">
          <cell r="U25" t="str">
            <v>PR19AFW_W-B4</v>
          </cell>
          <cell r="V25" t="str">
            <v>Making sure our customers and communities have enough water while leaving more water in the environment</v>
          </cell>
          <cell r="W25" t="str">
            <v>PR14 continuation</v>
          </cell>
          <cell r="X25" t="str">
            <v>W-B4</v>
          </cell>
          <cell r="Y25" t="str">
            <v>Abstraction reduction</v>
          </cell>
          <cell r="Z25" t="str">
            <v>Reduce or cease abstraction from groundwater sources (Ml/d)</v>
          </cell>
          <cell r="AA25">
            <v>1</v>
          </cell>
          <cell r="AB25" t="str">
            <v/>
          </cell>
          <cell r="AC25" t="str">
            <v/>
          </cell>
          <cell r="AD25" t="str">
            <v/>
          </cell>
          <cell r="AE25" t="str">
            <v/>
          </cell>
          <cell r="AF25" t="str">
            <v/>
          </cell>
          <cell r="AG25" t="str">
            <v/>
          </cell>
          <cell r="AH25" t="str">
            <v/>
          </cell>
          <cell r="AI25">
            <v>1</v>
          </cell>
          <cell r="AJ25" t="str">
            <v>Under</v>
          </cell>
          <cell r="AK25" t="str">
            <v xml:space="preserve">Revenue </v>
          </cell>
          <cell r="AL25" t="str">
            <v>In-period</v>
          </cell>
          <cell r="AM25" t="str">
            <v>Sustainability/innovation</v>
          </cell>
          <cell r="AN25" t="str">
            <v>nr</v>
          </cell>
          <cell r="AO25" t="str">
            <v>Cumulative Ml/d reduction over AMP</v>
          </cell>
          <cell r="AP25">
            <v>2</v>
          </cell>
          <cell r="AQ25" t="str">
            <v>Up</v>
          </cell>
          <cell r="AR25" t="str">
            <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t="str">
            <v/>
          </cell>
          <cell r="BJ25" t="str">
            <v/>
          </cell>
          <cell r="BK25" t="str">
            <v/>
          </cell>
          <cell r="BL25" t="str">
            <v/>
          </cell>
          <cell r="BM25" t="str">
            <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t="str">
            <v>Yes</v>
          </cell>
          <cell r="CE25" t="str">
            <v>Yes</v>
          </cell>
          <cell r="CF25" t="str">
            <v>Yes</v>
          </cell>
          <cell r="CG25" t="str">
            <v>Yes</v>
          </cell>
          <cell r="CH25" t="str">
            <v>Yes</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v>1</v>
          </cell>
          <cell r="DW25" t="str">
            <v/>
          </cell>
        </row>
        <row r="26">
          <cell r="U26" t="str">
            <v>PR19AFW_W-B5</v>
          </cell>
          <cell r="V26" t="str">
            <v>Making sure our customers and communities have enough water while leaving more water in the environment</v>
          </cell>
          <cell r="W26" t="str">
            <v>PR14 continuation</v>
          </cell>
          <cell r="X26" t="str">
            <v>W-B5</v>
          </cell>
          <cell r="Y26" t="str">
            <v>Number of sources operating under the Abstraction Incentive Mechanism</v>
          </cell>
          <cell r="Z26" t="str">
            <v>Reducing impact of abstracting water at environmentally sensitive sites in low flow periods (i.e. droughts) in line with AIM.</v>
          </cell>
          <cell r="AA26">
            <v>1</v>
          </cell>
          <cell r="AB26" t="str">
            <v/>
          </cell>
          <cell r="AC26" t="str">
            <v/>
          </cell>
          <cell r="AD26" t="str">
            <v/>
          </cell>
          <cell r="AE26" t="str">
            <v/>
          </cell>
          <cell r="AF26" t="str">
            <v/>
          </cell>
          <cell r="AG26" t="str">
            <v/>
          </cell>
          <cell r="AH26" t="str">
            <v/>
          </cell>
          <cell r="AI26">
            <v>1</v>
          </cell>
          <cell r="AJ26" t="str">
            <v>Out &amp; under</v>
          </cell>
          <cell r="AK26" t="str">
            <v xml:space="preserve">Revenue </v>
          </cell>
          <cell r="AL26" t="str">
            <v>In-period</v>
          </cell>
          <cell r="AM26" t="str">
            <v>Water resources/ abstraction</v>
          </cell>
          <cell r="AN26" t="str">
            <v>nr</v>
          </cell>
          <cell r="AO26" t="str">
            <v>Ml</v>
          </cell>
          <cell r="AP26">
            <v>0</v>
          </cell>
          <cell r="AQ26" t="str">
            <v>Down</v>
          </cell>
          <cell r="AR26" t="str">
            <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t="str">
            <v/>
          </cell>
          <cell r="BJ26" t="str">
            <v/>
          </cell>
          <cell r="BK26" t="str">
            <v/>
          </cell>
          <cell r="BL26" t="str">
            <v/>
          </cell>
          <cell r="BM26" t="str">
            <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t="str">
            <v>Yes</v>
          </cell>
          <cell r="CE26" t="str">
            <v>Yes</v>
          </cell>
          <cell r="CF26" t="str">
            <v>Yes</v>
          </cell>
          <cell r="CG26" t="str">
            <v>Yes</v>
          </cell>
          <cell r="CH26" t="str">
            <v>Yes</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v>1</v>
          </cell>
          <cell r="DW26" t="str">
            <v/>
          </cell>
        </row>
        <row r="27">
          <cell r="U27" t="str">
            <v>PR19AFW_W-D5b</v>
          </cell>
          <cell r="V27" t="str">
            <v>Minimising disruption to you and your community</v>
          </cell>
          <cell r="W27" t="str">
            <v>PR19 new</v>
          </cell>
          <cell r="X27" t="str">
            <v>W-D5b</v>
          </cell>
          <cell r="Y27" t="str">
            <v>Properties at risk of receiving low pressure</v>
          </cell>
          <cell r="Z27" t="str">
            <v>Improving water pressure for customers on DG2 register</v>
          </cell>
          <cell r="AA27" t="str">
            <v/>
          </cell>
          <cell r="AB27">
            <v>1</v>
          </cell>
          <cell r="AC27" t="str">
            <v/>
          </cell>
          <cell r="AD27" t="str">
            <v/>
          </cell>
          <cell r="AE27" t="str">
            <v/>
          </cell>
          <cell r="AF27" t="str">
            <v/>
          </cell>
          <cell r="AG27" t="str">
            <v/>
          </cell>
          <cell r="AH27" t="str">
            <v/>
          </cell>
          <cell r="AI27">
            <v>1</v>
          </cell>
          <cell r="AJ27" t="str">
            <v>Under</v>
          </cell>
          <cell r="AK27" t="str">
            <v xml:space="preserve">Revenue </v>
          </cell>
          <cell r="AL27" t="str">
            <v>In-period</v>
          </cell>
          <cell r="AM27" t="str">
            <v>Water pressure</v>
          </cell>
          <cell r="AN27" t="str">
            <v>number</v>
          </cell>
          <cell r="AO27" t="str">
            <v>No. of properties per 10,000 connections</v>
          </cell>
          <cell r="AP27">
            <v>3</v>
          </cell>
          <cell r="AQ27" t="str">
            <v>Down</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t="str">
            <v/>
          </cell>
          <cell r="BJ27" t="str">
            <v/>
          </cell>
          <cell r="BK27" t="str">
            <v/>
          </cell>
          <cell r="BL27" t="str">
            <v/>
          </cell>
          <cell r="BM27" t="str">
            <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t="str">
            <v>Yes</v>
          </cell>
          <cell r="CE27" t="str">
            <v>Yes</v>
          </cell>
          <cell r="CF27" t="str">
            <v>Yes</v>
          </cell>
          <cell r="CG27" t="str">
            <v>Yes</v>
          </cell>
          <cell r="CH27" t="str">
            <v>Yes</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no</v>
          </cell>
          <cell r="DV27">
            <v>1</v>
          </cell>
          <cell r="DW27" t="str">
            <v/>
          </cell>
        </row>
        <row r="28">
          <cell r="U28" t="str">
            <v>PR19AFW_W-C2</v>
          </cell>
          <cell r="V28" t="str">
            <v>Providing a great service that you value</v>
          </cell>
          <cell r="W28" t="str">
            <v>PR19 new</v>
          </cell>
          <cell r="X28" t="str">
            <v>W-C2</v>
          </cell>
          <cell r="Y28" t="str">
            <v>Number of occupied properties not billed (Gap sites)</v>
          </cell>
          <cell r="Z28" t="str">
            <v>Number of occupied properties not billed (Gap sites)</v>
          </cell>
          <cell r="AA28" t="str">
            <v/>
          </cell>
          <cell r="AB28" t="str">
            <v/>
          </cell>
          <cell r="AC28" t="str">
            <v/>
          </cell>
          <cell r="AD28" t="str">
            <v/>
          </cell>
          <cell r="AE28">
            <v>1</v>
          </cell>
          <cell r="AF28" t="str">
            <v/>
          </cell>
          <cell r="AG28" t="str">
            <v/>
          </cell>
          <cell r="AH28" t="str">
            <v/>
          </cell>
          <cell r="AI28">
            <v>1</v>
          </cell>
          <cell r="AJ28" t="str">
            <v>Under</v>
          </cell>
          <cell r="AK28" t="str">
            <v xml:space="preserve">Revenue </v>
          </cell>
          <cell r="AL28" t="str">
            <v>In-period</v>
          </cell>
          <cell r="AM28" t="str">
            <v>Metering</v>
          </cell>
          <cell r="AN28" t="str">
            <v>nr</v>
          </cell>
          <cell r="AO28" t="str">
            <v>Total gaps identified</v>
          </cell>
          <cell r="AP28">
            <v>0</v>
          </cell>
          <cell r="AQ28" t="str">
            <v>Up</v>
          </cell>
          <cell r="AR28" t="str">
            <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t="str">
            <v/>
          </cell>
          <cell r="BJ28" t="str">
            <v/>
          </cell>
          <cell r="BK28" t="str">
            <v/>
          </cell>
          <cell r="BL28" t="str">
            <v/>
          </cell>
          <cell r="BM28" t="str">
            <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t="str">
            <v>Yes</v>
          </cell>
          <cell r="CE28" t="str">
            <v>Yes</v>
          </cell>
          <cell r="CF28" t="str">
            <v>Yes</v>
          </cell>
          <cell r="CG28" t="str">
            <v>Yes</v>
          </cell>
          <cell r="CH28" t="str">
            <v>Yes</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v>1</v>
          </cell>
          <cell r="DW28" t="str">
            <v/>
          </cell>
        </row>
        <row r="29">
          <cell r="U29" t="str">
            <v>PR19AFW_W-N1</v>
          </cell>
          <cell r="V29" t="str">
            <v>Minimising disruption to you and your community</v>
          </cell>
          <cell r="W29" t="str">
            <v>PR14 continuation</v>
          </cell>
          <cell r="X29" t="str">
            <v>W-N1</v>
          </cell>
          <cell r="Y29" t="str">
            <v>Unplanned interruptions to supply over 12 hours</v>
          </cell>
          <cell r="Z29" t="str">
            <v>Number of properties subject to unplanned supply interruptions greater than 12 hours</v>
          </cell>
          <cell r="AA29" t="str">
            <v/>
          </cell>
          <cell r="AB29">
            <v>1</v>
          </cell>
          <cell r="AC29" t="str">
            <v/>
          </cell>
          <cell r="AD29" t="str">
            <v/>
          </cell>
          <cell r="AE29" t="str">
            <v/>
          </cell>
          <cell r="AF29" t="str">
            <v/>
          </cell>
          <cell r="AG29" t="str">
            <v/>
          </cell>
          <cell r="AH29" t="str">
            <v/>
          </cell>
          <cell r="AI29">
            <v>1</v>
          </cell>
          <cell r="AJ29" t="str">
            <v>Out &amp; under</v>
          </cell>
          <cell r="AK29" t="str">
            <v xml:space="preserve">Revenue </v>
          </cell>
          <cell r="AL29" t="str">
            <v>In-period</v>
          </cell>
          <cell r="AM29" t="str">
            <v>Resilience</v>
          </cell>
          <cell r="AN29" t="str">
            <v>nr</v>
          </cell>
          <cell r="AO29" t="str">
            <v>No. of properties</v>
          </cell>
          <cell r="AP29">
            <v>0</v>
          </cell>
          <cell r="AQ29" t="str">
            <v>Down</v>
          </cell>
          <cell r="AR29" t="str">
            <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t="str">
            <v/>
          </cell>
          <cell r="BJ29" t="str">
            <v/>
          </cell>
          <cell r="BK29" t="str">
            <v/>
          </cell>
          <cell r="BL29" t="str">
            <v/>
          </cell>
          <cell r="BM29" t="str">
            <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t="str">
            <v>Yes</v>
          </cell>
          <cell r="CE29" t="str">
            <v>Yes</v>
          </cell>
          <cell r="CF29" t="str">
            <v>Yes</v>
          </cell>
          <cell r="CG29" t="str">
            <v>Yes</v>
          </cell>
          <cell r="CH29" t="str">
            <v>Yes</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v>1</v>
          </cell>
          <cell r="DW29" t="str">
            <v/>
          </cell>
        </row>
        <row r="30">
          <cell r="U30" t="str">
            <v>PR19AFW_W-N2</v>
          </cell>
          <cell r="V30" t="str">
            <v>Supplying high quality water you can trust</v>
          </cell>
          <cell r="W30" t="str">
            <v>PR14 continuation</v>
          </cell>
          <cell r="X30" t="str">
            <v>W-N2</v>
          </cell>
          <cell r="Y30" t="str">
            <v>Customer contacts for discolouration</v>
          </cell>
          <cell r="Z30" t="str">
            <v>Number of customer contacts about discoloration per 1,000 customers</v>
          </cell>
          <cell r="AA30" t="str">
            <v/>
          </cell>
          <cell r="AB30">
            <v>1</v>
          </cell>
          <cell r="AC30" t="str">
            <v/>
          </cell>
          <cell r="AD30" t="str">
            <v/>
          </cell>
          <cell r="AE30" t="str">
            <v/>
          </cell>
          <cell r="AF30" t="str">
            <v/>
          </cell>
          <cell r="AG30" t="str">
            <v/>
          </cell>
          <cell r="AH30" t="str">
            <v/>
          </cell>
          <cell r="AI30">
            <v>1</v>
          </cell>
          <cell r="AJ30" t="str">
            <v>Under</v>
          </cell>
          <cell r="AK30" t="str">
            <v xml:space="preserve">Revenue </v>
          </cell>
          <cell r="AL30" t="str">
            <v>In-period</v>
          </cell>
          <cell r="AM30" t="str">
            <v>Asset health</v>
          </cell>
          <cell r="AN30" t="str">
            <v>Number</v>
          </cell>
          <cell r="AO30" t="str">
            <v>No. of contacts per 1,000 population</v>
          </cell>
          <cell r="AP30">
            <v>2</v>
          </cell>
          <cell r="AQ30" t="str">
            <v>Down</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t="str">
            <v/>
          </cell>
          <cell r="BJ30" t="str">
            <v/>
          </cell>
          <cell r="BK30" t="str">
            <v/>
          </cell>
          <cell r="BL30" t="str">
            <v/>
          </cell>
          <cell r="BM30" t="str">
            <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t="str">
            <v>Yes</v>
          </cell>
          <cell r="CE30" t="str">
            <v>Yes</v>
          </cell>
          <cell r="CF30" t="str">
            <v>Yes</v>
          </cell>
          <cell r="CG30" t="str">
            <v>Yes</v>
          </cell>
          <cell r="CH30" t="str">
            <v>Yes</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v>1</v>
          </cell>
          <cell r="DW30" t="str">
            <v/>
          </cell>
        </row>
        <row r="31">
          <cell r="U31" t="str">
            <v>PR19AFW_R-N3</v>
          </cell>
          <cell r="V31" t="str">
            <v>Providing a great service that you value</v>
          </cell>
          <cell r="W31" t="str">
            <v>PR19 new</v>
          </cell>
          <cell r="X31" t="str">
            <v>R-N3</v>
          </cell>
          <cell r="Y31" t="str">
            <v>Priority services for customers in vulnerable circumstances</v>
          </cell>
          <cell r="Z31" t="str">
            <v>Number of customers on PSR as percentage of total household connections</v>
          </cell>
          <cell r="AA31" t="str">
            <v/>
          </cell>
          <cell r="AB31" t="str">
            <v/>
          </cell>
          <cell r="AC31" t="str">
            <v/>
          </cell>
          <cell r="AD31" t="str">
            <v/>
          </cell>
          <cell r="AE31">
            <v>1</v>
          </cell>
          <cell r="AF31" t="str">
            <v/>
          </cell>
          <cell r="AG31" t="str">
            <v/>
          </cell>
          <cell r="AH31" t="str">
            <v/>
          </cell>
          <cell r="AI31">
            <v>1</v>
          </cell>
          <cell r="AJ31" t="str">
            <v>NFI</v>
          </cell>
          <cell r="AK31" t="str">
            <v/>
          </cell>
          <cell r="AL31" t="str">
            <v/>
          </cell>
          <cell r="AM31" t="str">
            <v>Customer service/satisfaction (exc. billing etc.)</v>
          </cell>
          <cell r="AN31" t="str">
            <v>%</v>
          </cell>
          <cell r="AO31" t="str">
            <v>Percentage of applicable households</v>
          </cell>
          <cell r="AP31">
            <v>1</v>
          </cell>
          <cell r="AQ31" t="str">
            <v>Up</v>
          </cell>
          <cell r="AR31" t="str">
            <v>Priority services for customers in vulnerable circumstances</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t="str">
            <v>2.6 / 17.5 / 45</v>
          </cell>
          <cell r="BJ31" t="str">
            <v>3.3 / 35 / 90</v>
          </cell>
          <cell r="BK31" t="str">
            <v>4.5 / 35 / 90</v>
          </cell>
          <cell r="BL31" t="str">
            <v>5.6 / 35 / 90</v>
          </cell>
          <cell r="BM31" t="str">
            <v>7.2 / 35 / 90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v>1</v>
          </cell>
          <cell r="DW31" t="str">
            <v/>
          </cell>
        </row>
        <row r="32">
          <cell r="U32" t="str">
            <v>PR19AFW_R-N4</v>
          </cell>
          <cell r="V32" t="str">
            <v>Providing a great service that you value</v>
          </cell>
          <cell r="W32" t="str">
            <v>PR19 new</v>
          </cell>
          <cell r="X32" t="str">
            <v>R-N4</v>
          </cell>
          <cell r="Y32" t="str">
            <v>BSI accreditation</v>
          </cell>
          <cell r="Z32" t="str">
            <v>Maintenance of BSI certification</v>
          </cell>
          <cell r="AA32" t="str">
            <v/>
          </cell>
          <cell r="AB32" t="str">
            <v/>
          </cell>
          <cell r="AC32" t="str">
            <v/>
          </cell>
          <cell r="AD32" t="str">
            <v/>
          </cell>
          <cell r="AE32">
            <v>1</v>
          </cell>
          <cell r="AF32" t="str">
            <v/>
          </cell>
          <cell r="AG32" t="str">
            <v/>
          </cell>
          <cell r="AH32" t="str">
            <v/>
          </cell>
          <cell r="AI32">
            <v>1</v>
          </cell>
          <cell r="AJ32" t="str">
            <v>NFI</v>
          </cell>
          <cell r="AK32" t="str">
            <v/>
          </cell>
          <cell r="AL32" t="str">
            <v/>
          </cell>
          <cell r="AM32" t="str">
            <v>Resilience</v>
          </cell>
          <cell r="AN32" t="str">
            <v>text</v>
          </cell>
          <cell r="AO32" t="str">
            <v>Pass/fail</v>
          </cell>
          <cell r="AP32">
            <v>0</v>
          </cell>
          <cell r="AQ32" t="str">
            <v>text</v>
          </cell>
          <cell r="AR32" t="str">
            <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t="str">
            <v/>
          </cell>
          <cell r="BJ32" t="str">
            <v/>
          </cell>
          <cell r="BK32" t="str">
            <v/>
          </cell>
          <cell r="BL32" t="str">
            <v/>
          </cell>
          <cell r="BM32" t="str">
            <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v>1</v>
          </cell>
          <cell r="DW32" t="str">
            <v/>
          </cell>
        </row>
        <row r="33">
          <cell r="U33" t="str">
            <v>PR19AFW_R-N6</v>
          </cell>
          <cell r="V33" t="str">
            <v>Minimising disruption to you and your community</v>
          </cell>
          <cell r="W33" t="str">
            <v>PR19 new</v>
          </cell>
          <cell r="X33" t="str">
            <v>R-N6</v>
          </cell>
          <cell r="Y33" t="str">
            <v>IT resilience</v>
          </cell>
          <cell r="Z33" t="str">
            <v>Minimising disruption to customers and employees because of unplanned interruptions to IT Services, assessed via Impact Score</v>
          </cell>
          <cell r="AA33" t="str">
            <v/>
          </cell>
          <cell r="AB33">
            <v>0.5</v>
          </cell>
          <cell r="AC33" t="str">
            <v/>
          </cell>
          <cell r="AD33" t="str">
            <v/>
          </cell>
          <cell r="AE33">
            <v>0.5</v>
          </cell>
          <cell r="AF33" t="str">
            <v/>
          </cell>
          <cell r="AG33" t="str">
            <v/>
          </cell>
          <cell r="AH33" t="str">
            <v/>
          </cell>
          <cell r="AI33">
            <v>1</v>
          </cell>
          <cell r="AJ33" t="str">
            <v>NFI</v>
          </cell>
          <cell r="AK33" t="str">
            <v/>
          </cell>
          <cell r="AL33" t="str">
            <v/>
          </cell>
          <cell r="AM33" t="str">
            <v>Resilience</v>
          </cell>
          <cell r="AN33" t="str">
            <v>nr</v>
          </cell>
          <cell r="AO33" t="str">
            <v>Impact score</v>
          </cell>
          <cell r="AP33">
            <v>0</v>
          </cell>
          <cell r="AQ33" t="str">
            <v>Down</v>
          </cell>
          <cell r="AR33" t="str">
            <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t="str">
            <v/>
          </cell>
          <cell r="BJ33" t="str">
            <v/>
          </cell>
          <cell r="BK33" t="str">
            <v/>
          </cell>
          <cell r="BL33" t="str">
            <v/>
          </cell>
          <cell r="BM33" t="str">
            <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v>1</v>
          </cell>
          <cell r="DW33" t="str">
            <v/>
          </cell>
        </row>
        <row r="34">
          <cell r="U34" t="str">
            <v>PR19AFW_R-N7</v>
          </cell>
          <cell r="V34" t="str">
            <v>Providing a great service that you value</v>
          </cell>
          <cell r="W34" t="str">
            <v>PR19 new</v>
          </cell>
          <cell r="X34" t="str">
            <v>R-N7</v>
          </cell>
          <cell r="Y34" t="str">
            <v>Customers in vulnerable circumstances satisfied with our service (not receiving financial help)</v>
          </cell>
          <cell r="Z34" t="str">
            <v>Customers registered on PSR but not receiving financial assistance that are satisfied with the service they have received.</v>
          </cell>
          <cell r="AA34" t="str">
            <v/>
          </cell>
          <cell r="AB34" t="str">
            <v/>
          </cell>
          <cell r="AC34" t="str">
            <v/>
          </cell>
          <cell r="AD34" t="str">
            <v/>
          </cell>
          <cell r="AE34">
            <v>1</v>
          </cell>
          <cell r="AF34" t="str">
            <v/>
          </cell>
          <cell r="AG34" t="str">
            <v/>
          </cell>
          <cell r="AH34" t="str">
            <v/>
          </cell>
          <cell r="AI34">
            <v>1</v>
          </cell>
          <cell r="AJ34" t="str">
            <v>NFI</v>
          </cell>
          <cell r="AK34" t="str">
            <v/>
          </cell>
          <cell r="AL34" t="str">
            <v/>
          </cell>
          <cell r="AM34" t="str">
            <v>Customer service/satisfaction (exc. billing etc.)</v>
          </cell>
          <cell r="AN34" t="str">
            <v>%</v>
          </cell>
          <cell r="AO34" t="str">
            <v>% customers satisfied</v>
          </cell>
          <cell r="AP34">
            <v>0</v>
          </cell>
          <cell r="AQ34" t="str">
            <v>Up</v>
          </cell>
          <cell r="AR34" t="str">
            <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t="str">
            <v/>
          </cell>
          <cell r="BJ34" t="str">
            <v/>
          </cell>
          <cell r="BK34" t="str">
            <v/>
          </cell>
          <cell r="BL34" t="str">
            <v/>
          </cell>
          <cell r="BM34" t="str">
            <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v>1</v>
          </cell>
          <cell r="DW34" t="str">
            <v/>
          </cell>
        </row>
        <row r="35">
          <cell r="U35" t="str">
            <v>PR19AFW_R-N8</v>
          </cell>
          <cell r="V35" t="str">
            <v>Providing a great service that you value</v>
          </cell>
          <cell r="W35" t="str">
            <v>PR19 new</v>
          </cell>
          <cell r="X35" t="str">
            <v>R-N8</v>
          </cell>
          <cell r="Y35" t="str">
            <v>Customers in vulnerable circumstances who found us easy to deal with (not receiving financial help)</v>
          </cell>
          <cell r="Z35" t="str">
            <v>Customers registered on PSR, but not receiving financial assistance, that found Affinity easy to deal with.</v>
          </cell>
          <cell r="AA35" t="str">
            <v/>
          </cell>
          <cell r="AB35" t="str">
            <v/>
          </cell>
          <cell r="AC35" t="str">
            <v/>
          </cell>
          <cell r="AD35" t="str">
            <v/>
          </cell>
          <cell r="AE35">
            <v>1</v>
          </cell>
          <cell r="AF35" t="str">
            <v/>
          </cell>
          <cell r="AG35" t="str">
            <v/>
          </cell>
          <cell r="AH35" t="str">
            <v/>
          </cell>
          <cell r="AI35">
            <v>1</v>
          </cell>
          <cell r="AJ35" t="str">
            <v>NFI</v>
          </cell>
          <cell r="AK35" t="str">
            <v/>
          </cell>
          <cell r="AL35" t="str">
            <v/>
          </cell>
          <cell r="AM35" t="str">
            <v>Customer service/satisfaction (exc. billing etc.)</v>
          </cell>
          <cell r="AN35" t="str">
            <v>%</v>
          </cell>
          <cell r="AO35" t="str">
            <v>% customers satisfied</v>
          </cell>
          <cell r="AP35">
            <v>0</v>
          </cell>
          <cell r="AQ35" t="str">
            <v>Up</v>
          </cell>
          <cell r="AR35" t="str">
            <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t="str">
            <v/>
          </cell>
          <cell r="BJ35" t="str">
            <v/>
          </cell>
          <cell r="BK35" t="str">
            <v/>
          </cell>
          <cell r="BL35" t="str">
            <v/>
          </cell>
          <cell r="BM35" t="str">
            <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t="str">
            <v/>
          </cell>
          <cell r="CE35" t="str">
            <v/>
          </cell>
          <cell r="CF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row>
        <row r="36">
          <cell r="U36" t="str">
            <v>PR19AFW_R-N9</v>
          </cell>
          <cell r="V36" t="str">
            <v>Providing a great service that you value</v>
          </cell>
          <cell r="W36" t="str">
            <v>PR14 revision</v>
          </cell>
          <cell r="X36" t="str">
            <v>R-N9</v>
          </cell>
          <cell r="Y36" t="str">
            <v>Value for Money Survey</v>
          </cell>
          <cell r="Z36" t="str">
            <v>Value for Money Survey</v>
          </cell>
          <cell r="AA36" t="str">
            <v/>
          </cell>
          <cell r="AB36" t="str">
            <v/>
          </cell>
          <cell r="AC36" t="str">
            <v/>
          </cell>
          <cell r="AD36" t="str">
            <v/>
          </cell>
          <cell r="AE36">
            <v>1</v>
          </cell>
          <cell r="AF36" t="str">
            <v/>
          </cell>
          <cell r="AG36" t="str">
            <v/>
          </cell>
          <cell r="AH36" t="str">
            <v/>
          </cell>
          <cell r="AI36">
            <v>1</v>
          </cell>
          <cell r="AJ36" t="str">
            <v>NFI</v>
          </cell>
          <cell r="AK36" t="str">
            <v/>
          </cell>
          <cell r="AL36" t="str">
            <v/>
          </cell>
          <cell r="AM36" t="str">
            <v>Affordability/vulnerability</v>
          </cell>
          <cell r="AN36" t="str">
            <v>Number</v>
          </cell>
          <cell r="AO36" t="str">
            <v>Score out of 10</v>
          </cell>
          <cell r="AP36">
            <v>2</v>
          </cell>
          <cell r="AQ36" t="str">
            <v>Number</v>
          </cell>
          <cell r="AR36" t="str">
            <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t="str">
            <v/>
          </cell>
          <cell r="BJ36" t="str">
            <v/>
          </cell>
          <cell r="BK36" t="str">
            <v/>
          </cell>
          <cell r="BL36" t="str">
            <v/>
          </cell>
          <cell r="BM36" t="str">
            <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t="str">
            <v/>
          </cell>
          <cell r="CE36" t="str">
            <v/>
          </cell>
          <cell r="CF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row>
        <row r="37">
          <cell r="U37" t="str">
            <v>PR19AFW_NEP01</v>
          </cell>
          <cell r="V37" t="str">
            <v/>
          </cell>
          <cell r="W37" t="str">
            <v/>
          </cell>
          <cell r="X37" t="str">
            <v>NEP01</v>
          </cell>
          <cell r="Y37" t="str">
            <v>WINEP Delivery</v>
          </cell>
          <cell r="Z37" t="str">
            <v/>
          </cell>
          <cell r="AA37" t="str">
            <v/>
          </cell>
          <cell r="AB37" t="str">
            <v/>
          </cell>
          <cell r="AC37" t="str">
            <v/>
          </cell>
          <cell r="AD37" t="str">
            <v/>
          </cell>
          <cell r="AE37" t="str">
            <v/>
          </cell>
          <cell r="AF37" t="str">
            <v/>
          </cell>
          <cell r="AG37" t="str">
            <v/>
          </cell>
          <cell r="AH37" t="str">
            <v/>
          </cell>
          <cell r="AI37">
            <v>0</v>
          </cell>
          <cell r="AJ37" t="str">
            <v>NFI</v>
          </cell>
          <cell r="AK37" t="str">
            <v/>
          </cell>
          <cell r="AL37" t="str">
            <v/>
          </cell>
          <cell r="AM37" t="str">
            <v/>
          </cell>
          <cell r="AN37" t="str">
            <v>text</v>
          </cell>
          <cell r="AO37" t="str">
            <v>WINEP requirements met or not met in each year</v>
          </cell>
          <cell r="AP37">
            <v>0</v>
          </cell>
          <cell r="AQ37" t="str">
            <v/>
          </cell>
          <cell r="AR37" t="str">
            <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t="str">
            <v/>
          </cell>
          <cell r="BJ37" t="str">
            <v/>
          </cell>
          <cell r="BK37" t="str">
            <v/>
          </cell>
          <cell r="BL37" t="str">
            <v/>
          </cell>
          <cell r="BM37" t="str">
            <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t="str">
            <v/>
          </cell>
          <cell r="CE37" t="str">
            <v/>
          </cell>
          <cell r="CF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row>
        <row r="38">
          <cell r="U38" t="str">
            <v>PR19ANH_1</v>
          </cell>
          <cell r="V38" t="str">
            <v>Delighted Customers</v>
          </cell>
          <cell r="W38" t="str">
            <v>PR19 new</v>
          </cell>
          <cell r="X38">
            <v>1</v>
          </cell>
          <cell r="Y38" t="str">
            <v>C-MeX: Customer measure of experience</v>
          </cell>
          <cell r="Z38" t="str">
            <v>This measures customer satisfaction about the service they receive from us. It involves taking data from a number of different sources such as surveys of household customers.</v>
          </cell>
          <cell r="AA38" t="str">
            <v/>
          </cell>
          <cell r="AB38" t="str">
            <v/>
          </cell>
          <cell r="AC38" t="str">
            <v/>
          </cell>
          <cell r="AD38" t="str">
            <v/>
          </cell>
          <cell r="AE38">
            <v>1</v>
          </cell>
          <cell r="AF38" t="str">
            <v/>
          </cell>
          <cell r="AG38" t="str">
            <v/>
          </cell>
          <cell r="AH38" t="str">
            <v/>
          </cell>
          <cell r="AI38">
            <v>1</v>
          </cell>
          <cell r="AJ38" t="str">
            <v>Out &amp; under</v>
          </cell>
          <cell r="AK38" t="str">
            <v xml:space="preserve">Revenue </v>
          </cell>
          <cell r="AL38" t="str">
            <v>In-period</v>
          </cell>
          <cell r="AM38" t="str">
            <v>Customer measure of experience (C-MeX)</v>
          </cell>
          <cell r="AN38" t="str">
            <v>score</v>
          </cell>
          <cell r="AO38" t="str">
            <v>C-MeX score</v>
          </cell>
          <cell r="AP38">
            <v>2</v>
          </cell>
          <cell r="AQ38" t="str">
            <v>Up</v>
          </cell>
          <cell r="AR38" t="str">
            <v>C-MeX: Customer measure of experience</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t="str">
            <v/>
          </cell>
          <cell r="BJ38" t="str">
            <v/>
          </cell>
          <cell r="BK38" t="str">
            <v/>
          </cell>
          <cell r="BL38" t="str">
            <v/>
          </cell>
          <cell r="BM38" t="str">
            <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t="str">
            <v>Yes</v>
          </cell>
          <cell r="CE38" t="str">
            <v>Yes</v>
          </cell>
          <cell r="CF38" t="str">
            <v>Yes</v>
          </cell>
          <cell r="CG38" t="str">
            <v>Yes</v>
          </cell>
          <cell r="CH38" t="str">
            <v>Yes</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No</v>
          </cell>
          <cell r="DV38">
            <v>1</v>
          </cell>
          <cell r="DW38" t="str">
            <v/>
          </cell>
        </row>
        <row r="39">
          <cell r="U39" t="str">
            <v>PR19ANH_2</v>
          </cell>
          <cell r="V39" t="str">
            <v>Delighted Customers</v>
          </cell>
          <cell r="W39" t="str">
            <v>PR19 new</v>
          </cell>
          <cell r="X39">
            <v>2</v>
          </cell>
          <cell r="Y39" t="str">
            <v>D-MeX: Developer services measure of experience</v>
          </cell>
          <cell r="Z39"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AA39" t="str">
            <v/>
          </cell>
          <cell r="AB39">
            <v>0.56000000000000005</v>
          </cell>
          <cell r="AC39">
            <v>0.44</v>
          </cell>
          <cell r="AD39" t="str">
            <v/>
          </cell>
          <cell r="AE39" t="str">
            <v/>
          </cell>
          <cell r="AF39" t="str">
            <v/>
          </cell>
          <cell r="AG39" t="str">
            <v/>
          </cell>
          <cell r="AH39" t="str">
            <v/>
          </cell>
          <cell r="AI39">
            <v>1</v>
          </cell>
          <cell r="AJ39" t="str">
            <v>Out &amp; under</v>
          </cell>
          <cell r="AK39" t="str">
            <v xml:space="preserve">Revenue </v>
          </cell>
          <cell r="AL39" t="str">
            <v>In-period</v>
          </cell>
          <cell r="AM39" t="str">
            <v>Developer services measure of experience (D-MeX)</v>
          </cell>
          <cell r="AN39" t="str">
            <v>score</v>
          </cell>
          <cell r="AO39" t="str">
            <v>D-MeX score</v>
          </cell>
          <cell r="AP39">
            <v>2</v>
          </cell>
          <cell r="AQ39" t="str">
            <v>Up</v>
          </cell>
          <cell r="AR39" t="str">
            <v>D-MeX: Developer services measure of experience</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t="str">
            <v/>
          </cell>
          <cell r="BJ39" t="str">
            <v/>
          </cell>
          <cell r="BK39" t="str">
            <v/>
          </cell>
          <cell r="BL39" t="str">
            <v/>
          </cell>
          <cell r="BM39" t="str">
            <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t="str">
            <v>Yes</v>
          </cell>
          <cell r="CE39" t="str">
            <v>Yes</v>
          </cell>
          <cell r="CF39" t="str">
            <v>Yes</v>
          </cell>
          <cell r="CG39" t="str">
            <v>Yes</v>
          </cell>
          <cell r="CH39" t="str">
            <v>Yes</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No</v>
          </cell>
          <cell r="DV39">
            <v>1</v>
          </cell>
          <cell r="DW39" t="str">
            <v/>
          </cell>
        </row>
        <row r="40">
          <cell r="U40" t="str">
            <v>PR19ANH_3</v>
          </cell>
          <cell r="V40" t="str">
            <v>Safe Clean Water</v>
          </cell>
          <cell r="W40" t="str">
            <v>PR19 new</v>
          </cell>
          <cell r="X40">
            <v>3</v>
          </cell>
          <cell r="Y40" t="str">
            <v>Water quality compliance (CRI)</v>
          </cell>
          <cell r="Z40"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AA40" t="str">
            <v/>
          </cell>
          <cell r="AB40">
            <v>1</v>
          </cell>
          <cell r="AC40" t="str">
            <v/>
          </cell>
          <cell r="AD40" t="str">
            <v/>
          </cell>
          <cell r="AE40" t="str">
            <v/>
          </cell>
          <cell r="AF40" t="str">
            <v/>
          </cell>
          <cell r="AG40" t="str">
            <v/>
          </cell>
          <cell r="AH40" t="str">
            <v/>
          </cell>
          <cell r="AI40">
            <v>1</v>
          </cell>
          <cell r="AJ40" t="str">
            <v>Under</v>
          </cell>
          <cell r="AK40" t="str">
            <v xml:space="preserve">Revenue </v>
          </cell>
          <cell r="AL40" t="str">
            <v>In-period</v>
          </cell>
          <cell r="AM40" t="str">
            <v>Water quality compliance</v>
          </cell>
          <cell r="AN40" t="str">
            <v>number</v>
          </cell>
          <cell r="AO40" t="str">
            <v>Numerical CRI score</v>
          </cell>
          <cell r="AP40">
            <v>2</v>
          </cell>
          <cell r="AQ40" t="str">
            <v>Down</v>
          </cell>
          <cell r="AR40" t="str">
            <v>Water quality compliance (CRI)</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t="str">
            <v>Yes</v>
          </cell>
          <cell r="CE40" t="str">
            <v>Yes</v>
          </cell>
          <cell r="CF40" t="str">
            <v>Yes</v>
          </cell>
          <cell r="CG40" t="str">
            <v>Yes</v>
          </cell>
          <cell r="CH40" t="str">
            <v>Yes</v>
          </cell>
          <cell r="CI40" t="str">
            <v/>
          </cell>
          <cell r="CJ40" t="str">
            <v/>
          </cell>
          <cell r="CK40" t="str">
            <v/>
          </cell>
          <cell r="CL40" t="str">
            <v/>
          </cell>
          <cell r="CM40" t="str">
            <v/>
          </cell>
          <cell r="CN40">
            <v>9.5</v>
          </cell>
          <cell r="CO40">
            <v>9.5</v>
          </cell>
          <cell r="CP40">
            <v>9.5</v>
          </cell>
          <cell r="CQ40">
            <v>9.5</v>
          </cell>
          <cell r="CR40">
            <v>9.5</v>
          </cell>
          <cell r="CS40">
            <v>2</v>
          </cell>
          <cell r="CT40">
            <v>2</v>
          </cell>
          <cell r="CU40">
            <v>1.5</v>
          </cell>
          <cell r="CV40">
            <v>1.5</v>
          </cell>
          <cell r="CW40">
            <v>1.5</v>
          </cell>
          <cell r="CX40" t="str">
            <v/>
          </cell>
          <cell r="CY40" t="str">
            <v/>
          </cell>
          <cell r="CZ40" t="str">
            <v/>
          </cell>
          <cell r="DA40" t="str">
            <v/>
          </cell>
          <cell r="DB40" t="str">
            <v/>
          </cell>
          <cell r="DC40" t="str">
            <v/>
          </cell>
          <cell r="DD40" t="str">
            <v/>
          </cell>
          <cell r="DE40" t="str">
            <v/>
          </cell>
          <cell r="DF40" t="str">
            <v/>
          </cell>
          <cell r="DG40" t="str">
            <v/>
          </cell>
          <cell r="DH40" t="str">
            <v/>
          </cell>
          <cell r="DI40" t="str">
            <v/>
          </cell>
          <cell r="DJ40" t="str">
            <v/>
          </cell>
          <cell r="DK40" t="str">
            <v/>
          </cell>
          <cell r="DL40" t="str">
            <v/>
          </cell>
          <cell r="DM40">
            <v>-0.78800000000000003</v>
          </cell>
          <cell r="DN40" t="str">
            <v/>
          </cell>
          <cell r="DO40" t="str">
            <v/>
          </cell>
          <cell r="DP40" t="str">
            <v/>
          </cell>
          <cell r="DQ40">
            <v>0</v>
          </cell>
          <cell r="DR40" t="str">
            <v/>
          </cell>
          <cell r="DS40" t="str">
            <v/>
          </cell>
          <cell r="DT40" t="str">
            <v/>
          </cell>
          <cell r="DU40" t="str">
            <v/>
          </cell>
          <cell r="DV40">
            <v>1</v>
          </cell>
          <cell r="DW40" t="str">
            <v/>
          </cell>
        </row>
        <row r="41">
          <cell r="U41" t="str">
            <v>PR19ANH_4</v>
          </cell>
          <cell r="V41" t="str">
            <v>Delighted Customers</v>
          </cell>
          <cell r="W41" t="str">
            <v>PR14 continuation</v>
          </cell>
          <cell r="X41">
            <v>4</v>
          </cell>
          <cell r="Y41" t="str">
            <v>Water supply interruptions</v>
          </cell>
          <cell r="Z41" t="str">
            <v>Planned or unplanned interruptions to your water supply for periods of three or more hours. Performance is measured in minutes and seconds.</v>
          </cell>
          <cell r="AA41" t="str">
            <v/>
          </cell>
          <cell r="AB41">
            <v>1</v>
          </cell>
          <cell r="AC41" t="str">
            <v/>
          </cell>
          <cell r="AD41" t="str">
            <v/>
          </cell>
          <cell r="AE41" t="str">
            <v/>
          </cell>
          <cell r="AF41" t="str">
            <v/>
          </cell>
          <cell r="AG41" t="str">
            <v/>
          </cell>
          <cell r="AH41" t="str">
            <v/>
          </cell>
          <cell r="AI41">
            <v>1</v>
          </cell>
          <cell r="AJ41" t="str">
            <v>Out &amp; under</v>
          </cell>
          <cell r="AK41" t="str">
            <v xml:space="preserve">Revenue </v>
          </cell>
          <cell r="AL41" t="str">
            <v>In-period</v>
          </cell>
          <cell r="AM41" t="str">
            <v>Supply interruptions</v>
          </cell>
          <cell r="AN41" t="str">
            <v>hh:mm:ss</v>
          </cell>
          <cell r="AO41" t="str">
            <v>Hours:minutes:seconds per property per year</v>
          </cell>
          <cell r="AP41">
            <v>0</v>
          </cell>
          <cell r="AQ41" t="str">
            <v>Down</v>
          </cell>
          <cell r="AR41" t="str">
            <v>Water supply interruptions</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4.5138888888888893E-3</v>
          </cell>
          <cell r="BJ41">
            <v>4.2592592592592595E-3</v>
          </cell>
          <cell r="BK41">
            <v>3.9930555555555561E-3</v>
          </cell>
          <cell r="BL41">
            <v>3.7384259259259263E-3</v>
          </cell>
          <cell r="BM41">
            <v>3.472222222222222E-3</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t="str">
            <v>Yes</v>
          </cell>
          <cell r="CE41" t="str">
            <v>Yes</v>
          </cell>
          <cell r="CF41" t="str">
            <v>Yes</v>
          </cell>
          <cell r="CG41" t="str">
            <v>Yes</v>
          </cell>
          <cell r="CH41" t="str">
            <v>Yes</v>
          </cell>
          <cell r="CI41" t="str">
            <v/>
          </cell>
          <cell r="CJ41" t="str">
            <v/>
          </cell>
          <cell r="CK41" t="str">
            <v/>
          </cell>
          <cell r="CL41" t="str">
            <v/>
          </cell>
          <cell r="CM41" t="str">
            <v/>
          </cell>
          <cell r="CN41">
            <v>1.5798611111111114E-2</v>
          </cell>
          <cell r="CO41">
            <v>1.5798611111111114E-2</v>
          </cell>
          <cell r="CP41">
            <v>1.5798611111111114E-2</v>
          </cell>
          <cell r="CQ41">
            <v>1.5798611111111114E-2</v>
          </cell>
          <cell r="CR41">
            <v>1.5798611111111114E-2</v>
          </cell>
          <cell r="CS41">
            <v>0</v>
          </cell>
          <cell r="CT41">
            <v>0</v>
          </cell>
          <cell r="CU41">
            <v>0</v>
          </cell>
          <cell r="CV41">
            <v>0</v>
          </cell>
          <cell r="CW41">
            <v>0</v>
          </cell>
          <cell r="CX41">
            <v>0</v>
          </cell>
          <cell r="CY41">
            <v>0</v>
          </cell>
          <cell r="CZ41">
            <v>0</v>
          </cell>
          <cell r="DA41">
            <v>0</v>
          </cell>
          <cell r="DB41">
            <v>0</v>
          </cell>
          <cell r="DC41">
            <v>3.9004629629629632E-3</v>
          </cell>
          <cell r="DD41">
            <v>3.3912037037037036E-3</v>
          </cell>
          <cell r="DE41">
            <v>2.8356481481481479E-3</v>
          </cell>
          <cell r="DF41">
            <v>2.2800925925925927E-3</v>
          </cell>
          <cell r="DG41">
            <v>1.689814814814815E-3</v>
          </cell>
          <cell r="DH41" t="str">
            <v/>
          </cell>
          <cell r="DI41" t="str">
            <v/>
          </cell>
          <cell r="DJ41" t="str">
            <v/>
          </cell>
          <cell r="DK41" t="str">
            <v/>
          </cell>
          <cell r="DL41" t="str">
            <v/>
          </cell>
          <cell r="DM41">
            <v>-1.1459999999999999</v>
          </cell>
          <cell r="DN41" t="str">
            <v/>
          </cell>
          <cell r="DO41" t="str">
            <v/>
          </cell>
          <cell r="DP41" t="str">
            <v/>
          </cell>
          <cell r="DQ41">
            <v>1.1459999999999999</v>
          </cell>
          <cell r="DR41" t="str">
            <v/>
          </cell>
          <cell r="DS41" t="str">
            <v/>
          </cell>
          <cell r="DT41" t="str">
            <v/>
          </cell>
          <cell r="DU41" t="str">
            <v/>
          </cell>
          <cell r="DV41">
            <v>1</v>
          </cell>
          <cell r="DW41" t="str">
            <v/>
          </cell>
        </row>
        <row r="42">
          <cell r="U42" t="str">
            <v>PR19ANH_5</v>
          </cell>
          <cell r="V42" t="str">
            <v>Supply Meets Demand</v>
          </cell>
          <cell r="W42" t="str">
            <v>PR14 revision</v>
          </cell>
          <cell r="X42">
            <v>5</v>
          </cell>
          <cell r="Y42" t="str">
            <v>Leakage</v>
          </cell>
          <cell r="Z42" t="str">
            <v>This measure looks at our performance in reducing leakage across the network – both on our pipes but also those on customers’ homes. Performance is measured on the volume of water lost on average over three years.</v>
          </cell>
          <cell r="AA42" t="str">
            <v/>
          </cell>
          <cell r="AB42">
            <v>1</v>
          </cell>
          <cell r="AC42" t="str">
            <v/>
          </cell>
          <cell r="AD42" t="str">
            <v/>
          </cell>
          <cell r="AE42" t="str">
            <v/>
          </cell>
          <cell r="AF42" t="str">
            <v/>
          </cell>
          <cell r="AG42" t="str">
            <v/>
          </cell>
          <cell r="AH42" t="str">
            <v/>
          </cell>
          <cell r="AI42">
            <v>1</v>
          </cell>
          <cell r="AJ42" t="str">
            <v>Out &amp; under</v>
          </cell>
          <cell r="AK42" t="str">
            <v xml:space="preserve">Revenue </v>
          </cell>
          <cell r="AL42" t="str">
            <v>In-period</v>
          </cell>
          <cell r="AM42" t="str">
            <v>Leakage</v>
          </cell>
          <cell r="AN42" t="str">
            <v>%</v>
          </cell>
          <cell r="AO42" t="str">
            <v>Percentage reduction from baseline (2019-20) using 3 year average</v>
          </cell>
          <cell r="AP42">
            <v>1</v>
          </cell>
          <cell r="AQ42" t="str">
            <v>Up</v>
          </cell>
          <cell r="AR42" t="str">
            <v>Leakage</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1.4</v>
          </cell>
          <cell r="BJ42">
            <v>5.6</v>
          </cell>
          <cell r="BK42">
            <v>8.5</v>
          </cell>
          <cell r="BL42">
            <v>12.4</v>
          </cell>
          <cell r="BM42">
            <v>16.399999999999999</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t="str">
            <v>Yes</v>
          </cell>
          <cell r="CE42" t="str">
            <v>Yes</v>
          </cell>
          <cell r="CF42" t="str">
            <v>Yes</v>
          </cell>
          <cell r="CG42" t="str">
            <v>Yes</v>
          </cell>
          <cell r="CH42" t="str">
            <v>Yes</v>
          </cell>
          <cell r="CI42">
            <v>-109.5</v>
          </cell>
          <cell r="CJ42">
            <v>-109.5</v>
          </cell>
          <cell r="CK42">
            <v>-109.5</v>
          </cell>
          <cell r="CL42">
            <v>-109.5</v>
          </cell>
          <cell r="CM42">
            <v>-109.5</v>
          </cell>
          <cell r="CN42">
            <v>0</v>
          </cell>
          <cell r="CO42">
            <v>0</v>
          </cell>
          <cell r="CP42">
            <v>0</v>
          </cell>
          <cell r="CQ42">
            <v>0</v>
          </cell>
          <cell r="CR42">
            <v>0</v>
          </cell>
          <cell r="CS42" t="str">
            <v/>
          </cell>
          <cell r="CT42" t="str">
            <v/>
          </cell>
          <cell r="CU42" t="str">
            <v/>
          </cell>
          <cell r="CV42" t="str">
            <v/>
          </cell>
          <cell r="CW42" t="str">
            <v/>
          </cell>
          <cell r="CX42" t="str">
            <v/>
          </cell>
          <cell r="CY42" t="str">
            <v/>
          </cell>
          <cell r="CZ42" t="str">
            <v/>
          </cell>
          <cell r="DA42" t="str">
            <v/>
          </cell>
          <cell r="DB42" t="str">
            <v/>
          </cell>
          <cell r="DC42" t="str">
            <v>*</v>
          </cell>
          <cell r="DD42" t="str">
            <v>*</v>
          </cell>
          <cell r="DE42" t="str">
            <v>*</v>
          </cell>
          <cell r="DF42" t="str">
            <v>*</v>
          </cell>
          <cell r="DG42" t="str">
            <v>*</v>
          </cell>
          <cell r="DH42" t="str">
            <v/>
          </cell>
          <cell r="DI42" t="str">
            <v/>
          </cell>
          <cell r="DJ42" t="str">
            <v/>
          </cell>
          <cell r="DK42" t="str">
            <v/>
          </cell>
          <cell r="DL42" t="str">
            <v/>
          </cell>
          <cell r="DM42">
            <v>-0.36499999999999999</v>
          </cell>
          <cell r="DN42">
            <v>-0.7</v>
          </cell>
          <cell r="DO42" t="str">
            <v/>
          </cell>
          <cell r="DP42" t="str">
            <v/>
          </cell>
          <cell r="DQ42">
            <v>0.219</v>
          </cell>
          <cell r="DR42" t="str">
            <v/>
          </cell>
          <cell r="DS42" t="str">
            <v/>
          </cell>
          <cell r="DT42" t="str">
            <v/>
          </cell>
          <cell r="DU42" t="str">
            <v/>
          </cell>
          <cell r="DV42">
            <v>1</v>
          </cell>
          <cell r="DW42" t="str">
            <v/>
          </cell>
        </row>
        <row r="43">
          <cell r="U43" t="str">
            <v>PR19ANH_6</v>
          </cell>
          <cell r="V43" t="str">
            <v>Supply Meets Demand</v>
          </cell>
          <cell r="W43" t="str">
            <v>PR14 revision</v>
          </cell>
          <cell r="X43">
            <v>6</v>
          </cell>
          <cell r="Y43" t="str">
            <v>Per capita consumption</v>
          </cell>
          <cell r="Z43"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AA43" t="str">
            <v/>
          </cell>
          <cell r="AB43">
            <v>1</v>
          </cell>
          <cell r="AC43" t="str">
            <v/>
          </cell>
          <cell r="AD43" t="str">
            <v/>
          </cell>
          <cell r="AE43" t="str">
            <v/>
          </cell>
          <cell r="AF43" t="str">
            <v/>
          </cell>
          <cell r="AG43" t="str">
            <v/>
          </cell>
          <cell r="AH43" t="str">
            <v/>
          </cell>
          <cell r="AI43">
            <v>1</v>
          </cell>
          <cell r="AJ43" t="str">
            <v>Out &amp; under</v>
          </cell>
          <cell r="AK43" t="str">
            <v xml:space="preserve">Revenue </v>
          </cell>
          <cell r="AL43" t="str">
            <v>End of period</v>
          </cell>
          <cell r="AM43" t="str">
            <v>Water consumption</v>
          </cell>
          <cell r="AN43" t="str">
            <v xml:space="preserve">% </v>
          </cell>
          <cell r="AO43" t="str">
            <v>Percentage reduction from baseline (2019-20) using 3 year average</v>
          </cell>
          <cell r="AP43">
            <v>1</v>
          </cell>
          <cell r="AQ43" t="str">
            <v>Up</v>
          </cell>
          <cell r="AR43" t="str">
            <v>Per capita consumption</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0.8</v>
          </cell>
          <cell r="BJ43">
            <v>2</v>
          </cell>
          <cell r="BK43">
            <v>3.2</v>
          </cell>
          <cell r="BL43">
            <v>4.5</v>
          </cell>
          <cell r="BM43">
            <v>5.6</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t="str">
            <v>Yes</v>
          </cell>
          <cell r="CE43" t="str">
            <v>Yes</v>
          </cell>
          <cell r="CF43" t="str">
            <v>Yes</v>
          </cell>
          <cell r="CG43" t="str">
            <v>Yes</v>
          </cell>
          <cell r="CH43" t="str">
            <v>Yes</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F43" t="str">
            <v/>
          </cell>
          <cell r="DG43" t="str">
            <v/>
          </cell>
          <cell r="DH43" t="str">
            <v/>
          </cell>
          <cell r="DI43" t="str">
            <v/>
          </cell>
          <cell r="DJ43" t="str">
            <v/>
          </cell>
          <cell r="DK43" t="str">
            <v/>
          </cell>
          <cell r="DL43" t="str">
            <v/>
          </cell>
          <cell r="DM43">
            <v>-0.374</v>
          </cell>
          <cell r="DN43" t="str">
            <v/>
          </cell>
          <cell r="DO43" t="str">
            <v/>
          </cell>
          <cell r="DP43" t="str">
            <v/>
          </cell>
          <cell r="DQ43">
            <v>0.312</v>
          </cell>
          <cell r="DR43" t="str">
            <v/>
          </cell>
          <cell r="DS43" t="str">
            <v/>
          </cell>
          <cell r="DT43" t="str">
            <v/>
          </cell>
          <cell r="DU43" t="str">
            <v/>
          </cell>
          <cell r="DV43">
            <v>1</v>
          </cell>
          <cell r="DW43" t="str">
            <v/>
          </cell>
        </row>
        <row r="44">
          <cell r="U44" t="str">
            <v>PR19ANH_7</v>
          </cell>
          <cell r="V44" t="str">
            <v>Delighted Customers</v>
          </cell>
          <cell r="W44" t="str">
            <v>PR14 revision</v>
          </cell>
          <cell r="X44">
            <v>7</v>
          </cell>
          <cell r="Y44" t="str">
            <v>Internal sewer flooding</v>
          </cell>
          <cell r="Z44" t="str">
            <v>Sewer flooding occurs when sewage escapes from the sewerage network, through a manhole, from a drain or by backing up in a toilet. This performance commitment is the number of properties affected by internal sewer flooding per year per 10,000 sewer connections.</v>
          </cell>
          <cell r="AA44" t="str">
            <v/>
          </cell>
          <cell r="AB44" t="str">
            <v/>
          </cell>
          <cell r="AC44">
            <v>1</v>
          </cell>
          <cell r="AD44" t="str">
            <v/>
          </cell>
          <cell r="AE44" t="str">
            <v/>
          </cell>
          <cell r="AF44" t="str">
            <v/>
          </cell>
          <cell r="AG44" t="str">
            <v/>
          </cell>
          <cell r="AH44" t="str">
            <v/>
          </cell>
          <cell r="AI44">
            <v>1</v>
          </cell>
          <cell r="AJ44" t="str">
            <v>Out &amp; under</v>
          </cell>
          <cell r="AK44" t="str">
            <v xml:space="preserve">Revenue </v>
          </cell>
          <cell r="AL44" t="str">
            <v>In-period</v>
          </cell>
          <cell r="AM44" t="str">
            <v>Sewer flooding</v>
          </cell>
          <cell r="AN44" t="str">
            <v>number</v>
          </cell>
          <cell r="AO44" t="str">
            <v>Number of incidents per 10,000 sewer connections</v>
          </cell>
          <cell r="AP44">
            <v>2</v>
          </cell>
          <cell r="AQ44" t="str">
            <v>Down</v>
          </cell>
          <cell r="AR44" t="str">
            <v>Internal sewer flooding</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1.68</v>
          </cell>
          <cell r="BJ44">
            <v>1.63</v>
          </cell>
          <cell r="BK44">
            <v>1.58</v>
          </cell>
          <cell r="BL44">
            <v>1.44</v>
          </cell>
          <cell r="BM44">
            <v>1.34</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t="str">
            <v>Yes</v>
          </cell>
          <cell r="CE44" t="str">
            <v>Yes</v>
          </cell>
          <cell r="CF44" t="str">
            <v>Yes</v>
          </cell>
          <cell r="CG44" t="str">
            <v>Yes</v>
          </cell>
          <cell r="CH44" t="str">
            <v>Yes</v>
          </cell>
          <cell r="CI44" t="str">
            <v/>
          </cell>
          <cell r="CJ44" t="str">
            <v/>
          </cell>
          <cell r="CK44" t="str">
            <v/>
          </cell>
          <cell r="CL44" t="str">
            <v/>
          </cell>
          <cell r="CM44" t="str">
            <v/>
          </cell>
          <cell r="CN44">
            <v>3.35</v>
          </cell>
          <cell r="CO44">
            <v>3.35</v>
          </cell>
          <cell r="CP44">
            <v>3.35</v>
          </cell>
          <cell r="CQ44">
            <v>3.35</v>
          </cell>
          <cell r="CR44">
            <v>3.35</v>
          </cell>
          <cell r="CS44" t="str">
            <v/>
          </cell>
          <cell r="CT44" t="str">
            <v/>
          </cell>
          <cell r="CU44" t="str">
            <v/>
          </cell>
          <cell r="CV44" t="str">
            <v/>
          </cell>
          <cell r="CW44" t="str">
            <v/>
          </cell>
          <cell r="CX44" t="str">
            <v/>
          </cell>
          <cell r="CY44" t="str">
            <v/>
          </cell>
          <cell r="CZ44" t="str">
            <v/>
          </cell>
          <cell r="DA44" t="str">
            <v/>
          </cell>
          <cell r="DB44" t="str">
            <v/>
          </cell>
          <cell r="DC44">
            <v>1.35</v>
          </cell>
          <cell r="DD44">
            <v>1.3</v>
          </cell>
          <cell r="DE44">
            <v>1.25</v>
          </cell>
          <cell r="DF44">
            <v>1.1100000000000001</v>
          </cell>
          <cell r="DG44">
            <v>1.01</v>
          </cell>
          <cell r="DH44" t="str">
            <v/>
          </cell>
          <cell r="DI44" t="str">
            <v/>
          </cell>
          <cell r="DJ44" t="str">
            <v/>
          </cell>
          <cell r="DK44" t="str">
            <v/>
          </cell>
          <cell r="DL44" t="str">
            <v/>
          </cell>
          <cell r="DM44">
            <v>-10.994</v>
          </cell>
          <cell r="DN44" t="str">
            <v/>
          </cell>
          <cell r="DO44" t="str">
            <v/>
          </cell>
          <cell r="DP44" t="str">
            <v/>
          </cell>
          <cell r="DQ44">
            <v>10.994</v>
          </cell>
          <cell r="DR44" t="str">
            <v/>
          </cell>
          <cell r="DS44" t="str">
            <v/>
          </cell>
          <cell r="DT44" t="str">
            <v/>
          </cell>
          <cell r="DU44" t="str">
            <v/>
          </cell>
          <cell r="DV44">
            <v>1</v>
          </cell>
          <cell r="DW44" t="str">
            <v/>
          </cell>
        </row>
        <row r="45">
          <cell r="U45" t="str">
            <v>PR19ANH_8</v>
          </cell>
          <cell r="V45" t="str">
            <v>Flourishing Environment</v>
          </cell>
          <cell r="W45" t="str">
            <v>PR14 revision</v>
          </cell>
          <cell r="X45">
            <v>8</v>
          </cell>
          <cell r="Y45" t="str">
            <v>Pollution incidents</v>
          </cell>
          <cell r="Z45" t="str">
            <v>This performance commitment looks at the number of pollution incidents each year. Reporting is normalised by the number of incidents per 10,000 km of sewer to allow comparison between companies.</v>
          </cell>
          <cell r="AA45" t="str">
            <v/>
          </cell>
          <cell r="AB45" t="str">
            <v/>
          </cell>
          <cell r="AC45">
            <v>1</v>
          </cell>
          <cell r="AD45" t="str">
            <v/>
          </cell>
          <cell r="AE45" t="str">
            <v/>
          </cell>
          <cell r="AF45" t="str">
            <v/>
          </cell>
          <cell r="AG45" t="str">
            <v/>
          </cell>
          <cell r="AH45" t="str">
            <v/>
          </cell>
          <cell r="AI45">
            <v>1</v>
          </cell>
          <cell r="AJ45" t="str">
            <v>Out &amp; under</v>
          </cell>
          <cell r="AK45" t="str">
            <v xml:space="preserve">Revenue </v>
          </cell>
          <cell r="AL45" t="str">
            <v>In-period</v>
          </cell>
          <cell r="AM45" t="str">
            <v>Pollution incidents</v>
          </cell>
          <cell r="AN45" t="str">
            <v>number</v>
          </cell>
          <cell r="AO45" t="str">
            <v>Number of pollution incidents per 10,000 km of the wastewater
 network</v>
          </cell>
          <cell r="AP45">
            <v>2</v>
          </cell>
          <cell r="AQ45" t="str">
            <v>Down</v>
          </cell>
          <cell r="AR45" t="str">
            <v>Pollution incidents</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24.51</v>
          </cell>
          <cell r="BJ45">
            <v>23.74</v>
          </cell>
          <cell r="BK45">
            <v>23</v>
          </cell>
          <cell r="BL45">
            <v>22.4</v>
          </cell>
          <cell r="BM45">
            <v>19.5</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t="str">
            <v>Yes</v>
          </cell>
          <cell r="CE45" t="str">
            <v>Yes</v>
          </cell>
          <cell r="CF45" t="str">
            <v>Yes</v>
          </cell>
          <cell r="CG45" t="str">
            <v>Yes</v>
          </cell>
          <cell r="CH45" t="str">
            <v>Yes</v>
          </cell>
          <cell r="CI45" t="str">
            <v/>
          </cell>
          <cell r="CJ45" t="str">
            <v/>
          </cell>
          <cell r="CK45" t="str">
            <v/>
          </cell>
          <cell r="CL45" t="str">
            <v/>
          </cell>
          <cell r="CM45" t="str">
            <v/>
          </cell>
          <cell r="CN45">
            <v>41.6</v>
          </cell>
          <cell r="CO45">
            <v>41.6</v>
          </cell>
          <cell r="CP45">
            <v>41.6</v>
          </cell>
          <cell r="CQ45">
            <v>41.6</v>
          </cell>
          <cell r="CR45">
            <v>41.6</v>
          </cell>
          <cell r="CS45" t="str">
            <v/>
          </cell>
          <cell r="CT45" t="str">
            <v/>
          </cell>
          <cell r="CU45" t="str">
            <v/>
          </cell>
          <cell r="CV45" t="str">
            <v/>
          </cell>
          <cell r="CW45" t="str">
            <v/>
          </cell>
          <cell r="CX45" t="str">
            <v/>
          </cell>
          <cell r="CY45" t="str">
            <v/>
          </cell>
          <cell r="CZ45" t="str">
            <v/>
          </cell>
          <cell r="DA45" t="str">
            <v/>
          </cell>
          <cell r="DB45" t="str">
            <v/>
          </cell>
          <cell r="DC45">
            <v>9.51</v>
          </cell>
          <cell r="DD45">
            <v>8.74</v>
          </cell>
          <cell r="DE45">
            <v>8</v>
          </cell>
          <cell r="DF45">
            <v>7.4</v>
          </cell>
          <cell r="DG45">
            <v>4.5</v>
          </cell>
          <cell r="DH45" t="str">
            <v/>
          </cell>
          <cell r="DI45" t="str">
            <v/>
          </cell>
          <cell r="DJ45" t="str">
            <v/>
          </cell>
          <cell r="DK45" t="str">
            <v/>
          </cell>
          <cell r="DL45" t="str">
            <v/>
          </cell>
          <cell r="DM45">
            <v>-0.44500000000000001</v>
          </cell>
          <cell r="DN45" t="str">
            <v/>
          </cell>
          <cell r="DO45" t="str">
            <v/>
          </cell>
          <cell r="DP45" t="str">
            <v/>
          </cell>
          <cell r="DQ45">
            <v>0.29499999999999998</v>
          </cell>
          <cell r="DR45" t="str">
            <v/>
          </cell>
          <cell r="DS45" t="str">
            <v/>
          </cell>
          <cell r="DT45" t="str">
            <v/>
          </cell>
          <cell r="DU45" t="str">
            <v/>
          </cell>
          <cell r="DV45">
            <v>1</v>
          </cell>
          <cell r="DW45" t="str">
            <v/>
          </cell>
        </row>
        <row r="46">
          <cell r="U46" t="str">
            <v>PR19ANH_9</v>
          </cell>
          <cell r="V46" t="str">
            <v>Resilient Business</v>
          </cell>
          <cell r="W46" t="str">
            <v>PR19 new</v>
          </cell>
          <cell r="X46">
            <v>9</v>
          </cell>
          <cell r="Y46" t="str">
            <v>Risk of severe restrictions in a drought</v>
          </cell>
          <cell r="Z46" t="str">
            <v>During exceptionally dry periods customers may experience restrictions to their water usage and/or supply. For example temporary interruptions to supply. This measure looks at the percentage of our customers at risk of these restrictions once every 200 years.</v>
          </cell>
          <cell r="AA46">
            <v>0.5</v>
          </cell>
          <cell r="AB46">
            <v>0.5</v>
          </cell>
          <cell r="AC46" t="str">
            <v/>
          </cell>
          <cell r="AD46" t="str">
            <v/>
          </cell>
          <cell r="AE46" t="str">
            <v/>
          </cell>
          <cell r="AF46" t="str">
            <v/>
          </cell>
          <cell r="AG46" t="str">
            <v/>
          </cell>
          <cell r="AH46" t="str">
            <v/>
          </cell>
          <cell r="AI46">
            <v>1</v>
          </cell>
          <cell r="AJ46" t="str">
            <v>NFI</v>
          </cell>
          <cell r="AK46" t="str">
            <v/>
          </cell>
          <cell r="AL46" t="str">
            <v/>
          </cell>
          <cell r="AM46" t="str">
            <v>Resilience</v>
          </cell>
          <cell r="AN46" t="str">
            <v>%</v>
          </cell>
          <cell r="AO46" t="str">
            <v>Percentage of population at risk</v>
          </cell>
          <cell r="AP46">
            <v>1</v>
          </cell>
          <cell r="AQ46" t="str">
            <v>Down</v>
          </cell>
          <cell r="AR46" t="str">
            <v>Risk of severe restrictions in a drought</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20.5</v>
          </cell>
          <cell r="BJ46">
            <v>20.5</v>
          </cell>
          <cell r="BK46">
            <v>22</v>
          </cell>
          <cell r="BL46">
            <v>21.8</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t="str">
            <v/>
          </cell>
          <cell r="CE46" t="str">
            <v/>
          </cell>
          <cell r="CF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v>1</v>
          </cell>
          <cell r="DW46" t="str">
            <v/>
          </cell>
        </row>
        <row r="47">
          <cell r="U47" t="str">
            <v>PR19ANH_10</v>
          </cell>
          <cell r="V47" t="str">
            <v>Resilient Business</v>
          </cell>
          <cell r="W47" t="str">
            <v>PR19 new</v>
          </cell>
          <cell r="X47">
            <v>10</v>
          </cell>
          <cell r="Y47" t="str">
            <v>Risk of sewer flooding in a storm</v>
          </cell>
          <cell r="Z47"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AA47" t="str">
            <v/>
          </cell>
          <cell r="AB47" t="str">
            <v/>
          </cell>
          <cell r="AC47">
            <v>1</v>
          </cell>
          <cell r="AD47" t="str">
            <v/>
          </cell>
          <cell r="AE47" t="str">
            <v/>
          </cell>
          <cell r="AF47" t="str">
            <v/>
          </cell>
          <cell r="AG47" t="str">
            <v/>
          </cell>
          <cell r="AH47" t="str">
            <v/>
          </cell>
          <cell r="AI47">
            <v>1</v>
          </cell>
          <cell r="AJ47" t="str">
            <v>NFI</v>
          </cell>
          <cell r="AK47" t="str">
            <v/>
          </cell>
          <cell r="AL47" t="str">
            <v/>
          </cell>
          <cell r="AM47" t="str">
            <v>Resilience</v>
          </cell>
          <cell r="AN47" t="str">
            <v>%</v>
          </cell>
          <cell r="AO47" t="str">
            <v>Percentage of population at risk</v>
          </cell>
          <cell r="AP47">
            <v>2</v>
          </cell>
          <cell r="AQ47" t="str">
            <v>Down</v>
          </cell>
          <cell r="AR47" t="str">
            <v>Risk of sewer flooding in a storm</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9.75</v>
          </cell>
          <cell r="BJ47">
            <v>9.75</v>
          </cell>
          <cell r="BK47">
            <v>9.75</v>
          </cell>
          <cell r="BL47">
            <v>9.75</v>
          </cell>
          <cell r="BM47">
            <v>9.75</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t="str">
            <v/>
          </cell>
          <cell r="CE47" t="str">
            <v/>
          </cell>
          <cell r="CF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v>1</v>
          </cell>
          <cell r="DW47" t="str">
            <v/>
          </cell>
        </row>
        <row r="48">
          <cell r="U48" t="str">
            <v>PR19ANH_11</v>
          </cell>
          <cell r="V48" t="str">
            <v>Investing for Tomorrow</v>
          </cell>
          <cell r="W48" t="str">
            <v>PR14 revision</v>
          </cell>
          <cell r="X48">
            <v>11</v>
          </cell>
          <cell r="Y48" t="str">
            <v>Mains repairs</v>
          </cell>
          <cell r="Z48" t="str">
            <v>The total number of mains bursts per 1,000 km of pipes.</v>
          </cell>
          <cell r="AA48" t="str">
            <v/>
          </cell>
          <cell r="AB48">
            <v>1</v>
          </cell>
          <cell r="AC48" t="str">
            <v/>
          </cell>
          <cell r="AD48" t="str">
            <v/>
          </cell>
          <cell r="AE48" t="str">
            <v/>
          </cell>
          <cell r="AF48" t="str">
            <v/>
          </cell>
          <cell r="AG48" t="str">
            <v/>
          </cell>
          <cell r="AH48" t="str">
            <v/>
          </cell>
          <cell r="AI48">
            <v>1</v>
          </cell>
          <cell r="AJ48" t="str">
            <v>Under</v>
          </cell>
          <cell r="AK48" t="str">
            <v xml:space="preserve">Revenue </v>
          </cell>
          <cell r="AL48" t="str">
            <v>In-period</v>
          </cell>
          <cell r="AM48" t="str">
            <v>Water mains bursts</v>
          </cell>
          <cell r="AN48" t="str">
            <v>number</v>
          </cell>
          <cell r="AO48" t="str">
            <v>Number of repairs per 1000 km of mains</v>
          </cell>
          <cell r="AP48">
            <v>1</v>
          </cell>
          <cell r="AQ48" t="str">
            <v>Down</v>
          </cell>
          <cell r="AR48" t="str">
            <v>Mains repairs</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140.1</v>
          </cell>
          <cell r="BJ48">
            <v>138.1</v>
          </cell>
          <cell r="BK48">
            <v>136.19999999999999</v>
          </cell>
          <cell r="BL48">
            <v>134.19999999999999</v>
          </cell>
          <cell r="BM48">
            <v>132.30000000000001</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t="str">
            <v>Yes</v>
          </cell>
          <cell r="CE48" t="str">
            <v>Yes</v>
          </cell>
          <cell r="CF48" t="str">
            <v>Yes</v>
          </cell>
          <cell r="CG48" t="str">
            <v>Yes</v>
          </cell>
          <cell r="CH48" t="str">
            <v>Yes</v>
          </cell>
          <cell r="CI48" t="str">
            <v/>
          </cell>
          <cell r="CJ48" t="str">
            <v/>
          </cell>
          <cell r="CK48" t="str">
            <v/>
          </cell>
          <cell r="CL48" t="str">
            <v/>
          </cell>
          <cell r="CM48" t="str">
            <v/>
          </cell>
          <cell r="CN48" t="str">
            <v/>
          </cell>
          <cell r="CO48" t="str">
            <v/>
          </cell>
          <cell r="CP48" t="str">
            <v/>
          </cell>
          <cell r="CQ48" t="str">
            <v/>
          </cell>
          <cell r="CR48" t="str">
            <v/>
          </cell>
          <cell r="CS48">
            <v>150.1</v>
          </cell>
          <cell r="CT48">
            <v>148.1</v>
          </cell>
          <cell r="CU48">
            <v>146.19999999999999</v>
          </cell>
          <cell r="CV48">
            <v>144.19999999999999</v>
          </cell>
          <cell r="CW48">
            <v>142.30000000000001</v>
          </cell>
          <cell r="CX48" t="str">
            <v/>
          </cell>
          <cell r="CY48" t="str">
            <v/>
          </cell>
          <cell r="CZ48" t="str">
            <v/>
          </cell>
          <cell r="DA48" t="str">
            <v/>
          </cell>
          <cell r="DB48" t="str">
            <v/>
          </cell>
          <cell r="DC48" t="str">
            <v/>
          </cell>
          <cell r="DD48" t="str">
            <v/>
          </cell>
          <cell r="DE48" t="str">
            <v/>
          </cell>
          <cell r="DF48" t="str">
            <v/>
          </cell>
          <cell r="DG48" t="str">
            <v/>
          </cell>
          <cell r="DH48" t="str">
            <v/>
          </cell>
          <cell r="DI48" t="str">
            <v/>
          </cell>
          <cell r="DJ48" t="str">
            <v/>
          </cell>
          <cell r="DK48" t="str">
            <v/>
          </cell>
          <cell r="DL48" t="str">
            <v/>
          </cell>
          <cell r="DM48">
            <v>-0.16500000000000001</v>
          </cell>
          <cell r="DN48" t="str">
            <v/>
          </cell>
          <cell r="DO48" t="str">
            <v/>
          </cell>
          <cell r="DP48" t="str">
            <v/>
          </cell>
          <cell r="DQ48" t="str">
            <v/>
          </cell>
          <cell r="DR48" t="str">
            <v/>
          </cell>
          <cell r="DS48" t="str">
            <v/>
          </cell>
          <cell r="DT48" t="str">
            <v/>
          </cell>
          <cell r="DU48" t="str">
            <v/>
          </cell>
          <cell r="DV48">
            <v>1</v>
          </cell>
          <cell r="DW48" t="str">
            <v/>
          </cell>
        </row>
        <row r="49">
          <cell r="U49" t="str">
            <v>PR19ANH_12</v>
          </cell>
          <cell r="V49" t="str">
            <v>Investing for Tomorrow</v>
          </cell>
          <cell r="W49" t="str">
            <v>PR19 new</v>
          </cell>
          <cell r="X49">
            <v>12</v>
          </cell>
          <cell r="Y49" t="str">
            <v>Unplanned outage</v>
          </cell>
          <cell r="Z49" t="str">
            <v>This measures the number of unplanned outages to provide a picture of the long term resilience of water treatment works.</v>
          </cell>
          <cell r="AA49" t="str">
            <v/>
          </cell>
          <cell r="AB49">
            <v>1</v>
          </cell>
          <cell r="AC49" t="str">
            <v/>
          </cell>
          <cell r="AD49" t="str">
            <v/>
          </cell>
          <cell r="AE49" t="str">
            <v/>
          </cell>
          <cell r="AF49" t="str">
            <v/>
          </cell>
          <cell r="AG49" t="str">
            <v/>
          </cell>
          <cell r="AH49" t="str">
            <v/>
          </cell>
          <cell r="AI49">
            <v>1</v>
          </cell>
          <cell r="AJ49" t="str">
            <v>Under</v>
          </cell>
          <cell r="AK49" t="str">
            <v xml:space="preserve">Revenue </v>
          </cell>
          <cell r="AL49" t="str">
            <v>In-period</v>
          </cell>
          <cell r="AM49" t="str">
            <v>Asset health</v>
          </cell>
          <cell r="AN49" t="str">
            <v>%</v>
          </cell>
          <cell r="AO49" t="str">
            <v>Percentage of peak week production capacity</v>
          </cell>
          <cell r="AP49">
            <v>2</v>
          </cell>
          <cell r="AQ49" t="str">
            <v>Down</v>
          </cell>
          <cell r="AR49" t="str">
            <v>Unplanned outage</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2.34</v>
          </cell>
          <cell r="BJ49">
            <v>2.34</v>
          </cell>
          <cell r="BK49">
            <v>2.34</v>
          </cell>
          <cell r="BL49">
            <v>2.34</v>
          </cell>
          <cell r="BM49">
            <v>2.34</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t="str">
            <v>Yes</v>
          </cell>
          <cell r="CE49" t="str">
            <v>Yes</v>
          </cell>
          <cell r="CF49" t="str">
            <v>Yes</v>
          </cell>
          <cell r="CG49" t="str">
            <v>Yes</v>
          </cell>
          <cell r="CH49" t="str">
            <v>Yes</v>
          </cell>
          <cell r="CI49" t="str">
            <v/>
          </cell>
          <cell r="CJ49" t="str">
            <v/>
          </cell>
          <cell r="CK49" t="str">
            <v/>
          </cell>
          <cell r="CL49" t="str">
            <v/>
          </cell>
          <cell r="CM49" t="str">
            <v/>
          </cell>
          <cell r="CN49">
            <v>5.22</v>
          </cell>
          <cell r="CO49">
            <v>5.22</v>
          </cell>
          <cell r="CP49">
            <v>5.22</v>
          </cell>
          <cell r="CQ49">
            <v>5.22</v>
          </cell>
          <cell r="CR49">
            <v>5.22</v>
          </cell>
          <cell r="CS49">
            <v>2.81</v>
          </cell>
          <cell r="CT49">
            <v>2.81</v>
          </cell>
          <cell r="CU49">
            <v>2.81</v>
          </cell>
          <cell r="CV49">
            <v>2.81</v>
          </cell>
          <cell r="CW49">
            <v>2.81</v>
          </cell>
          <cell r="CX49" t="str">
            <v/>
          </cell>
          <cell r="CY49" t="str">
            <v/>
          </cell>
          <cell r="CZ49" t="str">
            <v/>
          </cell>
          <cell r="DA49" t="str">
            <v/>
          </cell>
          <cell r="DB49" t="str">
            <v/>
          </cell>
          <cell r="DC49" t="str">
            <v/>
          </cell>
          <cell r="DD49" t="str">
            <v/>
          </cell>
          <cell r="DE49" t="str">
            <v/>
          </cell>
          <cell r="DF49" t="str">
            <v/>
          </cell>
          <cell r="DG49" t="str">
            <v/>
          </cell>
          <cell r="DH49" t="str">
            <v/>
          </cell>
          <cell r="DI49" t="str">
            <v/>
          </cell>
          <cell r="DJ49" t="str">
            <v/>
          </cell>
          <cell r="DK49" t="str">
            <v/>
          </cell>
          <cell r="DL49" t="str">
            <v/>
          </cell>
          <cell r="DM49">
            <v>-1.3240000000000001</v>
          </cell>
          <cell r="DN49" t="str">
            <v/>
          </cell>
          <cell r="DO49" t="str">
            <v/>
          </cell>
          <cell r="DP49" t="str">
            <v/>
          </cell>
          <cell r="DQ49" t="str">
            <v/>
          </cell>
          <cell r="DR49" t="str">
            <v/>
          </cell>
          <cell r="DS49" t="str">
            <v/>
          </cell>
          <cell r="DT49" t="str">
            <v/>
          </cell>
          <cell r="DU49" t="str">
            <v/>
          </cell>
          <cell r="DV49">
            <v>1</v>
          </cell>
          <cell r="DW49" t="str">
            <v/>
          </cell>
        </row>
        <row r="50">
          <cell r="U50" t="str">
            <v>PR19ANH_13</v>
          </cell>
          <cell r="V50" t="str">
            <v>Investing for Tomorrow</v>
          </cell>
          <cell r="W50" t="str">
            <v>PR14 revision</v>
          </cell>
          <cell r="X50">
            <v>13</v>
          </cell>
          <cell r="Y50" t="str">
            <v>Sewer collapses</v>
          </cell>
          <cell r="Z50" t="str">
            <v>The number of sewer collapses per 1,000 km of pipes.</v>
          </cell>
          <cell r="AA50" t="str">
            <v/>
          </cell>
          <cell r="AB50" t="str">
            <v/>
          </cell>
          <cell r="AC50">
            <v>1</v>
          </cell>
          <cell r="AD50" t="str">
            <v/>
          </cell>
          <cell r="AE50" t="str">
            <v/>
          </cell>
          <cell r="AF50" t="str">
            <v/>
          </cell>
          <cell r="AG50" t="str">
            <v/>
          </cell>
          <cell r="AH50" t="str">
            <v/>
          </cell>
          <cell r="AI50">
            <v>1</v>
          </cell>
          <cell r="AJ50" t="str">
            <v>Under</v>
          </cell>
          <cell r="AK50" t="str">
            <v xml:space="preserve">Revenue </v>
          </cell>
          <cell r="AL50" t="str">
            <v>In-period</v>
          </cell>
          <cell r="AM50" t="str">
            <v>Sewer blockages/collapses</v>
          </cell>
          <cell r="AN50" t="str">
            <v>number</v>
          </cell>
          <cell r="AO50" t="str">
            <v>Number of collapses per 1000km of sewer network</v>
          </cell>
          <cell r="AP50">
            <v>2</v>
          </cell>
          <cell r="AQ50" t="str">
            <v>Down</v>
          </cell>
          <cell r="AR50" t="str">
            <v>Sewer collapses</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5.6</v>
          </cell>
          <cell r="BJ50">
            <v>5.6</v>
          </cell>
          <cell r="BK50">
            <v>5.5</v>
          </cell>
          <cell r="BL50">
            <v>5.5</v>
          </cell>
          <cell r="BM50">
            <v>5.5</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t="str">
            <v>Yes</v>
          </cell>
          <cell r="CE50" t="str">
            <v>Yes</v>
          </cell>
          <cell r="CF50" t="str">
            <v>Yes</v>
          </cell>
          <cell r="CG50" t="str">
            <v>Yes</v>
          </cell>
          <cell r="CH50" t="str">
            <v>Yes</v>
          </cell>
          <cell r="CI50" t="str">
            <v/>
          </cell>
          <cell r="CJ50" t="str">
            <v/>
          </cell>
          <cell r="CK50" t="str">
            <v/>
          </cell>
          <cell r="CL50" t="str">
            <v/>
          </cell>
          <cell r="CM50" t="str">
            <v/>
          </cell>
          <cell r="CN50">
            <v>7.86</v>
          </cell>
          <cell r="CO50">
            <v>7.86</v>
          </cell>
          <cell r="CP50">
            <v>7.76</v>
          </cell>
          <cell r="CQ50">
            <v>7.76</v>
          </cell>
          <cell r="CR50">
            <v>7.76</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F50" t="str">
            <v/>
          </cell>
          <cell r="DG50" t="str">
            <v/>
          </cell>
          <cell r="DH50" t="str">
            <v/>
          </cell>
          <cell r="DI50" t="str">
            <v/>
          </cell>
          <cell r="DJ50" t="str">
            <v/>
          </cell>
          <cell r="DK50" t="str">
            <v/>
          </cell>
          <cell r="DL50" t="str">
            <v/>
          </cell>
          <cell r="DM50">
            <v>-2.298</v>
          </cell>
          <cell r="DN50" t="str">
            <v/>
          </cell>
          <cell r="DO50" t="str">
            <v/>
          </cell>
          <cell r="DP50" t="str">
            <v/>
          </cell>
          <cell r="DQ50" t="str">
            <v/>
          </cell>
          <cell r="DR50" t="str">
            <v/>
          </cell>
          <cell r="DS50" t="str">
            <v/>
          </cell>
          <cell r="DT50" t="str">
            <v/>
          </cell>
          <cell r="DU50" t="str">
            <v/>
          </cell>
          <cell r="DV50">
            <v>1</v>
          </cell>
          <cell r="DW50" t="str">
            <v/>
          </cell>
        </row>
        <row r="51">
          <cell r="U51" t="str">
            <v>PR19ANH_14</v>
          </cell>
          <cell r="V51" t="str">
            <v>Investing for Tomorrow</v>
          </cell>
          <cell r="W51" t="str">
            <v>PR14 revision</v>
          </cell>
          <cell r="X51">
            <v>14</v>
          </cell>
          <cell r="Y51" t="str">
            <v>Treatment works compliance</v>
          </cell>
          <cell r="Z51"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AA51" t="str">
            <v/>
          </cell>
          <cell r="AB51">
            <v>0.39</v>
          </cell>
          <cell r="AC51">
            <v>0.61</v>
          </cell>
          <cell r="AD51" t="str">
            <v/>
          </cell>
          <cell r="AE51" t="str">
            <v/>
          </cell>
          <cell r="AF51" t="str">
            <v/>
          </cell>
          <cell r="AG51" t="str">
            <v/>
          </cell>
          <cell r="AH51" t="str">
            <v/>
          </cell>
          <cell r="AI51">
            <v>1</v>
          </cell>
          <cell r="AJ51" t="str">
            <v>Under</v>
          </cell>
          <cell r="AK51" t="str">
            <v xml:space="preserve">Revenue </v>
          </cell>
          <cell r="AL51" t="str">
            <v>In-period</v>
          </cell>
          <cell r="AM51" t="str">
            <v>Treatment works</v>
          </cell>
          <cell r="AN51" t="str">
            <v>%</v>
          </cell>
          <cell r="AO51" t="str">
            <v>Percentage compliance</v>
          </cell>
          <cell r="AP51">
            <v>2</v>
          </cell>
          <cell r="AQ51" t="str">
            <v>Up</v>
          </cell>
          <cell r="AR51" t="str">
            <v>Treatment works compliance</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100</v>
          </cell>
          <cell r="BJ51">
            <v>100</v>
          </cell>
          <cell r="BK51">
            <v>100</v>
          </cell>
          <cell r="BL51">
            <v>100</v>
          </cell>
          <cell r="BM51">
            <v>100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t="str">
            <v>Yes</v>
          </cell>
          <cell r="CE51" t="str">
            <v>Yes</v>
          </cell>
          <cell r="CF51" t="str">
            <v>Yes</v>
          </cell>
          <cell r="CG51" t="str">
            <v>Yes</v>
          </cell>
          <cell r="CH51" t="str">
            <v>Yes</v>
          </cell>
          <cell r="CI51" t="str">
            <v/>
          </cell>
          <cell r="CJ51" t="str">
            <v/>
          </cell>
          <cell r="CK51" t="str">
            <v/>
          </cell>
          <cell r="CL51" t="str">
            <v/>
          </cell>
          <cell r="CM51" t="str">
            <v/>
          </cell>
          <cell r="CN51">
            <v>95.4</v>
          </cell>
          <cell r="CO51">
            <v>95.4</v>
          </cell>
          <cell r="CP51">
            <v>95.4</v>
          </cell>
          <cell r="CQ51">
            <v>95.4</v>
          </cell>
          <cell r="CR51">
            <v>95.4</v>
          </cell>
          <cell r="CS51">
            <v>99</v>
          </cell>
          <cell r="CT51">
            <v>99</v>
          </cell>
          <cell r="CU51">
            <v>99</v>
          </cell>
          <cell r="CV51">
            <v>99</v>
          </cell>
          <cell r="CW51">
            <v>99</v>
          </cell>
          <cell r="CX51" t="str">
            <v/>
          </cell>
          <cell r="CY51" t="str">
            <v/>
          </cell>
          <cell r="CZ51" t="str">
            <v/>
          </cell>
          <cell r="DA51" t="str">
            <v/>
          </cell>
          <cell r="DB51" t="str">
            <v/>
          </cell>
          <cell r="DC51" t="str">
            <v/>
          </cell>
          <cell r="DD51" t="str">
            <v/>
          </cell>
          <cell r="DE51" t="str">
            <v/>
          </cell>
          <cell r="DF51" t="str">
            <v/>
          </cell>
          <cell r="DG51" t="str">
            <v/>
          </cell>
          <cell r="DH51" t="str">
            <v/>
          </cell>
          <cell r="DI51" t="str">
            <v/>
          </cell>
          <cell r="DJ51" t="str">
            <v/>
          </cell>
          <cell r="DK51" t="str">
            <v/>
          </cell>
          <cell r="DL51" t="str">
            <v/>
          </cell>
          <cell r="DM51">
            <v>-1.3480000000000001</v>
          </cell>
          <cell r="DN51" t="str">
            <v/>
          </cell>
          <cell r="DO51" t="str">
            <v/>
          </cell>
          <cell r="DP51" t="str">
            <v/>
          </cell>
          <cell r="DQ51" t="str">
            <v/>
          </cell>
          <cell r="DR51" t="str">
            <v/>
          </cell>
          <cell r="DS51" t="str">
            <v/>
          </cell>
          <cell r="DT51" t="str">
            <v/>
          </cell>
          <cell r="DU51" t="str">
            <v/>
          </cell>
          <cell r="DV51">
            <v>1</v>
          </cell>
          <cell r="DW51" t="str">
            <v/>
          </cell>
        </row>
        <row r="52">
          <cell r="U52" t="str">
            <v>PR19ANH_15</v>
          </cell>
          <cell r="V52" t="str">
            <v>Resilient Business</v>
          </cell>
          <cell r="W52" t="str">
            <v>PR14 continuation</v>
          </cell>
          <cell r="X52">
            <v>15</v>
          </cell>
          <cell r="Y52" t="str">
            <v>Percentage of population supplied by a single supply system</v>
          </cell>
          <cell r="Z52"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AA52" t="str">
            <v/>
          </cell>
          <cell r="AB52">
            <v>1</v>
          </cell>
          <cell r="AC52" t="str">
            <v/>
          </cell>
          <cell r="AD52" t="str">
            <v/>
          </cell>
          <cell r="AE52" t="str">
            <v/>
          </cell>
          <cell r="AF52" t="str">
            <v/>
          </cell>
          <cell r="AG52" t="str">
            <v/>
          </cell>
          <cell r="AH52" t="str">
            <v/>
          </cell>
          <cell r="AI52">
            <v>1</v>
          </cell>
          <cell r="AJ52" t="str">
            <v>Under</v>
          </cell>
          <cell r="AK52" t="str">
            <v>Financial</v>
          </cell>
          <cell r="AL52" t="str">
            <v>In-period</v>
          </cell>
          <cell r="AM52" t="str">
            <v>Resilience</v>
          </cell>
          <cell r="AN52" t="str">
            <v>%</v>
          </cell>
          <cell r="AO52" t="str">
            <v>% population with single supply system</v>
          </cell>
          <cell r="AP52">
            <v>1</v>
          </cell>
          <cell r="AQ52" t="str">
            <v>Down</v>
          </cell>
          <cell r="AR52" t="str">
            <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t="str">
            <v/>
          </cell>
          <cell r="BJ52" t="str">
            <v/>
          </cell>
          <cell r="BK52" t="str">
            <v/>
          </cell>
          <cell r="BL52" t="str">
            <v/>
          </cell>
          <cell r="BM52" t="str">
            <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t="str">
            <v/>
          </cell>
          <cell r="CE52" t="str">
            <v/>
          </cell>
          <cell r="CF52" t="str">
            <v/>
          </cell>
          <cell r="CG52" t="str">
            <v/>
          </cell>
          <cell r="CH52" t="str">
            <v>Yes</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v>1</v>
          </cell>
          <cell r="DW52" t="str">
            <v/>
          </cell>
        </row>
        <row r="53">
          <cell r="U53" t="str">
            <v>PR19ANH_16</v>
          </cell>
          <cell r="V53" t="str">
            <v>Investing for Tomorrow</v>
          </cell>
          <cell r="W53" t="str">
            <v>PR14 revision</v>
          </cell>
          <cell r="X53">
            <v>16</v>
          </cell>
          <cell r="Y53" t="str">
            <v>Properties at risk of persistent low pressure</v>
          </cell>
          <cell r="Z53"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AA53" t="str">
            <v/>
          </cell>
          <cell r="AB53">
            <v>1</v>
          </cell>
          <cell r="AC53" t="str">
            <v/>
          </cell>
          <cell r="AD53" t="str">
            <v/>
          </cell>
          <cell r="AE53" t="str">
            <v/>
          </cell>
          <cell r="AF53" t="str">
            <v/>
          </cell>
          <cell r="AG53" t="str">
            <v/>
          </cell>
          <cell r="AH53" t="str">
            <v/>
          </cell>
          <cell r="AI53">
            <v>1</v>
          </cell>
          <cell r="AJ53" t="str">
            <v>Out &amp; under</v>
          </cell>
          <cell r="AK53" t="str">
            <v xml:space="preserve">Revenue </v>
          </cell>
          <cell r="AL53" t="str">
            <v>In-period</v>
          </cell>
          <cell r="AM53" t="str">
            <v>Water pressure</v>
          </cell>
          <cell r="AN53" t="str">
            <v>number</v>
          </cell>
          <cell r="AO53" t="str">
            <v>No. of properties per 10,000 connections</v>
          </cell>
          <cell r="AP53">
            <v>0</v>
          </cell>
          <cell r="AQ53" t="str">
            <v>Down</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t="str">
            <v/>
          </cell>
          <cell r="BJ53" t="str">
            <v/>
          </cell>
          <cell r="BK53" t="str">
            <v/>
          </cell>
          <cell r="BL53" t="str">
            <v/>
          </cell>
          <cell r="BM53" t="str">
            <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t="str">
            <v>Yes</v>
          </cell>
          <cell r="CE53" t="str">
            <v>Yes</v>
          </cell>
          <cell r="CF53" t="str">
            <v>Yes</v>
          </cell>
          <cell r="CG53" t="str">
            <v>Yes</v>
          </cell>
          <cell r="CH53" t="str">
            <v>Yes</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v>1</v>
          </cell>
          <cell r="DW53" t="str">
            <v/>
          </cell>
        </row>
        <row r="54">
          <cell r="U54" t="str">
            <v>PR19ANH_17</v>
          </cell>
          <cell r="V54" t="str">
            <v>Investing for Tomorrow</v>
          </cell>
          <cell r="W54" t="str">
            <v>PR14 revision</v>
          </cell>
          <cell r="X54">
            <v>17</v>
          </cell>
          <cell r="Y54" t="str">
            <v>External Sewer Flooding</v>
          </cell>
          <cell r="Z54" t="str">
            <v>Sewer flooding occurs when sewage escapes from a pipe, through a manhole, from a drain or by backing up in a toilet. External flooding affects gardens and public spaces. This performance commitment is the number of areas affected externally by sewer flooding.</v>
          </cell>
          <cell r="AA54" t="str">
            <v/>
          </cell>
          <cell r="AB54" t="str">
            <v/>
          </cell>
          <cell r="AC54">
            <v>1</v>
          </cell>
          <cell r="AD54" t="str">
            <v/>
          </cell>
          <cell r="AE54" t="str">
            <v/>
          </cell>
          <cell r="AF54" t="str">
            <v/>
          </cell>
          <cell r="AG54" t="str">
            <v/>
          </cell>
          <cell r="AH54" t="str">
            <v/>
          </cell>
          <cell r="AI54">
            <v>1</v>
          </cell>
          <cell r="AJ54" t="str">
            <v>Out &amp; under</v>
          </cell>
          <cell r="AK54" t="str">
            <v xml:space="preserve">Revenue </v>
          </cell>
          <cell r="AL54" t="str">
            <v>In-period</v>
          </cell>
          <cell r="AM54" t="str">
            <v>Sewer flooding</v>
          </cell>
          <cell r="AN54" t="str">
            <v>number</v>
          </cell>
          <cell r="AO54" t="str">
            <v>Number of incidents per 10,000 sewer connections</v>
          </cell>
          <cell r="AP54">
            <v>0</v>
          </cell>
          <cell r="AQ54" t="str">
            <v>Down</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t="str">
            <v/>
          </cell>
          <cell r="BJ54" t="str">
            <v/>
          </cell>
          <cell r="BK54" t="str">
            <v/>
          </cell>
          <cell r="BL54" t="str">
            <v/>
          </cell>
          <cell r="BM54" t="str">
            <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t="str">
            <v>Yes</v>
          </cell>
          <cell r="CE54" t="str">
            <v>Yes</v>
          </cell>
          <cell r="CF54" t="str">
            <v>Yes</v>
          </cell>
          <cell r="CG54" t="str">
            <v>Yes</v>
          </cell>
          <cell r="CH54" t="str">
            <v>Yes</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v>1</v>
          </cell>
          <cell r="DW54" t="str">
            <v/>
          </cell>
        </row>
        <row r="55">
          <cell r="U55" t="str">
            <v>PR19ANH_18</v>
          </cell>
          <cell r="V55" t="str">
            <v>Investing for Tomorrow</v>
          </cell>
          <cell r="W55" t="str">
            <v>PR14 revision</v>
          </cell>
          <cell r="X55">
            <v>18</v>
          </cell>
          <cell r="Y55" t="str">
            <v>Reactive Mains Bursts</v>
          </cell>
          <cell r="Z55" t="str">
            <v xml:space="preserve">Number of reactive mains bursts.
This measure will differ from the common measure in that only reactive bursts will be reported
</v>
          </cell>
          <cell r="AA55" t="str">
            <v/>
          </cell>
          <cell r="AB55">
            <v>1</v>
          </cell>
          <cell r="AC55" t="str">
            <v/>
          </cell>
          <cell r="AD55" t="str">
            <v/>
          </cell>
          <cell r="AE55" t="str">
            <v/>
          </cell>
          <cell r="AF55" t="str">
            <v/>
          </cell>
          <cell r="AG55" t="str">
            <v/>
          </cell>
          <cell r="AH55" t="str">
            <v/>
          </cell>
          <cell r="AI55">
            <v>1</v>
          </cell>
          <cell r="AJ55" t="str">
            <v>NFI</v>
          </cell>
          <cell r="AK55" t="str">
            <v/>
          </cell>
          <cell r="AL55" t="str">
            <v/>
          </cell>
          <cell r="AM55" t="str">
            <v>Water mains bursts</v>
          </cell>
          <cell r="AN55" t="str">
            <v>nr</v>
          </cell>
          <cell r="AO55" t="str">
            <v>No. mains bursts</v>
          </cell>
          <cell r="AP55">
            <v>0</v>
          </cell>
          <cell r="AQ55" t="str">
            <v>Down</v>
          </cell>
          <cell r="AR55" t="str">
            <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t="str">
            <v/>
          </cell>
          <cell r="BJ55" t="str">
            <v/>
          </cell>
          <cell r="BK55" t="str">
            <v/>
          </cell>
          <cell r="BL55" t="str">
            <v/>
          </cell>
          <cell r="BM55" t="str">
            <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v>1</v>
          </cell>
          <cell r="DW55" t="str">
            <v/>
          </cell>
        </row>
        <row r="56">
          <cell r="U56" t="str">
            <v>PR19ANH_19</v>
          </cell>
          <cell r="V56" t="str">
            <v>Flourishing Environment</v>
          </cell>
          <cell r="W56" t="str">
            <v>PR14 revision</v>
          </cell>
          <cell r="X56">
            <v>19</v>
          </cell>
          <cell r="Y56" t="str">
            <v>Bathing Waters Attaining Excellent Status</v>
          </cell>
          <cell r="Z56" t="str">
            <v>The quality of water around coastal beaches in our region, measured by the Environment Agency.</v>
          </cell>
          <cell r="AA56" t="str">
            <v/>
          </cell>
          <cell r="AB56" t="str">
            <v/>
          </cell>
          <cell r="AC56">
            <v>1</v>
          </cell>
          <cell r="AD56" t="str">
            <v/>
          </cell>
          <cell r="AE56" t="str">
            <v/>
          </cell>
          <cell r="AF56" t="str">
            <v/>
          </cell>
          <cell r="AG56" t="str">
            <v/>
          </cell>
          <cell r="AH56" t="str">
            <v/>
          </cell>
          <cell r="AI56">
            <v>1</v>
          </cell>
          <cell r="AJ56" t="str">
            <v>Out &amp; under</v>
          </cell>
          <cell r="AK56" t="str">
            <v xml:space="preserve">Revenue </v>
          </cell>
          <cell r="AL56" t="str">
            <v>End of period</v>
          </cell>
          <cell r="AM56" t="str">
            <v>Environmental</v>
          </cell>
          <cell r="AN56" t="str">
            <v>nr</v>
          </cell>
          <cell r="AO56" t="str">
            <v>Number of bathing waters classified as excellent</v>
          </cell>
          <cell r="AP56">
            <v>0</v>
          </cell>
          <cell r="AQ56" t="str">
            <v>Up</v>
          </cell>
          <cell r="AR56" t="str">
            <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t="str">
            <v/>
          </cell>
          <cell r="BJ56" t="str">
            <v/>
          </cell>
          <cell r="BK56" t="str">
            <v/>
          </cell>
          <cell r="BL56" t="str">
            <v/>
          </cell>
          <cell r="BM56" t="str">
            <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t="str">
            <v>Yes</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row>
        <row r="57">
          <cell r="U57" t="str">
            <v>PR19ANH_20</v>
          </cell>
          <cell r="V57" t="str">
            <v>Flourishing Environment</v>
          </cell>
          <cell r="W57" t="str">
            <v>PR19 new</v>
          </cell>
          <cell r="X57">
            <v>20</v>
          </cell>
          <cell r="Y57" t="str">
            <v>Abstraction Incentive Mechanism</v>
          </cell>
          <cell r="Z57"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AA57">
            <v>1</v>
          </cell>
          <cell r="AB57" t="str">
            <v/>
          </cell>
          <cell r="AC57" t="str">
            <v/>
          </cell>
          <cell r="AD57" t="str">
            <v/>
          </cell>
          <cell r="AE57" t="str">
            <v/>
          </cell>
          <cell r="AF57" t="str">
            <v/>
          </cell>
          <cell r="AG57" t="str">
            <v/>
          </cell>
          <cell r="AH57" t="str">
            <v/>
          </cell>
          <cell r="AI57">
            <v>1</v>
          </cell>
          <cell r="AJ57" t="str">
            <v>Out &amp; under</v>
          </cell>
          <cell r="AK57" t="str">
            <v xml:space="preserve">Revenue </v>
          </cell>
          <cell r="AL57" t="str">
            <v>In-period</v>
          </cell>
          <cell r="AM57" t="str">
            <v>Water resources/ abstraction</v>
          </cell>
          <cell r="AN57" t="str">
            <v>nr</v>
          </cell>
          <cell r="AO57" t="str">
            <v>Megalitre (Ml)</v>
          </cell>
          <cell r="AP57">
            <v>0</v>
          </cell>
          <cell r="AQ57" t="str">
            <v>Up</v>
          </cell>
          <cell r="AR57" t="str">
            <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t="str">
            <v/>
          </cell>
          <cell r="BJ57" t="str">
            <v/>
          </cell>
          <cell r="BK57" t="str">
            <v/>
          </cell>
          <cell r="BL57" t="str">
            <v/>
          </cell>
          <cell r="BM57" t="str">
            <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t="str">
            <v>Yes</v>
          </cell>
          <cell r="CE57" t="str">
            <v>Yes</v>
          </cell>
          <cell r="CF57" t="str">
            <v>Yes</v>
          </cell>
          <cell r="CG57" t="str">
            <v>Yes</v>
          </cell>
          <cell r="CH57" t="str">
            <v>Yes</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No</v>
          </cell>
          <cell r="DV57">
            <v>1</v>
          </cell>
          <cell r="DW57" t="str">
            <v/>
          </cell>
        </row>
        <row r="58">
          <cell r="U58" t="str">
            <v>PR19ANH_21</v>
          </cell>
          <cell r="V58" t="str">
            <v>Positive Impact on Communities</v>
          </cell>
          <cell r="W58" t="str">
            <v>PR19 new</v>
          </cell>
          <cell r="X58">
            <v>21</v>
          </cell>
          <cell r="Y58" t="str">
            <v>Customer awareness of the company's Priority Services Register</v>
          </cell>
          <cell r="Z58"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AA58" t="str">
            <v/>
          </cell>
          <cell r="AB58" t="str">
            <v/>
          </cell>
          <cell r="AC58" t="str">
            <v/>
          </cell>
          <cell r="AD58" t="str">
            <v/>
          </cell>
          <cell r="AE58">
            <v>1</v>
          </cell>
          <cell r="AF58" t="str">
            <v/>
          </cell>
          <cell r="AG58" t="str">
            <v/>
          </cell>
          <cell r="AH58" t="str">
            <v/>
          </cell>
          <cell r="AI58">
            <v>1</v>
          </cell>
          <cell r="AJ58" t="str">
            <v>NFI</v>
          </cell>
          <cell r="AK58" t="str">
            <v/>
          </cell>
          <cell r="AL58" t="str">
            <v/>
          </cell>
          <cell r="AM58" t="str">
            <v>Billing, debt, vfm, affordability, vulnerability</v>
          </cell>
          <cell r="AN58" t="str">
            <v xml:space="preserve">% </v>
          </cell>
          <cell r="AO58" t="str">
            <v>% customers aware of Priority Services Register</v>
          </cell>
          <cell r="AP58">
            <v>1</v>
          </cell>
          <cell r="AQ58" t="str">
            <v>Up</v>
          </cell>
          <cell r="AR58" t="str">
            <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t="str">
            <v/>
          </cell>
          <cell r="BJ58" t="str">
            <v/>
          </cell>
          <cell r="BK58" t="str">
            <v/>
          </cell>
          <cell r="BL58" t="str">
            <v/>
          </cell>
          <cell r="BM58" t="str">
            <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t="str">
            <v>Yes</v>
          </cell>
          <cell r="CE58" t="str">
            <v>Yes</v>
          </cell>
          <cell r="CF58" t="str">
            <v>Yes</v>
          </cell>
          <cell r="CG58" t="str">
            <v>Yes</v>
          </cell>
          <cell r="CH58" t="str">
            <v>Yes</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E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v>0</v>
          </cell>
          <cell r="DV58">
            <v>0</v>
          </cell>
          <cell r="DW58">
            <v>0</v>
          </cell>
        </row>
        <row r="59">
          <cell r="U59" t="str">
            <v>PR19ANH_22</v>
          </cell>
          <cell r="V59" t="str">
            <v>Positive Impact on Communities</v>
          </cell>
          <cell r="W59" t="str">
            <v>PR19 new</v>
          </cell>
          <cell r="X59">
            <v>22</v>
          </cell>
          <cell r="Y59" t="str">
            <v>Priority services for customers in vulnerable circumstances</v>
          </cell>
          <cell r="Z59"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AA59" t="str">
            <v/>
          </cell>
          <cell r="AB59" t="str">
            <v/>
          </cell>
          <cell r="AC59" t="str">
            <v/>
          </cell>
          <cell r="AD59" t="str">
            <v/>
          </cell>
          <cell r="AE59">
            <v>1</v>
          </cell>
          <cell r="AF59" t="str">
            <v/>
          </cell>
          <cell r="AG59" t="str">
            <v/>
          </cell>
          <cell r="AH59" t="str">
            <v/>
          </cell>
          <cell r="AI59">
            <v>1</v>
          </cell>
          <cell r="AJ59" t="str">
            <v>NFI</v>
          </cell>
          <cell r="AK59" t="str">
            <v/>
          </cell>
          <cell r="AL59" t="str">
            <v/>
          </cell>
          <cell r="AM59" t="str">
            <v>Billing, debt, vfm, affordability, vulnerability</v>
          </cell>
          <cell r="AN59" t="str">
            <v>%</v>
          </cell>
          <cell r="AO59" t="str">
            <v>Percentage of applicable households</v>
          </cell>
          <cell r="AP59">
            <v>1</v>
          </cell>
          <cell r="AQ59" t="str">
            <v>Up</v>
          </cell>
          <cell r="AR59" t="str">
            <v>Priority services for customers in vulnerable circumstances</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t="str">
            <v>1.8 / 17.5 / 45</v>
          </cell>
          <cell r="BJ59" t="str">
            <v>3.6 / 35 / 90</v>
          </cell>
          <cell r="BK59" t="str">
            <v>6.1 / 35 / 90</v>
          </cell>
          <cell r="BL59" t="str">
            <v>9.5 / 35 / 90</v>
          </cell>
          <cell r="BM59" t="str">
            <v>12.8 / 35 / 90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v>1</v>
          </cell>
          <cell r="DW59" t="str">
            <v/>
          </cell>
        </row>
        <row r="60">
          <cell r="U60" t="str">
            <v>PR19ANH_23</v>
          </cell>
          <cell r="V60" t="str">
            <v>Fair Charges, Fair Returns</v>
          </cell>
          <cell r="W60" t="str">
            <v>PR19 new</v>
          </cell>
          <cell r="X60">
            <v>23</v>
          </cell>
          <cell r="Y60" t="str">
            <v>Managing void properties</v>
          </cell>
          <cell r="Z60"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AA60" t="str">
            <v/>
          </cell>
          <cell r="AB60" t="str">
            <v/>
          </cell>
          <cell r="AC60" t="str">
            <v/>
          </cell>
          <cell r="AD60" t="str">
            <v/>
          </cell>
          <cell r="AE60">
            <v>1</v>
          </cell>
          <cell r="AF60" t="str">
            <v/>
          </cell>
          <cell r="AG60" t="str">
            <v/>
          </cell>
          <cell r="AH60" t="str">
            <v/>
          </cell>
          <cell r="AI60">
            <v>1</v>
          </cell>
          <cell r="AJ60" t="str">
            <v>Out &amp; under</v>
          </cell>
          <cell r="AK60" t="str">
            <v xml:space="preserve">Revenue </v>
          </cell>
          <cell r="AL60" t="str">
            <v>In-period</v>
          </cell>
          <cell r="AM60" t="str">
            <v>Billing, debt, vfm, affordability, vulnerability</v>
          </cell>
          <cell r="AN60" t="str">
            <v>%</v>
          </cell>
          <cell r="AO60" t="str">
            <v>Long term voids occupied as % of total billable properties</v>
          </cell>
          <cell r="AP60">
            <v>2</v>
          </cell>
          <cell r="AQ60" t="str">
            <v>Down</v>
          </cell>
          <cell r="AR60" t="str">
            <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t="str">
            <v/>
          </cell>
          <cell r="BJ60" t="str">
            <v/>
          </cell>
          <cell r="BK60" t="str">
            <v/>
          </cell>
          <cell r="BL60" t="str">
            <v/>
          </cell>
          <cell r="BM60" t="str">
            <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t="str">
            <v>Yes</v>
          </cell>
          <cell r="CE60" t="str">
            <v>Yes</v>
          </cell>
          <cell r="CF60" t="str">
            <v>Yes</v>
          </cell>
          <cell r="CG60" t="str">
            <v>Yes</v>
          </cell>
          <cell r="CH60" t="str">
            <v>Yes</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v>1</v>
          </cell>
          <cell r="DW60" t="str">
            <v/>
          </cell>
        </row>
        <row r="61">
          <cell r="U61" t="str">
            <v>PR19ANH_24</v>
          </cell>
          <cell r="V61" t="str">
            <v>A Smaller Footprint</v>
          </cell>
          <cell r="W61" t="str">
            <v>PR14 continuation</v>
          </cell>
          <cell r="X61">
            <v>24</v>
          </cell>
          <cell r="Y61" t="str">
            <v>Operational carbon</v>
          </cell>
          <cell r="Z61" t="str">
            <v>We seek to reduce the carbon emissions that result from our activities. The operational carbon PC tracks our success in delivering our long term goal of being carbon neutral by 2050. Performance is measured as a reduction against the 2020 baseline.</v>
          </cell>
          <cell r="AA61">
            <v>0.2</v>
          </cell>
          <cell r="AB61">
            <v>0.2</v>
          </cell>
          <cell r="AC61">
            <v>0.2</v>
          </cell>
          <cell r="AD61">
            <v>0.2</v>
          </cell>
          <cell r="AE61">
            <v>0.2</v>
          </cell>
          <cell r="AF61" t="str">
            <v/>
          </cell>
          <cell r="AG61" t="str">
            <v/>
          </cell>
          <cell r="AH61" t="str">
            <v/>
          </cell>
          <cell r="AI61">
            <v>1</v>
          </cell>
          <cell r="AJ61" t="str">
            <v>NFI</v>
          </cell>
          <cell r="AK61" t="str">
            <v/>
          </cell>
          <cell r="AL61" t="str">
            <v/>
          </cell>
          <cell r="AM61" t="str">
            <v>Energy/emissions</v>
          </cell>
          <cell r="AN61" t="str">
            <v>%</v>
          </cell>
          <cell r="AO61" t="str">
            <v>% reduction in carbon from 2015 baseline</v>
          </cell>
          <cell r="AP61">
            <v>1</v>
          </cell>
          <cell r="AQ61" t="str">
            <v>Up</v>
          </cell>
          <cell r="AR61" t="str">
            <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t="str">
            <v/>
          </cell>
          <cell r="BJ61" t="str">
            <v/>
          </cell>
          <cell r="BK61" t="str">
            <v/>
          </cell>
          <cell r="BL61" t="str">
            <v/>
          </cell>
          <cell r="BM61" t="str">
            <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t="str">
            <v/>
          </cell>
          <cell r="CE61" t="str">
            <v/>
          </cell>
          <cell r="CF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v>1</v>
          </cell>
          <cell r="DW61" t="str">
            <v/>
          </cell>
        </row>
        <row r="62">
          <cell r="U62" t="str">
            <v>PR19ANH_25</v>
          </cell>
          <cell r="V62" t="str">
            <v>A Smaller Footprint</v>
          </cell>
          <cell r="W62" t="str">
            <v>PR14 continuation</v>
          </cell>
          <cell r="X62">
            <v>25</v>
          </cell>
          <cell r="Y62" t="str">
            <v>Capital carbon</v>
          </cell>
          <cell r="Z62" t="str">
            <v>Our capital carbon PC tracks our success in reducing emissions from infrastructure projects.  This performance commitment tracks our success in delivering our long term goal of reducing capital carbon by 70% from a 2010 baseline.</v>
          </cell>
          <cell r="AA62">
            <v>0.2</v>
          </cell>
          <cell r="AB62">
            <v>0.2</v>
          </cell>
          <cell r="AC62">
            <v>0.2</v>
          </cell>
          <cell r="AD62">
            <v>0.2</v>
          </cell>
          <cell r="AE62">
            <v>0.2</v>
          </cell>
          <cell r="AF62" t="str">
            <v/>
          </cell>
          <cell r="AG62" t="str">
            <v/>
          </cell>
          <cell r="AH62" t="str">
            <v/>
          </cell>
          <cell r="AI62">
            <v>1</v>
          </cell>
          <cell r="AJ62" t="str">
            <v>NFI</v>
          </cell>
          <cell r="AK62" t="str">
            <v/>
          </cell>
          <cell r="AL62" t="str">
            <v/>
          </cell>
          <cell r="AM62" t="str">
            <v>Energy/emissions</v>
          </cell>
          <cell r="AN62" t="str">
            <v>%</v>
          </cell>
          <cell r="AO62" t="str">
            <v>% reduction in carbon from 2020 baseline</v>
          </cell>
          <cell r="AP62">
            <v>1</v>
          </cell>
          <cell r="AQ62" t="str">
            <v>Up</v>
          </cell>
          <cell r="AR62" t="str">
            <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t="str">
            <v/>
          </cell>
          <cell r="BJ62" t="str">
            <v/>
          </cell>
          <cell r="BK62" t="str">
            <v/>
          </cell>
          <cell r="BL62" t="str">
            <v/>
          </cell>
          <cell r="BM62" t="str">
            <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v>1</v>
          </cell>
          <cell r="DW62" t="str">
            <v/>
          </cell>
        </row>
        <row r="63">
          <cell r="U63" t="str">
            <v>PR19ANH_30</v>
          </cell>
          <cell r="V63" t="str">
            <v>Delighted Customers</v>
          </cell>
          <cell r="W63" t="str">
            <v>PR19 new</v>
          </cell>
          <cell r="X63">
            <v>30</v>
          </cell>
          <cell r="Y63" t="str">
            <v>Non-household Retailer Satisfaction</v>
          </cell>
          <cell r="Z63"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AA63" t="str">
            <v/>
          </cell>
          <cell r="AB63">
            <v>0.51</v>
          </cell>
          <cell r="AC63">
            <v>0.49</v>
          </cell>
          <cell r="AD63" t="str">
            <v/>
          </cell>
          <cell r="AE63" t="str">
            <v/>
          </cell>
          <cell r="AF63" t="str">
            <v/>
          </cell>
          <cell r="AG63" t="str">
            <v/>
          </cell>
          <cell r="AH63" t="str">
            <v/>
          </cell>
          <cell r="AI63">
            <v>1</v>
          </cell>
          <cell r="AJ63" t="str">
            <v>NFI</v>
          </cell>
          <cell r="AK63" t="str">
            <v/>
          </cell>
          <cell r="AL63" t="str">
            <v/>
          </cell>
          <cell r="AM63" t="str">
            <v>Customer service/satisfaction (exc. billing etc.)</v>
          </cell>
          <cell r="AN63" t="str">
            <v>score</v>
          </cell>
          <cell r="AO63" t="str">
            <v>Retailer Satisfaction Index Score</v>
          </cell>
          <cell r="AP63">
            <v>1</v>
          </cell>
          <cell r="AQ63" t="str">
            <v>Up</v>
          </cell>
          <cell r="AR63" t="str">
            <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t="str">
            <v/>
          </cell>
          <cell r="BJ63" t="str">
            <v/>
          </cell>
          <cell r="BK63" t="str">
            <v/>
          </cell>
          <cell r="BL63" t="str">
            <v/>
          </cell>
          <cell r="BM63" t="str">
            <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v>1</v>
          </cell>
          <cell r="DW63" t="str">
            <v/>
          </cell>
        </row>
        <row r="64">
          <cell r="U64" t="str">
            <v>PR19ANH_32</v>
          </cell>
          <cell r="V64" t="str">
            <v>Flourishing Environment</v>
          </cell>
          <cell r="W64" t="str">
            <v>PR19 new</v>
          </cell>
          <cell r="X64">
            <v>32</v>
          </cell>
          <cell r="Y64" t="str">
            <v>Water Industry National Environment Programme</v>
          </cell>
          <cell r="Z64"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AA64">
            <v>0.15</v>
          </cell>
          <cell r="AB64" t="str">
            <v/>
          </cell>
          <cell r="AC64">
            <v>0.85</v>
          </cell>
          <cell r="AD64" t="str">
            <v/>
          </cell>
          <cell r="AE64" t="str">
            <v/>
          </cell>
          <cell r="AF64" t="str">
            <v/>
          </cell>
          <cell r="AG64" t="str">
            <v/>
          </cell>
          <cell r="AH64" t="str">
            <v/>
          </cell>
          <cell r="AI64">
            <v>1</v>
          </cell>
          <cell r="AJ64" t="str">
            <v>Out &amp; under</v>
          </cell>
          <cell r="AK64" t="str">
            <v xml:space="preserve">Revenue </v>
          </cell>
          <cell r="AL64" t="str">
            <v>In-period</v>
          </cell>
          <cell r="AM64" t="str">
            <v>Environmental</v>
          </cell>
          <cell r="AN64" t="str">
            <v>nr</v>
          </cell>
          <cell r="AO64" t="str">
            <v>WINEP obligations</v>
          </cell>
          <cell r="AP64">
            <v>0</v>
          </cell>
          <cell r="AQ64" t="str">
            <v>Up</v>
          </cell>
          <cell r="AR64" t="str">
            <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t="str">
            <v/>
          </cell>
          <cell r="BJ64" t="str">
            <v/>
          </cell>
          <cell r="BK64" t="str">
            <v/>
          </cell>
          <cell r="BL64" t="str">
            <v/>
          </cell>
          <cell r="BM64" t="str">
            <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t="str">
            <v>Yes</v>
          </cell>
          <cell r="CE64" t="str">
            <v>Yes</v>
          </cell>
          <cell r="CF64" t="str">
            <v>Yes</v>
          </cell>
          <cell r="CG64" t="str">
            <v>Yes</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v>1</v>
          </cell>
          <cell r="DW64" t="str">
            <v/>
          </cell>
        </row>
        <row r="65">
          <cell r="U65" t="str">
            <v>PR19ANH_34</v>
          </cell>
          <cell r="V65" t="str">
            <v>Safe Clean Water</v>
          </cell>
          <cell r="W65" t="str">
            <v>PR14 revision</v>
          </cell>
          <cell r="X65">
            <v>34</v>
          </cell>
          <cell r="Y65" t="str">
            <v>Water quality contacts</v>
          </cell>
          <cell r="Z65" t="str">
            <v>This measures the number of contacts we receive from customers about the appearance, taste and odour of their water. Performance is measured based on the number of contacts per 1,000 population.</v>
          </cell>
          <cell r="AA65" t="str">
            <v/>
          </cell>
          <cell r="AB65">
            <v>1</v>
          </cell>
          <cell r="AC65" t="str">
            <v/>
          </cell>
          <cell r="AD65" t="str">
            <v/>
          </cell>
          <cell r="AE65" t="str">
            <v/>
          </cell>
          <cell r="AF65" t="str">
            <v/>
          </cell>
          <cell r="AG65" t="str">
            <v/>
          </cell>
          <cell r="AH65" t="str">
            <v/>
          </cell>
          <cell r="AI65">
            <v>1</v>
          </cell>
          <cell r="AJ65" t="str">
            <v>Out &amp; under</v>
          </cell>
          <cell r="AK65" t="str">
            <v xml:space="preserve">Revenue </v>
          </cell>
          <cell r="AL65" t="str">
            <v>In-period</v>
          </cell>
          <cell r="AM65" t="str">
            <v>Customer contacts - water quality</v>
          </cell>
          <cell r="AN65" t="str">
            <v>Number</v>
          </cell>
          <cell r="AO65" t="str">
            <v>No. of contacts per 1,000 population</v>
          </cell>
          <cell r="AP65">
            <v>2</v>
          </cell>
          <cell r="AQ65" t="str">
            <v>Down</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t="str">
            <v/>
          </cell>
          <cell r="BJ65" t="str">
            <v/>
          </cell>
          <cell r="BK65" t="str">
            <v/>
          </cell>
          <cell r="BL65" t="str">
            <v/>
          </cell>
          <cell r="BM65" t="str">
            <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t="str">
            <v>Yes</v>
          </cell>
          <cell r="CE65" t="str">
            <v>Yes</v>
          </cell>
          <cell r="CF65" t="str">
            <v>Yes</v>
          </cell>
          <cell r="CG65" t="str">
            <v>Yes</v>
          </cell>
          <cell r="CH65" t="str">
            <v>Yes</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E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v>1</v>
          </cell>
          <cell r="DW65" t="str">
            <v/>
          </cell>
        </row>
        <row r="66">
          <cell r="U66" t="str">
            <v>PR19ANH_35</v>
          </cell>
          <cell r="V66" t="str">
            <v>Safe Clean Water</v>
          </cell>
          <cell r="W66" t="str">
            <v>PR19 new</v>
          </cell>
          <cell r="X66">
            <v>35</v>
          </cell>
          <cell r="Y66" t="str">
            <v>Event Risk Index (ERI)</v>
          </cell>
          <cell r="Z66" t="str">
            <v>The Event Risk Index (ERI) is a measure of the risk arising from the duration and severity of water quality events.</v>
          </cell>
          <cell r="AA66" t="str">
            <v/>
          </cell>
          <cell r="AB66">
            <v>1</v>
          </cell>
          <cell r="AC66" t="str">
            <v/>
          </cell>
          <cell r="AD66" t="str">
            <v/>
          </cell>
          <cell r="AE66" t="str">
            <v/>
          </cell>
          <cell r="AF66" t="str">
            <v/>
          </cell>
          <cell r="AG66" t="str">
            <v/>
          </cell>
          <cell r="AH66" t="str">
            <v/>
          </cell>
          <cell r="AI66">
            <v>1</v>
          </cell>
          <cell r="AJ66" t="str">
            <v>NFI</v>
          </cell>
          <cell r="AK66" t="str">
            <v/>
          </cell>
          <cell r="AL66" t="str">
            <v/>
          </cell>
          <cell r="AM66" t="str">
            <v>Water quality compliance</v>
          </cell>
          <cell r="AN66" t="str">
            <v>score</v>
          </cell>
          <cell r="AO66" t="str">
            <v>ERI score</v>
          </cell>
          <cell r="AP66">
            <v>3</v>
          </cell>
          <cell r="AQ66" t="str">
            <v>Down</v>
          </cell>
          <cell r="AR66" t="str">
            <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t="str">
            <v/>
          </cell>
          <cell r="BJ66" t="str">
            <v/>
          </cell>
          <cell r="BK66" t="str">
            <v/>
          </cell>
          <cell r="BL66" t="str">
            <v/>
          </cell>
          <cell r="BM66" t="str">
            <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v>1</v>
          </cell>
          <cell r="DW66" t="str">
            <v/>
          </cell>
        </row>
        <row r="67">
          <cell r="U67" t="str">
            <v>PR19ANH_36</v>
          </cell>
          <cell r="V67" t="str">
            <v>Positive Impact on Communities</v>
          </cell>
          <cell r="W67" t="str">
            <v>PR19 new</v>
          </cell>
          <cell r="X67">
            <v>36</v>
          </cell>
          <cell r="Y67" t="str">
            <v>British Standards Institution - Standard for Inclusive Service</v>
          </cell>
          <cell r="Z67" t="str">
            <v xml:space="preserve">Each year we will be measured based on whether we comply or do not comply with the BSI standard for Inclusive Service Provision. </v>
          </cell>
          <cell r="AA67" t="str">
            <v/>
          </cell>
          <cell r="AB67" t="str">
            <v/>
          </cell>
          <cell r="AC67" t="str">
            <v/>
          </cell>
          <cell r="AD67" t="str">
            <v/>
          </cell>
          <cell r="AE67">
            <v>1</v>
          </cell>
          <cell r="AF67" t="str">
            <v/>
          </cell>
          <cell r="AG67" t="str">
            <v/>
          </cell>
          <cell r="AH67" t="str">
            <v/>
          </cell>
          <cell r="AI67">
            <v>1</v>
          </cell>
          <cell r="AJ67" t="str">
            <v>NFI</v>
          </cell>
          <cell r="AK67" t="str">
            <v/>
          </cell>
          <cell r="AL67" t="str">
            <v/>
          </cell>
          <cell r="AM67" t="str">
            <v>Affordability/vulnerability</v>
          </cell>
          <cell r="AN67" t="str">
            <v>text</v>
          </cell>
          <cell r="AO67" t="str">
            <v>Compliant or not compliant</v>
          </cell>
          <cell r="AP67">
            <v>0</v>
          </cell>
          <cell r="AQ67" t="str">
            <v>text</v>
          </cell>
          <cell r="AR67" t="str">
            <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t="str">
            <v/>
          </cell>
          <cell r="BJ67" t="str">
            <v/>
          </cell>
          <cell r="BK67" t="str">
            <v/>
          </cell>
          <cell r="BL67" t="str">
            <v/>
          </cell>
          <cell r="BM67" t="str">
            <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row>
        <row r="68">
          <cell r="U68" t="str">
            <v>PR19ANH_37</v>
          </cell>
          <cell r="V68" t="str">
            <v>Positive Impact on Communities</v>
          </cell>
          <cell r="W68" t="str">
            <v>PR19 new</v>
          </cell>
          <cell r="X68">
            <v>37</v>
          </cell>
          <cell r="Y68" t="str">
            <v>Helping those struggling to pay</v>
          </cell>
          <cell r="Z68" t="str">
            <v>The percentage of non-operational calls received that are handled by the Extra Care and Collections teams for an assessment of their circumstances and appropriate support.</v>
          </cell>
          <cell r="AA68" t="str">
            <v/>
          </cell>
          <cell r="AB68" t="str">
            <v/>
          </cell>
          <cell r="AC68" t="str">
            <v/>
          </cell>
          <cell r="AD68" t="str">
            <v/>
          </cell>
          <cell r="AE68">
            <v>1</v>
          </cell>
          <cell r="AF68" t="str">
            <v/>
          </cell>
          <cell r="AG68" t="str">
            <v/>
          </cell>
          <cell r="AH68" t="str">
            <v/>
          </cell>
          <cell r="AI68">
            <v>1</v>
          </cell>
          <cell r="AJ68" t="str">
            <v>NFI</v>
          </cell>
          <cell r="AK68" t="str">
            <v/>
          </cell>
          <cell r="AL68" t="str">
            <v/>
          </cell>
          <cell r="AM68" t="str">
            <v>Affordability/vulnerability</v>
          </cell>
          <cell r="AN68" t="str">
            <v>nr</v>
          </cell>
          <cell r="AO68" t="str">
            <v>Number of unique customers receiving financial assistance</v>
          </cell>
          <cell r="AP68">
            <v>1</v>
          </cell>
          <cell r="AQ68" t="str">
            <v>Up</v>
          </cell>
          <cell r="AR68" t="str">
            <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t="str">
            <v/>
          </cell>
          <cell r="BJ68" t="str">
            <v/>
          </cell>
          <cell r="BK68" t="str">
            <v/>
          </cell>
          <cell r="BL68" t="str">
            <v/>
          </cell>
          <cell r="BM68" t="str">
            <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row>
        <row r="69">
          <cell r="U69" t="str">
            <v>PR19ANH_38</v>
          </cell>
          <cell r="V69" t="str">
            <v/>
          </cell>
          <cell r="W69" t="str">
            <v>PR19 new</v>
          </cell>
          <cell r="X69">
            <v>38</v>
          </cell>
          <cell r="Y69" t="str">
            <v>Smart metering delivery</v>
          </cell>
          <cell r="Z69" t="str">
            <v/>
          </cell>
          <cell r="AA69" t="str">
            <v/>
          </cell>
          <cell r="AB69">
            <v>1</v>
          </cell>
          <cell r="AC69" t="str">
            <v/>
          </cell>
          <cell r="AD69" t="str">
            <v/>
          </cell>
          <cell r="AE69" t="str">
            <v/>
          </cell>
          <cell r="AF69" t="str">
            <v/>
          </cell>
          <cell r="AG69" t="str">
            <v/>
          </cell>
          <cell r="AH69" t="str">
            <v/>
          </cell>
          <cell r="AI69">
            <v>1</v>
          </cell>
          <cell r="AJ69" t="str">
            <v>Under</v>
          </cell>
          <cell r="AK69" t="str">
            <v>Revenue</v>
          </cell>
          <cell r="AL69" t="str">
            <v>End of period</v>
          </cell>
          <cell r="AM69" t="str">
            <v>Scheme specific</v>
          </cell>
          <cell r="AN69" t="str">
            <v>nr</v>
          </cell>
          <cell r="AO69" t="str">
            <v>Nr of meters</v>
          </cell>
          <cell r="AP69">
            <v>0</v>
          </cell>
          <cell r="AQ69" t="str">
            <v>Up</v>
          </cell>
          <cell r="AR69" t="str">
            <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t="str">
            <v/>
          </cell>
          <cell r="BJ69" t="str">
            <v/>
          </cell>
          <cell r="BK69" t="str">
            <v/>
          </cell>
          <cell r="BL69" t="str">
            <v/>
          </cell>
          <cell r="BM69" t="str">
            <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t="str">
            <v/>
          </cell>
          <cell r="CE69" t="str">
            <v/>
          </cell>
          <cell r="CF69" t="str">
            <v/>
          </cell>
          <cell r="CG69" t="str">
            <v/>
          </cell>
          <cell r="CH69" t="str">
            <v>Yes</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row>
        <row r="70">
          <cell r="U70" t="str">
            <v>PR19ANH_39</v>
          </cell>
          <cell r="V70" t="str">
            <v/>
          </cell>
          <cell r="W70" t="str">
            <v>PR19 new</v>
          </cell>
          <cell r="X70">
            <v>39</v>
          </cell>
          <cell r="Y70" t="str">
            <v>Internal interconnection delivery</v>
          </cell>
          <cell r="Z70" t="str">
            <v/>
          </cell>
          <cell r="AA70" t="str">
            <v/>
          </cell>
          <cell r="AB70">
            <v>1</v>
          </cell>
          <cell r="AC70" t="str">
            <v/>
          </cell>
          <cell r="AD70" t="str">
            <v/>
          </cell>
          <cell r="AE70" t="str">
            <v/>
          </cell>
          <cell r="AF70" t="str">
            <v/>
          </cell>
          <cell r="AG70" t="str">
            <v/>
          </cell>
          <cell r="AH70" t="str">
            <v/>
          </cell>
          <cell r="AI70">
            <v>1</v>
          </cell>
          <cell r="AJ70" t="str">
            <v>Under</v>
          </cell>
          <cell r="AK70" t="str">
            <v xml:space="preserve">Revenue </v>
          </cell>
          <cell r="AL70" t="str">
            <v>End of period</v>
          </cell>
          <cell r="AM70" t="str">
            <v>Scheme specific</v>
          </cell>
          <cell r="AN70" t="str">
            <v>nr</v>
          </cell>
          <cell r="AO70" t="str">
            <v>Cumulative Ml/d</v>
          </cell>
          <cell r="AP70">
            <v>1</v>
          </cell>
          <cell r="AQ70" t="str">
            <v>Up</v>
          </cell>
          <cell r="AR70" t="str">
            <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t="str">
            <v/>
          </cell>
          <cell r="BJ70" t="str">
            <v/>
          </cell>
          <cell r="BK70" t="str">
            <v/>
          </cell>
          <cell r="BL70" t="str">
            <v/>
          </cell>
          <cell r="BM70" t="str">
            <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t="str">
            <v/>
          </cell>
          <cell r="CE70" t="str">
            <v/>
          </cell>
          <cell r="CF70" t="str">
            <v/>
          </cell>
          <cell r="CG70" t="str">
            <v/>
          </cell>
          <cell r="CH70" t="str">
            <v>Yes</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row>
        <row r="71">
          <cell r="U71" t="str">
            <v>PR19ANH_40</v>
          </cell>
          <cell r="V71" t="str">
            <v/>
          </cell>
          <cell r="W71" t="str">
            <v/>
          </cell>
          <cell r="X71">
            <v>40</v>
          </cell>
          <cell r="Y71" t="str">
            <v>Value for Money</v>
          </cell>
          <cell r="Z71" t="str">
            <v/>
          </cell>
          <cell r="AA71" t="str">
            <v/>
          </cell>
          <cell r="AB71" t="str">
            <v/>
          </cell>
          <cell r="AC71" t="str">
            <v/>
          </cell>
          <cell r="AD71" t="str">
            <v/>
          </cell>
          <cell r="AE71" t="str">
            <v/>
          </cell>
          <cell r="AF71" t="str">
            <v/>
          </cell>
          <cell r="AG71" t="str">
            <v/>
          </cell>
          <cell r="AH71" t="str">
            <v/>
          </cell>
          <cell r="AI71">
            <v>0</v>
          </cell>
          <cell r="AJ71" t="str">
            <v>NFI</v>
          </cell>
          <cell r="AK71" t="str">
            <v/>
          </cell>
          <cell r="AL71" t="str">
            <v/>
          </cell>
          <cell r="AM71" t="str">
            <v/>
          </cell>
          <cell r="AN71" t="str">
            <v/>
          </cell>
          <cell r="AO71" t="str">
            <v/>
          </cell>
          <cell r="AP71">
            <v>0</v>
          </cell>
          <cell r="AQ71" t="str">
            <v/>
          </cell>
          <cell r="AR71" t="str">
            <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t="str">
            <v/>
          </cell>
          <cell r="BJ71" t="str">
            <v/>
          </cell>
          <cell r="BK71" t="str">
            <v/>
          </cell>
          <cell r="BL71" t="str">
            <v/>
          </cell>
          <cell r="BM71" t="str">
            <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E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row>
        <row r="72">
          <cell r="U72" t="str">
            <v>PR19ANH_41</v>
          </cell>
          <cell r="V72" t="str">
            <v/>
          </cell>
          <cell r="W72" t="str">
            <v/>
          </cell>
          <cell r="X72">
            <v>41</v>
          </cell>
          <cell r="Y72" t="str">
            <v>Cyber Security</v>
          </cell>
          <cell r="Z72" t="str">
            <v/>
          </cell>
          <cell r="AA72" t="str">
            <v/>
          </cell>
          <cell r="AB72">
            <v>1</v>
          </cell>
          <cell r="AC72" t="str">
            <v/>
          </cell>
          <cell r="AD72" t="str">
            <v/>
          </cell>
          <cell r="AE72" t="str">
            <v/>
          </cell>
          <cell r="AF72" t="str">
            <v/>
          </cell>
          <cell r="AG72" t="str">
            <v/>
          </cell>
          <cell r="AH72" t="str">
            <v/>
          </cell>
          <cell r="AI72">
            <v>1</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t="str">
            <v/>
          </cell>
          <cell r="BJ72" t="str">
            <v/>
          </cell>
          <cell r="BK72" t="str">
            <v/>
          </cell>
          <cell r="BL72" t="str">
            <v/>
          </cell>
          <cell r="BM72" t="str">
            <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t="str">
            <v/>
          </cell>
          <cell r="CE72" t="str">
            <v/>
          </cell>
          <cell r="CF72" t="str">
            <v/>
          </cell>
          <cell r="CG72" t="str">
            <v/>
          </cell>
          <cell r="CH72" t="str">
            <v>Yes</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v>0</v>
          </cell>
          <cell r="DV72">
            <v>0</v>
          </cell>
          <cell r="DW72">
            <v>0</v>
          </cell>
        </row>
        <row r="73">
          <cell r="U73" t="str">
            <v>PR19ANH_NEP01</v>
          </cell>
          <cell r="V73" t="str">
            <v/>
          </cell>
          <cell r="W73" t="str">
            <v/>
          </cell>
          <cell r="X73" t="str">
            <v>NEP01</v>
          </cell>
          <cell r="Y73" t="str">
            <v>WINEP Delivery</v>
          </cell>
          <cell r="Z73" t="str">
            <v/>
          </cell>
          <cell r="AA73" t="str">
            <v/>
          </cell>
          <cell r="AB73" t="str">
            <v/>
          </cell>
          <cell r="AC73" t="str">
            <v/>
          </cell>
          <cell r="AD73" t="str">
            <v/>
          </cell>
          <cell r="AE73" t="str">
            <v/>
          </cell>
          <cell r="AF73" t="str">
            <v/>
          </cell>
          <cell r="AG73" t="str">
            <v/>
          </cell>
          <cell r="AH73" t="str">
            <v/>
          </cell>
          <cell r="AI73">
            <v>0</v>
          </cell>
          <cell r="AJ73" t="str">
            <v>NFI</v>
          </cell>
          <cell r="AK73" t="str">
            <v/>
          </cell>
          <cell r="AL73" t="str">
            <v/>
          </cell>
          <cell r="AM73" t="str">
            <v/>
          </cell>
          <cell r="AN73" t="str">
            <v/>
          </cell>
          <cell r="AO73" t="str">
            <v>WINEP requirements met or not met in each year</v>
          </cell>
          <cell r="AP73">
            <v>0</v>
          </cell>
          <cell r="AQ73" t="str">
            <v/>
          </cell>
          <cell r="AR73" t="str">
            <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t="str">
            <v/>
          </cell>
          <cell r="BJ73" t="str">
            <v/>
          </cell>
          <cell r="BK73" t="str">
            <v/>
          </cell>
          <cell r="BL73" t="str">
            <v/>
          </cell>
          <cell r="BM73" t="str">
            <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E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row>
        <row r="74">
          <cell r="U74" t="str">
            <v>PR19ANH_42</v>
          </cell>
          <cell r="V74" t="str">
            <v/>
          </cell>
          <cell r="W74" t="str">
            <v/>
          </cell>
          <cell r="X74">
            <v>42</v>
          </cell>
          <cell r="Y74" t="str">
            <v>Partnership working on pluvial and fluvial flood risk</v>
          </cell>
          <cell r="Z74" t="str">
            <v/>
          </cell>
          <cell r="AA74" t="str">
            <v/>
          </cell>
          <cell r="AB74" t="str">
            <v/>
          </cell>
          <cell r="AC74">
            <v>1</v>
          </cell>
          <cell r="AD74" t="str">
            <v/>
          </cell>
          <cell r="AE74" t="str">
            <v/>
          </cell>
          <cell r="AF74" t="str">
            <v/>
          </cell>
          <cell r="AG74" t="str">
            <v/>
          </cell>
          <cell r="AH74" t="str">
            <v/>
          </cell>
          <cell r="AI74">
            <v>1</v>
          </cell>
          <cell r="AJ74" t="str">
            <v>Under</v>
          </cell>
          <cell r="AK74" t="str">
            <v xml:space="preserve">Revenue </v>
          </cell>
          <cell r="AL74" t="str">
            <v>End of period</v>
          </cell>
          <cell r="AM74" t="str">
            <v/>
          </cell>
          <cell r="AN74">
            <v>0</v>
          </cell>
          <cell r="AO74">
            <v>0</v>
          </cell>
          <cell r="AP74">
            <v>0</v>
          </cell>
          <cell r="AQ74">
            <v>0</v>
          </cell>
          <cell r="AR74" t="str">
            <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t="str">
            <v/>
          </cell>
          <cell r="BJ74" t="str">
            <v/>
          </cell>
          <cell r="BK74" t="str">
            <v/>
          </cell>
          <cell r="BL74" t="str">
            <v/>
          </cell>
          <cell r="BM74" t="str">
            <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t="str">
            <v/>
          </cell>
          <cell r="CE74" t="str">
            <v/>
          </cell>
          <cell r="CF74" t="str">
            <v/>
          </cell>
          <cell r="CG74" t="str">
            <v/>
          </cell>
          <cell r="CH74" t="str">
            <v>Yes</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v>0</v>
          </cell>
          <cell r="DV74">
            <v>0</v>
          </cell>
          <cell r="DW74">
            <v>0</v>
          </cell>
        </row>
        <row r="75">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t="str">
            <v/>
          </cell>
          <cell r="BJ75" t="str">
            <v/>
          </cell>
          <cell r="BK75" t="str">
            <v/>
          </cell>
          <cell r="BL75" t="str">
            <v/>
          </cell>
          <cell r="BM75" t="str">
            <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v>0</v>
          </cell>
          <cell r="DV75">
            <v>0</v>
          </cell>
          <cell r="DW75">
            <v>0</v>
          </cell>
        </row>
        <row r="76">
          <cell r="U76" t="str">
            <v>PR19ANH_43</v>
          </cell>
          <cell r="V76" t="str">
            <v/>
          </cell>
          <cell r="W76" t="str">
            <v/>
          </cell>
          <cell r="X76">
            <v>43</v>
          </cell>
          <cell r="Y76" t="str">
            <v>Community investment</v>
          </cell>
          <cell r="Z76" t="str">
            <v/>
          </cell>
          <cell r="AA76" t="str">
            <v/>
          </cell>
          <cell r="AB76" t="str">
            <v/>
          </cell>
          <cell r="AC76" t="str">
            <v/>
          </cell>
          <cell r="AD76" t="str">
            <v/>
          </cell>
          <cell r="AE76" t="str">
            <v/>
          </cell>
          <cell r="AF76" t="str">
            <v/>
          </cell>
          <cell r="AG76" t="str">
            <v/>
          </cell>
          <cell r="AH76" t="str">
            <v/>
          </cell>
          <cell r="AI76">
            <v>0</v>
          </cell>
          <cell r="AJ76" t="str">
            <v>NFI</v>
          </cell>
          <cell r="AK76" t="str">
            <v/>
          </cell>
          <cell r="AL76" t="str">
            <v/>
          </cell>
          <cell r="AM76" t="str">
            <v/>
          </cell>
          <cell r="AN76">
            <v>0</v>
          </cell>
          <cell r="AO76">
            <v>0</v>
          </cell>
          <cell r="AP76">
            <v>2</v>
          </cell>
          <cell r="AQ76">
            <v>0</v>
          </cell>
          <cell r="AR76" t="str">
            <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t="str">
            <v/>
          </cell>
          <cell r="BJ76" t="str">
            <v/>
          </cell>
          <cell r="BK76" t="str">
            <v/>
          </cell>
          <cell r="BL76" t="str">
            <v/>
          </cell>
          <cell r="BM76" t="str">
            <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v>0</v>
          </cell>
          <cell r="DV76">
            <v>0</v>
          </cell>
          <cell r="DW76">
            <v>0</v>
          </cell>
        </row>
        <row r="77">
          <cell r="U77" t="str">
            <v>PR19ANH_44</v>
          </cell>
          <cell r="V77" t="str">
            <v/>
          </cell>
          <cell r="W77" t="str">
            <v/>
          </cell>
          <cell r="X77">
            <v>44</v>
          </cell>
          <cell r="Y77" t="str">
            <v>Customer trust</v>
          </cell>
          <cell r="Z77" t="str">
            <v/>
          </cell>
          <cell r="AA77" t="str">
            <v/>
          </cell>
          <cell r="AB77" t="str">
            <v/>
          </cell>
          <cell r="AC77" t="str">
            <v/>
          </cell>
          <cell r="AD77" t="str">
            <v/>
          </cell>
          <cell r="AE77" t="str">
            <v/>
          </cell>
          <cell r="AF77" t="str">
            <v/>
          </cell>
          <cell r="AG77" t="str">
            <v/>
          </cell>
          <cell r="AH77" t="str">
            <v/>
          </cell>
          <cell r="AI77">
            <v>0</v>
          </cell>
          <cell r="AJ77" t="str">
            <v>NFI</v>
          </cell>
          <cell r="AK77" t="str">
            <v/>
          </cell>
          <cell r="AL77" t="str">
            <v/>
          </cell>
          <cell r="AM77" t="str">
            <v/>
          </cell>
          <cell r="AN77">
            <v>0</v>
          </cell>
          <cell r="AO77">
            <v>0</v>
          </cell>
          <cell r="AP77">
            <v>0</v>
          </cell>
          <cell r="AQ77">
            <v>0</v>
          </cell>
          <cell r="AR77" t="str">
            <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t="str">
            <v/>
          </cell>
          <cell r="BJ77" t="str">
            <v/>
          </cell>
          <cell r="BK77" t="str">
            <v/>
          </cell>
          <cell r="BL77" t="str">
            <v/>
          </cell>
          <cell r="BM77" t="str">
            <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E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v>0</v>
          </cell>
          <cell r="DV77">
            <v>0</v>
          </cell>
          <cell r="DW77">
            <v>0</v>
          </cell>
        </row>
        <row r="78">
          <cell r="U78" t="str">
            <v>PR19ANH_45</v>
          </cell>
          <cell r="V78" t="str">
            <v/>
          </cell>
          <cell r="W78" t="str">
            <v/>
          </cell>
          <cell r="X78">
            <v>45</v>
          </cell>
          <cell r="Y78" t="str">
            <v>Natural capital impact</v>
          </cell>
          <cell r="Z78" t="str">
            <v/>
          </cell>
          <cell r="AA78" t="str">
            <v/>
          </cell>
          <cell r="AB78" t="str">
            <v/>
          </cell>
          <cell r="AC78" t="str">
            <v/>
          </cell>
          <cell r="AD78" t="str">
            <v/>
          </cell>
          <cell r="AE78" t="str">
            <v/>
          </cell>
          <cell r="AF78" t="str">
            <v/>
          </cell>
          <cell r="AG78" t="str">
            <v/>
          </cell>
          <cell r="AH78" t="str">
            <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t="str">
            <v/>
          </cell>
          <cell r="BJ78" t="str">
            <v/>
          </cell>
          <cell r="BK78" t="str">
            <v/>
          </cell>
          <cell r="BL78" t="str">
            <v/>
          </cell>
          <cell r="BM78" t="str">
            <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t="str">
            <v/>
          </cell>
          <cell r="CE78" t="str">
            <v/>
          </cell>
          <cell r="CF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v>0</v>
          </cell>
          <cell r="DV78">
            <v>0</v>
          </cell>
          <cell r="DW78">
            <v>0</v>
          </cell>
        </row>
        <row r="79">
          <cell r="U79" t="str">
            <v>PR19ANH_46</v>
          </cell>
          <cell r="V79" t="str">
            <v/>
          </cell>
          <cell r="W79" t="str">
            <v/>
          </cell>
          <cell r="X79">
            <v>46</v>
          </cell>
          <cell r="Y79" t="str">
            <v>Regional collaboration</v>
          </cell>
          <cell r="Z79" t="str">
            <v/>
          </cell>
          <cell r="AA79" t="str">
            <v/>
          </cell>
          <cell r="AB79" t="str">
            <v/>
          </cell>
          <cell r="AC79" t="str">
            <v/>
          </cell>
          <cell r="AD79" t="str">
            <v/>
          </cell>
          <cell r="AE79" t="str">
            <v/>
          </cell>
          <cell r="AF79" t="str">
            <v/>
          </cell>
          <cell r="AG79" t="str">
            <v/>
          </cell>
          <cell r="AH79" t="str">
            <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t="str">
            <v/>
          </cell>
          <cell r="BJ79" t="str">
            <v/>
          </cell>
          <cell r="BK79" t="str">
            <v/>
          </cell>
          <cell r="BL79" t="str">
            <v/>
          </cell>
          <cell r="BM79" t="str">
            <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t="str">
            <v/>
          </cell>
          <cell r="CE79" t="str">
            <v/>
          </cell>
          <cell r="CF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v>0</v>
          </cell>
          <cell r="DV79">
            <v>0</v>
          </cell>
          <cell r="DW79">
            <v>0</v>
          </cell>
        </row>
        <row r="80">
          <cell r="U80" t="str">
            <v>PR19BRL_PC01</v>
          </cell>
          <cell r="V80" t="str">
            <v>Safe and Reliable Supply of  Water</v>
          </cell>
          <cell r="W80" t="str">
            <v>PR19 new</v>
          </cell>
          <cell r="X80" t="str">
            <v>PC01</v>
          </cell>
          <cell r="Y80" t="str">
            <v>Water quality compliance (CRI)</v>
          </cell>
          <cell r="Z80" t="str">
            <v>Common definition for water quality compliance as published on the Ofwat website</v>
          </cell>
          <cell r="AA80" t="str">
            <v/>
          </cell>
          <cell r="AB80">
            <v>1</v>
          </cell>
          <cell r="AC80" t="str">
            <v/>
          </cell>
          <cell r="AD80" t="str">
            <v/>
          </cell>
          <cell r="AE80" t="str">
            <v/>
          </cell>
          <cell r="AF80" t="str">
            <v/>
          </cell>
          <cell r="AG80" t="str">
            <v/>
          </cell>
          <cell r="AH80" t="str">
            <v/>
          </cell>
          <cell r="AI80">
            <v>1</v>
          </cell>
          <cell r="AJ80" t="str">
            <v>Under</v>
          </cell>
          <cell r="AK80" t="str">
            <v xml:space="preserve">Revenue </v>
          </cell>
          <cell r="AL80" t="str">
            <v>In-period</v>
          </cell>
          <cell r="AM80" t="str">
            <v>Water quality compliance</v>
          </cell>
          <cell r="AN80" t="str">
            <v>number</v>
          </cell>
          <cell r="AO80" t="str">
            <v>Numerical CRI score</v>
          </cell>
          <cell r="AP80">
            <v>2</v>
          </cell>
          <cell r="AQ80" t="str">
            <v>Down</v>
          </cell>
          <cell r="AR80" t="str">
            <v>Water quality compliance (CRI)</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t="str">
            <v>Yes</v>
          </cell>
          <cell r="CE80" t="str">
            <v>Yes</v>
          </cell>
          <cell r="CF80" t="str">
            <v>Yes</v>
          </cell>
          <cell r="CG80" t="str">
            <v>Yes</v>
          </cell>
          <cell r="CH80" t="str">
            <v>Yes</v>
          </cell>
          <cell r="CI80" t="str">
            <v/>
          </cell>
          <cell r="CJ80" t="str">
            <v/>
          </cell>
          <cell r="CK80" t="str">
            <v/>
          </cell>
          <cell r="CL80" t="str">
            <v/>
          </cell>
          <cell r="CM80" t="str">
            <v/>
          </cell>
          <cell r="CN80">
            <v>9.5</v>
          </cell>
          <cell r="CO80">
            <v>9.5</v>
          </cell>
          <cell r="CP80">
            <v>9.5</v>
          </cell>
          <cell r="CQ80">
            <v>9.5</v>
          </cell>
          <cell r="CR80">
            <v>9.5</v>
          </cell>
          <cell r="CS80">
            <v>2</v>
          </cell>
          <cell r="CT80">
            <v>2</v>
          </cell>
          <cell r="CU80">
            <v>1.5</v>
          </cell>
          <cell r="CV80">
            <v>1.5</v>
          </cell>
          <cell r="CW80">
            <v>1.5</v>
          </cell>
          <cell r="CX80" t="str">
            <v/>
          </cell>
          <cell r="CY80" t="str">
            <v/>
          </cell>
          <cell r="CZ80" t="str">
            <v/>
          </cell>
          <cell r="DA80" t="str">
            <v/>
          </cell>
          <cell r="DB80" t="str">
            <v/>
          </cell>
          <cell r="DC80" t="str">
            <v/>
          </cell>
          <cell r="DD80" t="str">
            <v/>
          </cell>
          <cell r="DE80" t="str">
            <v/>
          </cell>
          <cell r="DF80" t="str">
            <v/>
          </cell>
          <cell r="DG80" t="str">
            <v/>
          </cell>
          <cell r="DH80" t="str">
            <v/>
          </cell>
          <cell r="DI80" t="str">
            <v/>
          </cell>
          <cell r="DJ80" t="str">
            <v/>
          </cell>
          <cell r="DK80" t="str">
            <v/>
          </cell>
          <cell r="DL80" t="str">
            <v/>
          </cell>
          <cell r="DM80">
            <v>-0.191</v>
          </cell>
          <cell r="DN80" t="str">
            <v/>
          </cell>
          <cell r="DO80" t="str">
            <v/>
          </cell>
          <cell r="DP80" t="str">
            <v/>
          </cell>
          <cell r="DQ80">
            <v>0</v>
          </cell>
          <cell r="DR80" t="str">
            <v/>
          </cell>
          <cell r="DS80" t="str">
            <v/>
          </cell>
          <cell r="DT80" t="str">
            <v/>
          </cell>
          <cell r="DU80" t="str">
            <v/>
          </cell>
          <cell r="DV80">
            <v>1</v>
          </cell>
          <cell r="DW80" t="str">
            <v/>
          </cell>
        </row>
        <row r="81">
          <cell r="U81" t="str">
            <v>PR19BRL_PC02</v>
          </cell>
          <cell r="V81" t="str">
            <v>Safe and Reliable Supply of  Water</v>
          </cell>
          <cell r="W81" t="str">
            <v>PR14 revision</v>
          </cell>
          <cell r="X81" t="str">
            <v>PC02</v>
          </cell>
          <cell r="Y81" t="str">
            <v>Water supply interruptions</v>
          </cell>
          <cell r="Z81" t="str">
            <v>Common definition for supply interruptions as published on the Ofwat website</v>
          </cell>
          <cell r="AA81" t="str">
            <v/>
          </cell>
          <cell r="AB81">
            <v>1</v>
          </cell>
          <cell r="AC81" t="str">
            <v/>
          </cell>
          <cell r="AD81" t="str">
            <v/>
          </cell>
          <cell r="AE81" t="str">
            <v/>
          </cell>
          <cell r="AF81" t="str">
            <v/>
          </cell>
          <cell r="AG81" t="str">
            <v/>
          </cell>
          <cell r="AH81" t="str">
            <v/>
          </cell>
          <cell r="AI81">
            <v>1</v>
          </cell>
          <cell r="AJ81" t="str">
            <v>Out &amp; under</v>
          </cell>
          <cell r="AK81" t="str">
            <v xml:space="preserve">Revenue </v>
          </cell>
          <cell r="AL81" t="str">
            <v>In-period</v>
          </cell>
          <cell r="AM81" t="str">
            <v>Supply interruptions</v>
          </cell>
          <cell r="AN81" t="str">
            <v>hh:mm:ss</v>
          </cell>
          <cell r="AO81" t="str">
            <v>Hours:minutes:seconds per property per year</v>
          </cell>
          <cell r="AP81">
            <v>0</v>
          </cell>
          <cell r="AQ81" t="str">
            <v>Down</v>
          </cell>
          <cell r="AR81" t="str">
            <v>Water supply interruptions</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4.5138888888888893E-3</v>
          </cell>
          <cell r="BJ81">
            <v>4.2592592592592595E-3</v>
          </cell>
          <cell r="BK81">
            <v>3.9930555555555561E-3</v>
          </cell>
          <cell r="BL81">
            <v>3.7384259259259263E-3</v>
          </cell>
          <cell r="BM81">
            <v>3.472222222222222E-3</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t="str">
            <v>Yes</v>
          </cell>
          <cell r="CE81" t="str">
            <v>Yes</v>
          </cell>
          <cell r="CF81" t="str">
            <v>Yes</v>
          </cell>
          <cell r="CG81" t="str">
            <v>Yes</v>
          </cell>
          <cell r="CH81" t="str">
            <v>Yes</v>
          </cell>
          <cell r="CI81" t="str">
            <v/>
          </cell>
          <cell r="CJ81" t="str">
            <v/>
          </cell>
          <cell r="CK81" t="str">
            <v/>
          </cell>
          <cell r="CL81" t="str">
            <v/>
          </cell>
          <cell r="CM81" t="str">
            <v/>
          </cell>
          <cell r="CN81">
            <v>1.5798611111111114E-2</v>
          </cell>
          <cell r="CO81">
            <v>1.5798611111111114E-2</v>
          </cell>
          <cell r="CP81">
            <v>1.5798611111111114E-2</v>
          </cell>
          <cell r="CQ81">
            <v>1.5798611111111114E-2</v>
          </cell>
          <cell r="CR81">
            <v>1.5798611111111114E-2</v>
          </cell>
          <cell r="CS81">
            <v>0</v>
          </cell>
          <cell r="CT81">
            <v>0</v>
          </cell>
          <cell r="CU81">
            <v>0</v>
          </cell>
          <cell r="CV81">
            <v>0</v>
          </cell>
          <cell r="CW81">
            <v>0</v>
          </cell>
          <cell r="CX81">
            <v>0</v>
          </cell>
          <cell r="CY81">
            <v>0</v>
          </cell>
          <cell r="CZ81">
            <v>0</v>
          </cell>
          <cell r="DA81">
            <v>0</v>
          </cell>
          <cell r="DB81">
            <v>0</v>
          </cell>
          <cell r="DC81">
            <v>1.8171296296296297E-3</v>
          </cell>
          <cell r="DD81">
            <v>1.6203703703703703E-3</v>
          </cell>
          <cell r="DE81">
            <v>1.0416666666666667E-3</v>
          </cell>
          <cell r="DF81">
            <v>1.0416666666666667E-3</v>
          </cell>
          <cell r="DG81">
            <v>1.0416666666666667E-3</v>
          </cell>
          <cell r="DH81" t="str">
            <v/>
          </cell>
          <cell r="DI81" t="str">
            <v/>
          </cell>
          <cell r="DJ81" t="str">
            <v/>
          </cell>
          <cell r="DK81" t="str">
            <v/>
          </cell>
          <cell r="DL81" t="str">
            <v/>
          </cell>
          <cell r="DM81">
            <v>-9.5000000000000001E-2</v>
          </cell>
          <cell r="DN81" t="str">
            <v/>
          </cell>
          <cell r="DO81" t="str">
            <v/>
          </cell>
          <cell r="DP81" t="str">
            <v/>
          </cell>
          <cell r="DQ81">
            <v>9.5000000000000001E-2</v>
          </cell>
          <cell r="DR81" t="str">
            <v/>
          </cell>
          <cell r="DS81" t="str">
            <v/>
          </cell>
          <cell r="DT81" t="str">
            <v/>
          </cell>
          <cell r="DU81" t="str">
            <v/>
          </cell>
          <cell r="DV81">
            <v>1</v>
          </cell>
          <cell r="DW81" t="str">
            <v/>
          </cell>
        </row>
        <row r="82">
          <cell r="U82" t="str">
            <v>PR19BRL_PC03</v>
          </cell>
          <cell r="V82" t="str">
            <v>Safe and Reliable Supply of  Water</v>
          </cell>
          <cell r="W82" t="str">
            <v>PR14 revision</v>
          </cell>
          <cell r="X82" t="str">
            <v>PC03</v>
          </cell>
          <cell r="Y82" t="str">
            <v>Mains repairs</v>
          </cell>
          <cell r="Z82" t="str">
            <v>Common definition for mains bursts as published on the Ofwat website</v>
          </cell>
          <cell r="AA82" t="str">
            <v/>
          </cell>
          <cell r="AB82">
            <v>1</v>
          </cell>
          <cell r="AC82" t="str">
            <v/>
          </cell>
          <cell r="AD82" t="str">
            <v/>
          </cell>
          <cell r="AE82" t="str">
            <v/>
          </cell>
          <cell r="AF82" t="str">
            <v/>
          </cell>
          <cell r="AG82" t="str">
            <v/>
          </cell>
          <cell r="AH82" t="str">
            <v/>
          </cell>
          <cell r="AI82">
            <v>1</v>
          </cell>
          <cell r="AJ82" t="str">
            <v>Under</v>
          </cell>
          <cell r="AK82" t="str">
            <v xml:space="preserve">Revenue </v>
          </cell>
          <cell r="AL82" t="str">
            <v>In-period</v>
          </cell>
          <cell r="AM82" t="str">
            <v>Water mains bursts</v>
          </cell>
          <cell r="AN82" t="str">
            <v>number</v>
          </cell>
          <cell r="AO82" t="str">
            <v>Number of repairs per 1000 km of mains</v>
          </cell>
          <cell r="AP82">
            <v>1</v>
          </cell>
          <cell r="AQ82" t="str">
            <v>Down</v>
          </cell>
          <cell r="AR82" t="str">
            <v>Mains repairs</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138.4</v>
          </cell>
          <cell r="BJ82">
            <v>136.5</v>
          </cell>
          <cell r="BK82">
            <v>134.6</v>
          </cell>
          <cell r="BL82">
            <v>132.69999999999999</v>
          </cell>
          <cell r="BM82">
            <v>130.69999999999999</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t="str">
            <v>Yes</v>
          </cell>
          <cell r="CE82" t="str">
            <v>Yes</v>
          </cell>
          <cell r="CF82" t="str">
            <v>Yes</v>
          </cell>
          <cell r="CG82" t="str">
            <v>Yes</v>
          </cell>
          <cell r="CH82" t="str">
            <v>Yes</v>
          </cell>
          <cell r="CI82" t="str">
            <v/>
          </cell>
          <cell r="CJ82" t="str">
            <v/>
          </cell>
          <cell r="CK82" t="str">
            <v/>
          </cell>
          <cell r="CL82" t="str">
            <v/>
          </cell>
          <cell r="CM82" t="str">
            <v/>
          </cell>
          <cell r="CN82">
            <v>193.8</v>
          </cell>
          <cell r="CO82">
            <v>193.8</v>
          </cell>
          <cell r="CP82">
            <v>193.8</v>
          </cell>
          <cell r="CQ82">
            <v>193.8</v>
          </cell>
          <cell r="CR82">
            <v>193.8</v>
          </cell>
          <cell r="CS82">
            <v>148.4</v>
          </cell>
          <cell r="CT82">
            <v>146.5</v>
          </cell>
          <cell r="CU82">
            <v>144.6</v>
          </cell>
          <cell r="CV82">
            <v>142.69999999999999</v>
          </cell>
          <cell r="CW82">
            <v>140.69999999999999</v>
          </cell>
          <cell r="CX82" t="str">
            <v/>
          </cell>
          <cell r="CY82" t="str">
            <v/>
          </cell>
          <cell r="CZ82" t="str">
            <v/>
          </cell>
          <cell r="DA82" t="str">
            <v/>
          </cell>
          <cell r="DB82" t="str">
            <v/>
          </cell>
          <cell r="DC82" t="str">
            <v/>
          </cell>
          <cell r="DD82" t="str">
            <v/>
          </cell>
          <cell r="DE82" t="str">
            <v/>
          </cell>
          <cell r="DF82" t="str">
            <v/>
          </cell>
          <cell r="DG82" t="str">
            <v/>
          </cell>
          <cell r="DH82" t="str">
            <v/>
          </cell>
          <cell r="DI82" t="str">
            <v/>
          </cell>
          <cell r="DJ82" t="str">
            <v/>
          </cell>
          <cell r="DK82" t="str">
            <v/>
          </cell>
          <cell r="DL82" t="str">
            <v/>
          </cell>
          <cell r="DM82">
            <v>-0.04</v>
          </cell>
          <cell r="DN82" t="str">
            <v/>
          </cell>
          <cell r="DO82" t="str">
            <v/>
          </cell>
          <cell r="DP82" t="str">
            <v/>
          </cell>
          <cell r="DQ82" t="str">
            <v/>
          </cell>
          <cell r="DR82" t="str">
            <v/>
          </cell>
          <cell r="DS82" t="str">
            <v/>
          </cell>
          <cell r="DT82" t="str">
            <v/>
          </cell>
          <cell r="DU82" t="str">
            <v/>
          </cell>
          <cell r="DV82">
            <v>1</v>
          </cell>
          <cell r="DW82" t="str">
            <v/>
          </cell>
        </row>
        <row r="83">
          <cell r="U83" t="str">
            <v>PR19BRL_PC04</v>
          </cell>
          <cell r="V83" t="str">
            <v>Safe and Reliable Supply of  Water</v>
          </cell>
          <cell r="W83" t="str">
            <v>PR19 new</v>
          </cell>
          <cell r="X83" t="str">
            <v>PC04</v>
          </cell>
          <cell r="Y83" t="str">
            <v>Unplanned outage</v>
          </cell>
          <cell r="Z83" t="str">
            <v>Common definition for unplanned outage  in a drought as published on the Ofwat website</v>
          </cell>
          <cell r="AA83" t="str">
            <v/>
          </cell>
          <cell r="AB83">
            <v>1</v>
          </cell>
          <cell r="AC83" t="str">
            <v/>
          </cell>
          <cell r="AD83" t="str">
            <v/>
          </cell>
          <cell r="AE83" t="str">
            <v/>
          </cell>
          <cell r="AF83" t="str">
            <v/>
          </cell>
          <cell r="AG83" t="str">
            <v/>
          </cell>
          <cell r="AH83" t="str">
            <v/>
          </cell>
          <cell r="AI83">
            <v>1</v>
          </cell>
          <cell r="AJ83" t="str">
            <v>Under</v>
          </cell>
          <cell r="AK83" t="str">
            <v xml:space="preserve">Revenue </v>
          </cell>
          <cell r="AL83" t="str">
            <v>In-period</v>
          </cell>
          <cell r="AM83" t="str">
            <v>Water outage</v>
          </cell>
          <cell r="AN83" t="str">
            <v>%</v>
          </cell>
          <cell r="AO83" t="str">
            <v>Percentage of peak week production capacity</v>
          </cell>
          <cell r="AP83">
            <v>2</v>
          </cell>
          <cell r="AQ83" t="str">
            <v>Down</v>
          </cell>
          <cell r="AR83" t="str">
            <v>Unplanned outage</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2.34</v>
          </cell>
          <cell r="BJ83">
            <v>2.34</v>
          </cell>
          <cell r="BK83">
            <v>2.34</v>
          </cell>
          <cell r="BL83">
            <v>2.34</v>
          </cell>
          <cell r="BM83">
            <v>2.34</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t="str">
            <v>Yes</v>
          </cell>
          <cell r="CE83" t="str">
            <v>Yes</v>
          </cell>
          <cell r="CF83" t="str">
            <v>Yes</v>
          </cell>
          <cell r="CG83" t="str">
            <v>Yes</v>
          </cell>
          <cell r="CH83" t="str">
            <v>Yes</v>
          </cell>
          <cell r="CI83" t="str">
            <v/>
          </cell>
          <cell r="CJ83" t="str">
            <v/>
          </cell>
          <cell r="CK83" t="str">
            <v/>
          </cell>
          <cell r="CL83" t="str">
            <v/>
          </cell>
          <cell r="CM83" t="str">
            <v/>
          </cell>
          <cell r="CN83">
            <v>4.68</v>
          </cell>
          <cell r="CO83">
            <v>4.68</v>
          </cell>
          <cell r="CP83">
            <v>4.68</v>
          </cell>
          <cell r="CQ83">
            <v>4.68</v>
          </cell>
          <cell r="CR83">
            <v>4.68</v>
          </cell>
          <cell r="CS83">
            <v>2.81</v>
          </cell>
          <cell r="CT83">
            <v>2.81</v>
          </cell>
          <cell r="CU83">
            <v>2.81</v>
          </cell>
          <cell r="CV83">
            <v>2.81</v>
          </cell>
          <cell r="CW83">
            <v>2.81</v>
          </cell>
          <cell r="CX83" t="str">
            <v/>
          </cell>
          <cell r="CY83" t="str">
            <v/>
          </cell>
          <cell r="CZ83" t="str">
            <v/>
          </cell>
          <cell r="DA83" t="str">
            <v/>
          </cell>
          <cell r="DB83" t="str">
            <v/>
          </cell>
          <cell r="DC83" t="str">
            <v/>
          </cell>
          <cell r="DD83" t="str">
            <v/>
          </cell>
          <cell r="DE83" t="str">
            <v/>
          </cell>
          <cell r="DF83" t="str">
            <v/>
          </cell>
          <cell r="DG83" t="str">
            <v/>
          </cell>
          <cell r="DH83" t="str">
            <v/>
          </cell>
          <cell r="DI83" t="str">
            <v/>
          </cell>
          <cell r="DJ83" t="str">
            <v/>
          </cell>
          <cell r="DK83" t="str">
            <v/>
          </cell>
          <cell r="DL83" t="str">
            <v/>
          </cell>
          <cell r="DM83">
            <v>-0.38100000000000001</v>
          </cell>
          <cell r="DN83" t="str">
            <v/>
          </cell>
          <cell r="DO83" t="str">
            <v/>
          </cell>
          <cell r="DP83" t="str">
            <v/>
          </cell>
          <cell r="DQ83" t="str">
            <v/>
          </cell>
          <cell r="DR83" t="str">
            <v/>
          </cell>
          <cell r="DS83" t="str">
            <v/>
          </cell>
          <cell r="DT83" t="str">
            <v/>
          </cell>
          <cell r="DU83" t="str">
            <v/>
          </cell>
          <cell r="DV83">
            <v>1</v>
          </cell>
          <cell r="DW83" t="str">
            <v/>
          </cell>
        </row>
        <row r="84">
          <cell r="U84" t="str">
            <v>PR19BRL_PC05</v>
          </cell>
          <cell r="V84" t="str">
            <v>Safe and Reliable Supply of  Water</v>
          </cell>
          <cell r="W84" t="str">
            <v>PR19 new</v>
          </cell>
          <cell r="X84" t="str">
            <v>PC05</v>
          </cell>
          <cell r="Y84" t="str">
            <v>Risk of severe restrictions in a drought</v>
          </cell>
          <cell r="Z84" t="str">
            <v>Common definition for risk of severe restrictions in a drought as published on the Ofwat website</v>
          </cell>
          <cell r="AA84">
            <v>1</v>
          </cell>
          <cell r="AB84" t="str">
            <v/>
          </cell>
          <cell r="AC84" t="str">
            <v/>
          </cell>
          <cell r="AD84" t="str">
            <v/>
          </cell>
          <cell r="AE84" t="str">
            <v/>
          </cell>
          <cell r="AF84" t="str">
            <v/>
          </cell>
          <cell r="AG84" t="str">
            <v/>
          </cell>
          <cell r="AH84" t="str">
            <v/>
          </cell>
          <cell r="AI84">
            <v>1</v>
          </cell>
          <cell r="AJ84" t="str">
            <v>NFI</v>
          </cell>
          <cell r="AK84" t="str">
            <v/>
          </cell>
          <cell r="AL84" t="str">
            <v/>
          </cell>
          <cell r="AM84" t="str">
            <v>Resilience</v>
          </cell>
          <cell r="AN84" t="str">
            <v>%</v>
          </cell>
          <cell r="AO84" t="str">
            <v>Percentage of population at risk</v>
          </cell>
          <cell r="AP84">
            <v>1</v>
          </cell>
          <cell r="AQ84" t="str">
            <v>Down</v>
          </cell>
          <cell r="AR84" t="str">
            <v>Risk of severe restrictions in a drought</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38</v>
          </cell>
          <cell r="BJ84">
            <v>29.8</v>
          </cell>
          <cell r="BK84">
            <v>29.8</v>
          </cell>
          <cell r="BL84">
            <v>29.8</v>
          </cell>
          <cell r="BM84">
            <v>25.6</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t="str">
            <v/>
          </cell>
          <cell r="CE84" t="str">
            <v/>
          </cell>
          <cell r="CF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v>1</v>
          </cell>
          <cell r="DW84" t="str">
            <v/>
          </cell>
        </row>
        <row r="85">
          <cell r="U85" t="str">
            <v>PR19BRL_PC06</v>
          </cell>
          <cell r="V85" t="str">
            <v>Safe and Reliable Supply of  Water</v>
          </cell>
          <cell r="W85" t="str">
            <v>PR14 revision</v>
          </cell>
          <cell r="X85" t="str">
            <v>PC06</v>
          </cell>
          <cell r="Y85" t="str">
            <v>Customer contacts about water quality – appearance</v>
          </cell>
          <cell r="Z85" t="str">
            <v>The number of times Bristol Water was contacted by customers about the appearance of their tap water (per 1,000 people supplied) in the calendar year.</v>
          </cell>
          <cell r="AA85" t="str">
            <v/>
          </cell>
          <cell r="AB85">
            <v>1</v>
          </cell>
          <cell r="AC85" t="str">
            <v/>
          </cell>
          <cell r="AD85" t="str">
            <v/>
          </cell>
          <cell r="AE85" t="str">
            <v/>
          </cell>
          <cell r="AF85" t="str">
            <v/>
          </cell>
          <cell r="AG85" t="str">
            <v/>
          </cell>
          <cell r="AH85" t="str">
            <v/>
          </cell>
          <cell r="AI85">
            <v>1</v>
          </cell>
          <cell r="AJ85" t="str">
            <v>Out &amp; under</v>
          </cell>
          <cell r="AK85" t="str">
            <v xml:space="preserve">Revenue </v>
          </cell>
          <cell r="AL85" t="str">
            <v>In-period</v>
          </cell>
          <cell r="AM85" t="str">
            <v>Customer contacts - water quality</v>
          </cell>
          <cell r="AN85" t="str">
            <v>Number</v>
          </cell>
          <cell r="AO85" t="str">
            <v>No. of contacts per 1,000 population</v>
          </cell>
          <cell r="AP85">
            <v>2</v>
          </cell>
          <cell r="AQ85" t="str">
            <v>Down</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t="str">
            <v/>
          </cell>
          <cell r="BJ85" t="str">
            <v/>
          </cell>
          <cell r="BK85" t="str">
            <v/>
          </cell>
          <cell r="BL85" t="str">
            <v/>
          </cell>
          <cell r="BM85" t="str">
            <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t="str">
            <v>Yes</v>
          </cell>
          <cell r="CE85" t="str">
            <v>Yes</v>
          </cell>
          <cell r="CF85" t="str">
            <v>Yes</v>
          </cell>
          <cell r="CG85" t="str">
            <v>Yes</v>
          </cell>
          <cell r="CH85" t="str">
            <v>Yes</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v>1</v>
          </cell>
          <cell r="DW85" t="str">
            <v/>
          </cell>
        </row>
        <row r="86">
          <cell r="U86" t="str">
            <v>PR19BRL_PC07</v>
          </cell>
          <cell r="V86" t="str">
            <v>Safe and Reliable Supply of  Water</v>
          </cell>
          <cell r="W86" t="str">
            <v>PR14 revision</v>
          </cell>
          <cell r="X86" t="str">
            <v>PC07</v>
          </cell>
          <cell r="Y86" t="str">
            <v>Customer contacts about water quality – taste and smell</v>
          </cell>
          <cell r="Z86" t="str">
            <v>The number of times Bristol Water was contacted by customers about their water’s taste/ smell (per 1,000 people supplied) in the calendar year.</v>
          </cell>
          <cell r="AA86" t="str">
            <v/>
          </cell>
          <cell r="AB86">
            <v>1</v>
          </cell>
          <cell r="AC86" t="str">
            <v/>
          </cell>
          <cell r="AD86" t="str">
            <v/>
          </cell>
          <cell r="AE86" t="str">
            <v/>
          </cell>
          <cell r="AF86" t="str">
            <v/>
          </cell>
          <cell r="AG86" t="str">
            <v/>
          </cell>
          <cell r="AH86" t="str">
            <v/>
          </cell>
          <cell r="AI86">
            <v>1</v>
          </cell>
          <cell r="AJ86" t="str">
            <v>Out &amp; under</v>
          </cell>
          <cell r="AK86" t="str">
            <v xml:space="preserve">Revenue </v>
          </cell>
          <cell r="AL86" t="str">
            <v>In-period</v>
          </cell>
          <cell r="AM86" t="str">
            <v>Customer contacts - water quality</v>
          </cell>
          <cell r="AN86" t="str">
            <v>Number</v>
          </cell>
          <cell r="AO86" t="str">
            <v>No. of contacts per 1,000 population</v>
          </cell>
          <cell r="AP86">
            <v>2</v>
          </cell>
          <cell r="AQ86" t="str">
            <v>Down</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t="str">
            <v/>
          </cell>
          <cell r="BJ86" t="str">
            <v/>
          </cell>
          <cell r="BK86" t="str">
            <v/>
          </cell>
          <cell r="BL86" t="str">
            <v/>
          </cell>
          <cell r="BM86" t="str">
            <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t="str">
            <v>Yes</v>
          </cell>
          <cell r="CE86" t="str">
            <v>Yes</v>
          </cell>
          <cell r="CF86" t="str">
            <v>Yes</v>
          </cell>
          <cell r="CG86" t="str">
            <v>Yes</v>
          </cell>
          <cell r="CH86" t="str">
            <v>Yes</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v>1</v>
          </cell>
          <cell r="DW86" t="str">
            <v/>
          </cell>
        </row>
        <row r="87">
          <cell r="U87" t="str">
            <v>PR19BRL_PC08</v>
          </cell>
          <cell r="V87" t="str">
            <v>Safe and Reliable Supply of  Water</v>
          </cell>
          <cell r="W87" t="str">
            <v>PR14 revision</v>
          </cell>
          <cell r="X87" t="str">
            <v>PC08</v>
          </cell>
          <cell r="Y87" t="str">
            <v>Properties at risk of receiving low pressure</v>
          </cell>
          <cell r="Z87" t="str">
            <v>This measure is the same as the former DG2 serviceability indicator. The aim of this indicator is to identify the number of properties that have received, and are likely to continue to receive, pressure below the reference level when demand is not abnormal.</v>
          </cell>
          <cell r="AA87" t="str">
            <v/>
          </cell>
          <cell r="AB87">
            <v>1</v>
          </cell>
          <cell r="AC87" t="str">
            <v/>
          </cell>
          <cell r="AD87" t="str">
            <v/>
          </cell>
          <cell r="AE87" t="str">
            <v/>
          </cell>
          <cell r="AF87" t="str">
            <v/>
          </cell>
          <cell r="AG87" t="str">
            <v/>
          </cell>
          <cell r="AH87" t="str">
            <v/>
          </cell>
          <cell r="AI87">
            <v>1</v>
          </cell>
          <cell r="AJ87" t="str">
            <v>Out &amp; under</v>
          </cell>
          <cell r="AK87" t="str">
            <v xml:space="preserve">Revenue </v>
          </cell>
          <cell r="AL87" t="str">
            <v>In-period</v>
          </cell>
          <cell r="AM87" t="str">
            <v>Water pressure</v>
          </cell>
          <cell r="AN87" t="str">
            <v>number</v>
          </cell>
          <cell r="AO87" t="str">
            <v>No. of properties per 10,000 connections</v>
          </cell>
          <cell r="AP87">
            <v>0</v>
          </cell>
          <cell r="AQ87" t="str">
            <v>Down</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t="str">
            <v/>
          </cell>
          <cell r="BJ87" t="str">
            <v/>
          </cell>
          <cell r="BK87" t="str">
            <v/>
          </cell>
          <cell r="BL87" t="str">
            <v/>
          </cell>
          <cell r="BM87" t="str">
            <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t="str">
            <v>Yes</v>
          </cell>
          <cell r="CE87" t="str">
            <v>Yes</v>
          </cell>
          <cell r="CF87" t="str">
            <v>Yes</v>
          </cell>
          <cell r="CG87" t="str">
            <v>Yes</v>
          </cell>
          <cell r="CH87" t="str">
            <v>Yes</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v>1</v>
          </cell>
          <cell r="DW87" t="str">
            <v/>
          </cell>
        </row>
        <row r="88">
          <cell r="U88" t="str">
            <v>PR19BRL_PC09</v>
          </cell>
          <cell r="V88" t="str">
            <v>Safe and Reliable Supply of  Water</v>
          </cell>
          <cell r="W88" t="str">
            <v>PR14 revision</v>
          </cell>
          <cell r="X88" t="str">
            <v>PC09</v>
          </cell>
          <cell r="Y88" t="str">
            <v>Turbidity performance at treatment works</v>
          </cell>
          <cell r="Z88" t="str">
            <v>The number of operational potable water treatment works whose turbidity 95th percentile equals or exceeds a 0.5 NTU (Nephelometric Turbidity Units) threshold.</v>
          </cell>
          <cell r="AA88" t="str">
            <v/>
          </cell>
          <cell r="AB88">
            <v>1</v>
          </cell>
          <cell r="AC88" t="str">
            <v/>
          </cell>
          <cell r="AD88" t="str">
            <v/>
          </cell>
          <cell r="AE88" t="str">
            <v/>
          </cell>
          <cell r="AF88" t="str">
            <v/>
          </cell>
          <cell r="AG88" t="str">
            <v/>
          </cell>
          <cell r="AH88" t="str">
            <v/>
          </cell>
          <cell r="AI88">
            <v>1</v>
          </cell>
          <cell r="AJ88" t="str">
            <v>Under</v>
          </cell>
          <cell r="AK88" t="str">
            <v xml:space="preserve">Revenue </v>
          </cell>
          <cell r="AL88" t="str">
            <v>In-period</v>
          </cell>
          <cell r="AM88" t="str">
            <v>WTW turbidity</v>
          </cell>
          <cell r="AN88" t="str">
            <v>nr</v>
          </cell>
          <cell r="AO88" t="str">
            <v>No. of failures</v>
          </cell>
          <cell r="AP88">
            <v>0</v>
          </cell>
          <cell r="AQ88" t="str">
            <v>Down</v>
          </cell>
          <cell r="AR88" t="str">
            <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t="str">
            <v/>
          </cell>
          <cell r="BJ88" t="str">
            <v/>
          </cell>
          <cell r="BK88" t="str">
            <v/>
          </cell>
          <cell r="BL88" t="str">
            <v/>
          </cell>
          <cell r="BM88" t="str">
            <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t="str">
            <v>Yes</v>
          </cell>
          <cell r="CE88" t="str">
            <v>Yes</v>
          </cell>
          <cell r="CF88" t="str">
            <v>Yes</v>
          </cell>
          <cell r="CG88" t="str">
            <v>Yes</v>
          </cell>
          <cell r="CH88" t="str">
            <v>Yes</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v>1</v>
          </cell>
          <cell r="DW88" t="str">
            <v/>
          </cell>
        </row>
        <row r="89">
          <cell r="U89" t="str">
            <v>PR19BRL_PC10</v>
          </cell>
          <cell r="V89" t="str">
            <v>Safe and Reliable Supply of  Water</v>
          </cell>
          <cell r="W89" t="str">
            <v>PR14 revision</v>
          </cell>
          <cell r="X89" t="str">
            <v>PC10</v>
          </cell>
          <cell r="Y89" t="str">
            <v>Unplanned maintenance – non-infrastructure</v>
          </cell>
          <cell r="Z89" t="str">
            <v>The total unplanned non-infrastructure maintenance jobs, required as a result of equipment failure or reduced asset performance.</v>
          </cell>
          <cell r="AA89" t="str">
            <v/>
          </cell>
          <cell r="AB89">
            <v>1</v>
          </cell>
          <cell r="AC89" t="str">
            <v/>
          </cell>
          <cell r="AD89" t="str">
            <v/>
          </cell>
          <cell r="AE89" t="str">
            <v/>
          </cell>
          <cell r="AF89" t="str">
            <v/>
          </cell>
          <cell r="AG89" t="str">
            <v/>
          </cell>
          <cell r="AH89" t="str">
            <v/>
          </cell>
          <cell r="AI89">
            <v>1</v>
          </cell>
          <cell r="AJ89" t="str">
            <v>Under</v>
          </cell>
          <cell r="AK89" t="str">
            <v xml:space="preserve">Revenue </v>
          </cell>
          <cell r="AL89" t="str">
            <v>In-period</v>
          </cell>
          <cell r="AM89" t="str">
            <v>Repair and maintenance</v>
          </cell>
          <cell r="AN89" t="str">
            <v>nr</v>
          </cell>
          <cell r="AO89" t="str">
            <v>No. of jobs</v>
          </cell>
          <cell r="AP89">
            <v>0</v>
          </cell>
          <cell r="AQ89" t="str">
            <v>Down</v>
          </cell>
          <cell r="AR89" t="str">
            <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t="str">
            <v/>
          </cell>
          <cell r="BJ89" t="str">
            <v/>
          </cell>
          <cell r="BK89" t="str">
            <v/>
          </cell>
          <cell r="BL89" t="str">
            <v/>
          </cell>
          <cell r="BM89" t="str">
            <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t="str">
            <v>Yes</v>
          </cell>
          <cell r="CE89" t="str">
            <v>Yes</v>
          </cell>
          <cell r="CF89" t="str">
            <v>Yes</v>
          </cell>
          <cell r="CG89" t="str">
            <v>Yes</v>
          </cell>
          <cell r="CH89" t="str">
            <v>Yes</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v>1</v>
          </cell>
          <cell r="DW89" t="str">
            <v/>
          </cell>
        </row>
        <row r="90">
          <cell r="U90" t="str">
            <v>PR19BRL_PC11</v>
          </cell>
          <cell r="V90" t="str">
            <v>Safe and Reliable Supply of  Water</v>
          </cell>
          <cell r="W90" t="str">
            <v>PR19 new</v>
          </cell>
          <cell r="X90" t="str">
            <v>PC11</v>
          </cell>
          <cell r="Y90" t="str">
            <v>Population at Risk from Asset Failure</v>
          </cell>
          <cell r="Z90" t="str">
            <v xml:space="preserve">The total number of customers in areas of population greater than 10,000 people who are at risk of interruption to their water supply in the event of a critical asset failure that supplies them. </v>
          </cell>
          <cell r="AA90" t="str">
            <v/>
          </cell>
          <cell r="AB90">
            <v>1</v>
          </cell>
          <cell r="AC90" t="str">
            <v/>
          </cell>
          <cell r="AD90" t="str">
            <v/>
          </cell>
          <cell r="AE90" t="str">
            <v/>
          </cell>
          <cell r="AF90" t="str">
            <v/>
          </cell>
          <cell r="AG90" t="str">
            <v/>
          </cell>
          <cell r="AH90" t="str">
            <v/>
          </cell>
          <cell r="AI90">
            <v>1</v>
          </cell>
          <cell r="AJ90" t="str">
            <v>NFI</v>
          </cell>
          <cell r="AK90" t="str">
            <v/>
          </cell>
          <cell r="AL90" t="str">
            <v/>
          </cell>
          <cell r="AM90" t="str">
            <v>Resilience</v>
          </cell>
          <cell r="AN90">
            <v>0</v>
          </cell>
          <cell r="AO90">
            <v>0</v>
          </cell>
          <cell r="AP90">
            <v>0</v>
          </cell>
          <cell r="AQ90" t="str">
            <v>Down</v>
          </cell>
          <cell r="AR90" t="str">
            <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t="str">
            <v/>
          </cell>
          <cell r="BJ90" t="str">
            <v/>
          </cell>
          <cell r="BK90" t="str">
            <v/>
          </cell>
          <cell r="BL90" t="str">
            <v/>
          </cell>
          <cell r="BM90" t="str">
            <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t="e">
            <v>#REF!</v>
          </cell>
          <cell r="CE90" t="e">
            <v>#REF!</v>
          </cell>
          <cell r="CF90" t="e">
            <v>#REF!</v>
          </cell>
          <cell r="CG90" t="e">
            <v>#REF!</v>
          </cell>
          <cell r="CH90" t="e">
            <v>#REF!</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v>0</v>
          </cell>
          <cell r="DV90">
            <v>0</v>
          </cell>
          <cell r="DW90">
            <v>0</v>
          </cell>
        </row>
        <row r="91">
          <cell r="U91" t="str">
            <v>PR19BRL_PC12</v>
          </cell>
          <cell r="V91" t="str">
            <v>Excellent Customer Experiences</v>
          </cell>
          <cell r="W91" t="str">
            <v>PR19 new</v>
          </cell>
          <cell r="X91" t="str">
            <v>PC12</v>
          </cell>
          <cell r="Y91" t="str">
            <v>C-MeX: Customer measure of experience</v>
          </cell>
          <cell r="Z91" t="str">
            <v>Common definition for C-MeX as published on the Ofwat website</v>
          </cell>
          <cell r="AA91" t="str">
            <v/>
          </cell>
          <cell r="AB91" t="str">
            <v/>
          </cell>
          <cell r="AC91" t="str">
            <v/>
          </cell>
          <cell r="AD91" t="str">
            <v/>
          </cell>
          <cell r="AE91">
            <v>1</v>
          </cell>
          <cell r="AF91" t="str">
            <v/>
          </cell>
          <cell r="AG91" t="str">
            <v/>
          </cell>
          <cell r="AH91" t="str">
            <v/>
          </cell>
          <cell r="AI91">
            <v>1</v>
          </cell>
          <cell r="AJ91" t="str">
            <v>Out &amp; under</v>
          </cell>
          <cell r="AK91" t="str">
            <v xml:space="preserve">Revenue </v>
          </cell>
          <cell r="AL91" t="str">
            <v>In-period</v>
          </cell>
          <cell r="AM91" t="str">
            <v>Customer measure of experience (C-MeX)</v>
          </cell>
          <cell r="AN91" t="str">
            <v>score</v>
          </cell>
          <cell r="AO91" t="str">
            <v>C-MeX score</v>
          </cell>
          <cell r="AP91">
            <v>2</v>
          </cell>
          <cell r="AQ91" t="str">
            <v>Up</v>
          </cell>
          <cell r="AR91" t="str">
            <v>C-MeX: Customer measure of experience</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t="str">
            <v/>
          </cell>
          <cell r="BJ91" t="str">
            <v/>
          </cell>
          <cell r="BK91" t="str">
            <v/>
          </cell>
          <cell r="BL91" t="str">
            <v/>
          </cell>
          <cell r="BM91" t="str">
            <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t="str">
            <v>Yes</v>
          </cell>
          <cell r="CE91" t="str">
            <v>Yes</v>
          </cell>
          <cell r="CF91" t="str">
            <v>Yes</v>
          </cell>
          <cell r="CG91" t="str">
            <v>Yes</v>
          </cell>
          <cell r="CH91" t="str">
            <v>Yes</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v>1</v>
          </cell>
          <cell r="DW91" t="str">
            <v/>
          </cell>
        </row>
        <row r="92">
          <cell r="U92" t="str">
            <v>PR19BRL_PC13</v>
          </cell>
          <cell r="V92" t="str">
            <v>Excellent Customer Experiences</v>
          </cell>
          <cell r="W92" t="str">
            <v>PR19 new</v>
          </cell>
          <cell r="X92" t="str">
            <v>PC13</v>
          </cell>
          <cell r="Y92" t="str">
            <v>D-MeX: Developer services measure of experience</v>
          </cell>
          <cell r="Z92" t="str">
            <v>Common definition for D-MeX as published on the Ofwat website</v>
          </cell>
          <cell r="AA92" t="str">
            <v/>
          </cell>
          <cell r="AB92">
            <v>1</v>
          </cell>
          <cell r="AC92" t="str">
            <v/>
          </cell>
          <cell r="AD92" t="str">
            <v/>
          </cell>
          <cell r="AE92" t="str">
            <v/>
          </cell>
          <cell r="AF92" t="str">
            <v/>
          </cell>
          <cell r="AG92" t="str">
            <v/>
          </cell>
          <cell r="AH92" t="str">
            <v/>
          </cell>
          <cell r="AI92">
            <v>1</v>
          </cell>
          <cell r="AJ92" t="str">
            <v>Out &amp; under</v>
          </cell>
          <cell r="AK92" t="str">
            <v xml:space="preserve">Revenue </v>
          </cell>
          <cell r="AL92" t="str">
            <v>In-period</v>
          </cell>
          <cell r="AM92" t="str">
            <v>Developer services measure of experience (D-MeX)</v>
          </cell>
          <cell r="AN92" t="str">
            <v>score</v>
          </cell>
          <cell r="AO92" t="str">
            <v>D-MeX score</v>
          </cell>
          <cell r="AP92">
            <v>2</v>
          </cell>
          <cell r="AQ92" t="str">
            <v>Up</v>
          </cell>
          <cell r="AR92" t="str">
            <v>D-MeX: Developer services measure of experience</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t="str">
            <v/>
          </cell>
          <cell r="BJ92" t="str">
            <v/>
          </cell>
          <cell r="BK92" t="str">
            <v/>
          </cell>
          <cell r="BL92" t="str">
            <v/>
          </cell>
          <cell r="BM92" t="str">
            <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t="str">
            <v>Yes</v>
          </cell>
          <cell r="CE92" t="str">
            <v>Yes</v>
          </cell>
          <cell r="CF92" t="str">
            <v>Yes</v>
          </cell>
          <cell r="CG92" t="str">
            <v>Yes</v>
          </cell>
          <cell r="CH92" t="str">
            <v>Yes</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F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v>1</v>
          </cell>
          <cell r="DW92" t="str">
            <v/>
          </cell>
        </row>
        <row r="93">
          <cell r="U93" t="str">
            <v>PR19BRL_PC14</v>
          </cell>
          <cell r="V93" t="str">
            <v>Excellent Customer Experiences</v>
          </cell>
          <cell r="W93" t="str">
            <v>PR14 continuation</v>
          </cell>
          <cell r="X93" t="str">
            <v>PC14</v>
          </cell>
          <cell r="Y93" t="str">
            <v>Helping customers who are struggling to pay</v>
          </cell>
          <cell r="Z93" t="str">
            <v>The percentage of customers within our supply area for whom their water bill represents more than 2% of their disposable income, defined as gross income less income tax.</v>
          </cell>
          <cell r="AA93" t="str">
            <v/>
          </cell>
          <cell r="AB93" t="str">
            <v/>
          </cell>
          <cell r="AC93" t="str">
            <v/>
          </cell>
          <cell r="AD93" t="str">
            <v/>
          </cell>
          <cell r="AE93">
            <v>1</v>
          </cell>
          <cell r="AF93" t="str">
            <v/>
          </cell>
          <cell r="AG93" t="str">
            <v/>
          </cell>
          <cell r="AH93" t="str">
            <v/>
          </cell>
          <cell r="AI93">
            <v>1</v>
          </cell>
          <cell r="AJ93" t="str">
            <v>NFI</v>
          </cell>
          <cell r="AK93" t="str">
            <v/>
          </cell>
          <cell r="AL93" t="str">
            <v/>
          </cell>
          <cell r="AM93" t="str">
            <v>Billing, debt, vfm, affordability, vulnerability</v>
          </cell>
          <cell r="AN93" t="str">
            <v>%</v>
          </cell>
          <cell r="AO93" t="str">
            <v>% households in water poverty</v>
          </cell>
          <cell r="AP93">
            <v>0</v>
          </cell>
          <cell r="AQ93" t="str">
            <v>Down</v>
          </cell>
          <cell r="AR93" t="str">
            <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t="str">
            <v/>
          </cell>
          <cell r="BJ93" t="str">
            <v/>
          </cell>
          <cell r="BK93" t="str">
            <v/>
          </cell>
          <cell r="BL93" t="str">
            <v/>
          </cell>
          <cell r="BM93" t="str">
            <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t="str">
            <v/>
          </cell>
          <cell r="CE93" t="str">
            <v/>
          </cell>
          <cell r="CF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v>1</v>
          </cell>
          <cell r="DW93" t="str">
            <v/>
          </cell>
        </row>
        <row r="94">
          <cell r="U94" t="str">
            <v>PR19BRL_PC15</v>
          </cell>
          <cell r="V94" t="str">
            <v>Excellent Customer Experiences</v>
          </cell>
          <cell r="W94" t="str">
            <v>PR14 continuation</v>
          </cell>
          <cell r="X94" t="str">
            <v>PC15</v>
          </cell>
          <cell r="Y94" t="str">
            <v>Value for money</v>
          </cell>
          <cell r="Z94" t="str">
            <v>The percentage of customers within our supply area who consider that we provide good value-for-money.</v>
          </cell>
          <cell r="AA94" t="str">
            <v/>
          </cell>
          <cell r="AB94" t="str">
            <v/>
          </cell>
          <cell r="AC94" t="str">
            <v/>
          </cell>
          <cell r="AD94" t="str">
            <v/>
          </cell>
          <cell r="AE94">
            <v>1</v>
          </cell>
          <cell r="AF94" t="str">
            <v/>
          </cell>
          <cell r="AG94" t="str">
            <v/>
          </cell>
          <cell r="AH94" t="str">
            <v/>
          </cell>
          <cell r="AI94">
            <v>1</v>
          </cell>
          <cell r="AJ94" t="str">
            <v>NFI</v>
          </cell>
          <cell r="AK94" t="str">
            <v/>
          </cell>
          <cell r="AL94" t="str">
            <v/>
          </cell>
          <cell r="AM94" t="str">
            <v>Billing, debt, vfm, affordability, vulnerability</v>
          </cell>
          <cell r="AN94" t="str">
            <v>%</v>
          </cell>
          <cell r="AO94" t="str">
            <v>% respondents to survey</v>
          </cell>
          <cell r="AP94">
            <v>0</v>
          </cell>
          <cell r="AQ94" t="str">
            <v>Up</v>
          </cell>
          <cell r="AR94" t="str">
            <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t="str">
            <v/>
          </cell>
          <cell r="BJ94" t="str">
            <v/>
          </cell>
          <cell r="BK94" t="str">
            <v/>
          </cell>
          <cell r="BL94" t="str">
            <v/>
          </cell>
          <cell r="BM94" t="str">
            <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t="str">
            <v/>
          </cell>
          <cell r="CE94" t="str">
            <v/>
          </cell>
          <cell r="CF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v>1</v>
          </cell>
          <cell r="DW94" t="str">
            <v/>
          </cell>
        </row>
        <row r="95">
          <cell r="U95" t="str">
            <v>PR19BRL_PC16</v>
          </cell>
          <cell r="V95" t="str">
            <v>Excellent Customer Experiences</v>
          </cell>
          <cell r="W95" t="str">
            <v>PR19 new</v>
          </cell>
          <cell r="X95" t="str">
            <v>PC16</v>
          </cell>
          <cell r="Y95" t="str">
            <v>Percentage of satisfied vulnerable customers</v>
          </cell>
          <cell r="Z95" t="str">
            <v>The percentage of customers within our supply area receiving vulnerability assistance who are satisfied with the assistance given.</v>
          </cell>
          <cell r="AA95" t="str">
            <v/>
          </cell>
          <cell r="AB95" t="str">
            <v/>
          </cell>
          <cell r="AC95" t="str">
            <v/>
          </cell>
          <cell r="AD95" t="str">
            <v/>
          </cell>
          <cell r="AE95">
            <v>1</v>
          </cell>
          <cell r="AF95" t="str">
            <v/>
          </cell>
          <cell r="AG95" t="str">
            <v/>
          </cell>
          <cell r="AH95" t="str">
            <v/>
          </cell>
          <cell r="AI95">
            <v>1</v>
          </cell>
          <cell r="AJ95" t="str">
            <v>NFI</v>
          </cell>
          <cell r="AK95" t="str">
            <v/>
          </cell>
          <cell r="AL95" t="str">
            <v/>
          </cell>
          <cell r="AM95" t="str">
            <v>Billing, debt, vfm, affordability, vulnerability</v>
          </cell>
          <cell r="AN95" t="str">
            <v>%</v>
          </cell>
          <cell r="AO95" t="str">
            <v>% customer satisfaction</v>
          </cell>
          <cell r="AP95">
            <v>0</v>
          </cell>
          <cell r="AQ95" t="str">
            <v>Up</v>
          </cell>
          <cell r="AR95" t="str">
            <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t="str">
            <v/>
          </cell>
          <cell r="BJ95" t="str">
            <v/>
          </cell>
          <cell r="BK95" t="str">
            <v/>
          </cell>
          <cell r="BL95" t="str">
            <v/>
          </cell>
          <cell r="BM95" t="str">
            <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t="str">
            <v/>
          </cell>
          <cell r="CE95" t="str">
            <v/>
          </cell>
          <cell r="CF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E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v>1</v>
          </cell>
          <cell r="DW95" t="str">
            <v/>
          </cell>
        </row>
        <row r="96">
          <cell r="U96" t="str">
            <v>PR19BRL_PC17</v>
          </cell>
          <cell r="V96" t="str">
            <v>Excellent Customer Experiences</v>
          </cell>
          <cell r="W96" t="str">
            <v>PR19 new</v>
          </cell>
          <cell r="X96" t="str">
            <v>PC17</v>
          </cell>
          <cell r="Y96" t="str">
            <v>Void properties</v>
          </cell>
          <cell r="Z96" t="str">
            <v xml:space="preserve">Average total number of household properties, within the supply area, which are connected to our water supply but do not receive a charge, as there are no occupants, as a percentage of the total number of connected households. </v>
          </cell>
          <cell r="AA96" t="str">
            <v/>
          </cell>
          <cell r="AB96" t="str">
            <v/>
          </cell>
          <cell r="AC96" t="str">
            <v/>
          </cell>
          <cell r="AD96" t="str">
            <v/>
          </cell>
          <cell r="AE96">
            <v>1</v>
          </cell>
          <cell r="AF96" t="str">
            <v/>
          </cell>
          <cell r="AG96" t="str">
            <v/>
          </cell>
          <cell r="AH96" t="str">
            <v/>
          </cell>
          <cell r="AI96">
            <v>1</v>
          </cell>
          <cell r="AJ96" t="str">
            <v>Out &amp; under</v>
          </cell>
          <cell r="AK96" t="str">
            <v xml:space="preserve">Revenue </v>
          </cell>
          <cell r="AL96" t="str">
            <v>In-period</v>
          </cell>
          <cell r="AM96" t="str">
            <v>Billing, debt, vfm, affordability, vulnerability</v>
          </cell>
          <cell r="AN96" t="str">
            <v>%</v>
          </cell>
          <cell r="AO96" t="str">
            <v>% connected properties</v>
          </cell>
          <cell r="AP96">
            <v>2</v>
          </cell>
          <cell r="AQ96" t="str">
            <v>Down</v>
          </cell>
          <cell r="AR96" t="str">
            <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t="str">
            <v/>
          </cell>
          <cell r="BJ96" t="str">
            <v/>
          </cell>
          <cell r="BK96" t="str">
            <v/>
          </cell>
          <cell r="BL96" t="str">
            <v/>
          </cell>
          <cell r="BM96" t="str">
            <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t="str">
            <v>Yes</v>
          </cell>
          <cell r="CE96" t="str">
            <v>Yes</v>
          </cell>
          <cell r="CF96" t="str">
            <v>Yes</v>
          </cell>
          <cell r="CG96" t="str">
            <v>Yes</v>
          </cell>
          <cell r="CH96" t="str">
            <v>Yes</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v>1</v>
          </cell>
          <cell r="DW96" t="str">
            <v/>
          </cell>
        </row>
        <row r="97">
          <cell r="U97" t="str">
            <v>PR19BRL_PC18</v>
          </cell>
          <cell r="V97" t="str">
            <v>Local Community and Environmental Resilience</v>
          </cell>
          <cell r="W97" t="str">
            <v>PR14 continuation</v>
          </cell>
          <cell r="X97" t="str">
            <v>PC18</v>
          </cell>
          <cell r="Y97" t="str">
            <v>Leakage</v>
          </cell>
          <cell r="Z97" t="str">
            <v>Common definition for leakage as published on the Ofwat website</v>
          </cell>
          <cell r="AA97" t="str">
            <v/>
          </cell>
          <cell r="AB97">
            <v>1</v>
          </cell>
          <cell r="AC97" t="str">
            <v/>
          </cell>
          <cell r="AD97" t="str">
            <v/>
          </cell>
          <cell r="AE97" t="str">
            <v/>
          </cell>
          <cell r="AF97" t="str">
            <v/>
          </cell>
          <cell r="AG97" t="str">
            <v/>
          </cell>
          <cell r="AH97" t="str">
            <v/>
          </cell>
          <cell r="AI97">
            <v>1</v>
          </cell>
          <cell r="AJ97" t="str">
            <v>Out &amp; under</v>
          </cell>
          <cell r="AK97" t="str">
            <v xml:space="preserve">Revenue </v>
          </cell>
          <cell r="AL97" t="str">
            <v>In-period</v>
          </cell>
          <cell r="AM97" t="str">
            <v>Leakage</v>
          </cell>
          <cell r="AN97" t="str">
            <v>%</v>
          </cell>
          <cell r="AO97" t="str">
            <v>Percentage reduction from baseline (2019-20) using 3 year average</v>
          </cell>
          <cell r="AP97">
            <v>1</v>
          </cell>
          <cell r="AQ97" t="str">
            <v>Up</v>
          </cell>
          <cell r="AR97" t="str">
            <v>Leakage</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6.1</v>
          </cell>
          <cell r="BJ97">
            <v>11.4</v>
          </cell>
          <cell r="BK97">
            <v>15.8</v>
          </cell>
          <cell r="BL97">
            <v>19</v>
          </cell>
          <cell r="BM97">
            <v>21.2</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t="str">
            <v>Yes</v>
          </cell>
          <cell r="CE97" t="str">
            <v>Yes</v>
          </cell>
          <cell r="CF97" t="str">
            <v>Yes</v>
          </cell>
          <cell r="CG97" t="str">
            <v>Yes</v>
          </cell>
          <cell r="CH97" t="str">
            <v>Yes</v>
          </cell>
          <cell r="CI97">
            <v>-5</v>
          </cell>
          <cell r="CJ97">
            <v>-5</v>
          </cell>
          <cell r="CK97">
            <v>-5</v>
          </cell>
          <cell r="CL97">
            <v>-5</v>
          </cell>
          <cell r="CM97">
            <v>-5</v>
          </cell>
          <cell r="CN97">
            <v>0</v>
          </cell>
          <cell r="CO97">
            <v>0</v>
          </cell>
          <cell r="CP97">
            <v>0</v>
          </cell>
          <cell r="CQ97">
            <v>0</v>
          </cell>
          <cell r="CR97">
            <v>0</v>
          </cell>
          <cell r="CS97" t="str">
            <v/>
          </cell>
          <cell r="CT97" t="str">
            <v/>
          </cell>
          <cell r="CU97" t="str">
            <v/>
          </cell>
          <cell r="CV97" t="str">
            <v/>
          </cell>
          <cell r="CW97" t="str">
            <v/>
          </cell>
          <cell r="CX97" t="str">
            <v/>
          </cell>
          <cell r="CY97" t="str">
            <v/>
          </cell>
          <cell r="CZ97" t="str">
            <v/>
          </cell>
          <cell r="DA97" t="str">
            <v/>
          </cell>
          <cell r="DB97" t="str">
            <v/>
          </cell>
          <cell r="DC97">
            <v>14.8</v>
          </cell>
          <cell r="DD97">
            <v>18.5</v>
          </cell>
          <cell r="DE97">
            <v>22.1</v>
          </cell>
          <cell r="DF97">
            <v>25.8</v>
          </cell>
          <cell r="DG97">
            <v>29.4</v>
          </cell>
          <cell r="DH97" t="str">
            <v/>
          </cell>
          <cell r="DI97" t="str">
            <v/>
          </cell>
          <cell r="DJ97" t="str">
            <v/>
          </cell>
          <cell r="DK97" t="str">
            <v/>
          </cell>
          <cell r="DL97" t="str">
            <v/>
          </cell>
          <cell r="DM97">
            <v>-0.191</v>
          </cell>
          <cell r="DN97">
            <v>-0.26200000000000001</v>
          </cell>
          <cell r="DO97" t="str">
            <v/>
          </cell>
          <cell r="DP97" t="str">
            <v/>
          </cell>
          <cell r="DQ97">
            <v>0.16400000000000001</v>
          </cell>
          <cell r="DR97" t="str">
            <v/>
          </cell>
          <cell r="DS97" t="str">
            <v/>
          </cell>
          <cell r="DT97" t="str">
            <v/>
          </cell>
          <cell r="DU97" t="str">
            <v/>
          </cell>
          <cell r="DV97">
            <v>1</v>
          </cell>
          <cell r="DW97" t="str">
            <v/>
          </cell>
        </row>
        <row r="98">
          <cell r="U98" t="str">
            <v>PR19BRL_PC19</v>
          </cell>
          <cell r="V98" t="str">
            <v>Local Community and Environmental Resilience</v>
          </cell>
          <cell r="W98" t="str">
            <v>PR14 continuation</v>
          </cell>
          <cell r="X98" t="str">
            <v>PC19</v>
          </cell>
          <cell r="Y98" t="str">
            <v>Per capita consumption</v>
          </cell>
          <cell r="Z98" t="str">
            <v>Common definition for per capita consumption as published on the Ofwat website</v>
          </cell>
          <cell r="AA98" t="str">
            <v/>
          </cell>
          <cell r="AB98">
            <v>0.5</v>
          </cell>
          <cell r="AC98" t="str">
            <v/>
          </cell>
          <cell r="AD98" t="str">
            <v/>
          </cell>
          <cell r="AE98">
            <v>0.5</v>
          </cell>
          <cell r="AF98" t="str">
            <v/>
          </cell>
          <cell r="AG98" t="str">
            <v/>
          </cell>
          <cell r="AH98" t="str">
            <v/>
          </cell>
          <cell r="AI98">
            <v>1</v>
          </cell>
          <cell r="AJ98" t="str">
            <v>Out &amp; under</v>
          </cell>
          <cell r="AK98" t="str">
            <v xml:space="preserve">Revenue </v>
          </cell>
          <cell r="AL98" t="str">
            <v>End of period</v>
          </cell>
          <cell r="AM98" t="str">
            <v>Water consumption</v>
          </cell>
          <cell r="AN98" t="str">
            <v xml:space="preserve">% </v>
          </cell>
          <cell r="AO98" t="str">
            <v>Percentage reduction from baseline (2019-20) using 3 year average</v>
          </cell>
          <cell r="AP98">
            <v>1</v>
          </cell>
          <cell r="AQ98" t="str">
            <v>Up</v>
          </cell>
          <cell r="AR98" t="str">
            <v>Per capita consumption</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1.3</v>
          </cell>
          <cell r="BJ98">
            <v>2.6</v>
          </cell>
          <cell r="BK98">
            <v>3.9</v>
          </cell>
          <cell r="BL98">
            <v>5.0999999999999996</v>
          </cell>
          <cell r="BM98">
            <v>6.3</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t="str">
            <v>Yes</v>
          </cell>
          <cell r="CE98" t="str">
            <v>Yes</v>
          </cell>
          <cell r="CF98" t="str">
            <v>Yes</v>
          </cell>
          <cell r="CG98" t="str">
            <v>Yes</v>
          </cell>
          <cell r="CH98" t="str">
            <v>Yes</v>
          </cell>
          <cell r="CI98" t="str">
            <v/>
          </cell>
          <cell r="CJ98" t="str">
            <v/>
          </cell>
          <cell r="CK98" t="str">
            <v/>
          </cell>
          <cell r="CL98" t="str">
            <v/>
          </cell>
          <cell r="CM98" t="str">
            <v/>
          </cell>
          <cell r="CN98">
            <v>-8.6</v>
          </cell>
          <cell r="CO98">
            <v>-8.6</v>
          </cell>
          <cell r="CP98">
            <v>-8.6</v>
          </cell>
          <cell r="CQ98">
            <v>-8.6</v>
          </cell>
          <cell r="CR98">
            <v>-8.6</v>
          </cell>
          <cell r="CS98" t="str">
            <v/>
          </cell>
          <cell r="CT98" t="str">
            <v/>
          </cell>
          <cell r="CU98" t="str">
            <v/>
          </cell>
          <cell r="CV98" t="str">
            <v/>
          </cell>
          <cell r="CW98" t="str">
            <v/>
          </cell>
          <cell r="CX98" t="str">
            <v/>
          </cell>
          <cell r="CY98" t="str">
            <v/>
          </cell>
          <cell r="CZ98" t="str">
            <v/>
          </cell>
          <cell r="DA98" t="str">
            <v/>
          </cell>
          <cell r="DB98" t="str">
            <v/>
          </cell>
          <cell r="DC98">
            <v>9.6999999999999993</v>
          </cell>
          <cell r="DD98">
            <v>10.1</v>
          </cell>
          <cell r="DE98">
            <v>10.4</v>
          </cell>
          <cell r="DF98">
            <v>10.7</v>
          </cell>
          <cell r="DG98">
            <v>11</v>
          </cell>
          <cell r="DH98" t="str">
            <v/>
          </cell>
          <cell r="DI98" t="str">
            <v/>
          </cell>
          <cell r="DJ98" t="str">
            <v/>
          </cell>
          <cell r="DK98" t="str">
            <v/>
          </cell>
          <cell r="DL98" t="str">
            <v/>
          </cell>
          <cell r="DM98">
            <v>-0.03</v>
          </cell>
          <cell r="DN98" t="str">
            <v/>
          </cell>
          <cell r="DO98" t="str">
            <v/>
          </cell>
          <cell r="DP98" t="str">
            <v/>
          </cell>
          <cell r="DQ98">
            <v>2.5000000000000001E-2</v>
          </cell>
          <cell r="DR98" t="str">
            <v/>
          </cell>
          <cell r="DS98" t="str">
            <v/>
          </cell>
          <cell r="DT98" t="str">
            <v/>
          </cell>
          <cell r="DU98" t="str">
            <v/>
          </cell>
          <cell r="DV98">
            <v>1</v>
          </cell>
          <cell r="DW98" t="str">
            <v/>
          </cell>
        </row>
        <row r="99">
          <cell r="U99" t="str">
            <v>PR19BRL_PC20</v>
          </cell>
          <cell r="V99" t="str">
            <v>Local Community and Environmental Resilience</v>
          </cell>
          <cell r="W99" t="str">
            <v>PR14 continuation</v>
          </cell>
          <cell r="X99" t="str">
            <v>PC20</v>
          </cell>
          <cell r="Y99" t="str">
            <v>Meter penetration</v>
          </cell>
          <cell r="Z99" t="str">
            <v>The proportion of total billed household properties that are charged for water on a measured basis.</v>
          </cell>
          <cell r="AA99" t="str">
            <v/>
          </cell>
          <cell r="AB99">
            <v>1</v>
          </cell>
          <cell r="AC99" t="str">
            <v/>
          </cell>
          <cell r="AD99" t="str">
            <v/>
          </cell>
          <cell r="AE99" t="str">
            <v/>
          </cell>
          <cell r="AF99" t="str">
            <v/>
          </cell>
          <cell r="AG99" t="str">
            <v/>
          </cell>
          <cell r="AH99" t="str">
            <v/>
          </cell>
          <cell r="AI99">
            <v>1</v>
          </cell>
          <cell r="AJ99" t="str">
            <v>Out &amp; under</v>
          </cell>
          <cell r="AK99" t="str">
            <v xml:space="preserve">Revenue </v>
          </cell>
          <cell r="AL99" t="str">
            <v>In-period</v>
          </cell>
          <cell r="AM99" t="str">
            <v>Metering</v>
          </cell>
          <cell r="AN99" t="str">
            <v>%</v>
          </cell>
          <cell r="AO99" t="str">
            <v xml:space="preserve">% metered supplies </v>
          </cell>
          <cell r="AP99">
            <v>2</v>
          </cell>
          <cell r="AQ99" t="str">
            <v>Up</v>
          </cell>
          <cell r="AR99" t="str">
            <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t="str">
            <v/>
          </cell>
          <cell r="BJ99" t="str">
            <v/>
          </cell>
          <cell r="BK99" t="str">
            <v/>
          </cell>
          <cell r="BL99" t="str">
            <v/>
          </cell>
          <cell r="BM99" t="str">
            <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t="str">
            <v/>
          </cell>
          <cell r="CE99" t="str">
            <v/>
          </cell>
          <cell r="CF99" t="str">
            <v/>
          </cell>
          <cell r="CG99" t="str">
            <v/>
          </cell>
          <cell r="CH99" t="str">
            <v>Yes</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v>1</v>
          </cell>
          <cell r="DW99" t="str">
            <v/>
          </cell>
        </row>
        <row r="100">
          <cell r="U100" t="str">
            <v>PR19BRL_PC21</v>
          </cell>
          <cell r="V100" t="str">
            <v>Local Community and Environmental Resilience</v>
          </cell>
          <cell r="W100" t="str">
            <v>PR14 revision</v>
          </cell>
          <cell r="X100" t="str">
            <v>PC21</v>
          </cell>
          <cell r="Y100" t="str">
            <v>Raw Water Quality of Sources</v>
          </cell>
          <cell r="Z100"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AA100">
            <v>1</v>
          </cell>
          <cell r="AB100" t="str">
            <v/>
          </cell>
          <cell r="AC100" t="str">
            <v/>
          </cell>
          <cell r="AD100" t="str">
            <v/>
          </cell>
          <cell r="AE100" t="str">
            <v/>
          </cell>
          <cell r="AF100" t="str">
            <v/>
          </cell>
          <cell r="AG100" t="str">
            <v/>
          </cell>
          <cell r="AH100" t="str">
            <v/>
          </cell>
          <cell r="AI100">
            <v>1</v>
          </cell>
          <cell r="AJ100" t="str">
            <v>Out &amp; under</v>
          </cell>
          <cell r="AK100" t="str">
            <v xml:space="preserve">Revenue </v>
          </cell>
          <cell r="AL100" t="str">
            <v>In-period</v>
          </cell>
          <cell r="AM100" t="str">
            <v>Catchment management</v>
          </cell>
          <cell r="AN100" t="str">
            <v>nr</v>
          </cell>
          <cell r="AO100" t="str">
            <v>Kg of P loss reduction achieved by Bristol Water scheme</v>
          </cell>
          <cell r="AP100">
            <v>0</v>
          </cell>
          <cell r="AQ100" t="str">
            <v>Up</v>
          </cell>
          <cell r="AR100" t="str">
            <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t="str">
            <v/>
          </cell>
          <cell r="BJ100" t="str">
            <v/>
          </cell>
          <cell r="BK100" t="str">
            <v/>
          </cell>
          <cell r="BL100" t="str">
            <v/>
          </cell>
          <cell r="BM100" t="str">
            <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t="str">
            <v>Yes</v>
          </cell>
          <cell r="CE100" t="str">
            <v>Yes</v>
          </cell>
          <cell r="CF100" t="str">
            <v>Yes</v>
          </cell>
          <cell r="CG100" t="str">
            <v>Yes</v>
          </cell>
          <cell r="CH100" t="str">
            <v>Yes</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v>1</v>
          </cell>
          <cell r="DW100" t="str">
            <v/>
          </cell>
        </row>
        <row r="101">
          <cell r="U101" t="str">
            <v>PR19BRL_PC22</v>
          </cell>
          <cell r="V101" t="str">
            <v>Local Community and Environmental Resilience</v>
          </cell>
          <cell r="W101" t="str">
            <v>PR14 continuation</v>
          </cell>
          <cell r="X101" t="str">
            <v>PC22</v>
          </cell>
          <cell r="Y101" t="str">
            <v>Biodiversity Index</v>
          </cell>
          <cell r="Z101"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AA101">
            <v>0.5</v>
          </cell>
          <cell r="AB101">
            <v>0.5</v>
          </cell>
          <cell r="AC101" t="str">
            <v/>
          </cell>
          <cell r="AD101" t="str">
            <v/>
          </cell>
          <cell r="AE101" t="str">
            <v/>
          </cell>
          <cell r="AF101" t="str">
            <v/>
          </cell>
          <cell r="AG101" t="str">
            <v/>
          </cell>
          <cell r="AH101" t="str">
            <v/>
          </cell>
          <cell r="AI101">
            <v>1</v>
          </cell>
          <cell r="AJ101" t="str">
            <v>Out &amp; under</v>
          </cell>
          <cell r="AK101" t="str">
            <v xml:space="preserve">Revenue </v>
          </cell>
          <cell r="AL101" t="str">
            <v>In-period</v>
          </cell>
          <cell r="AM101" t="str">
            <v>Biodiversity/SSSIs</v>
          </cell>
          <cell r="AN101" t="str">
            <v>score</v>
          </cell>
          <cell r="AO101" t="str">
            <v>Biodiversity index</v>
          </cell>
          <cell r="AP101">
            <v>0</v>
          </cell>
          <cell r="AQ101" t="str">
            <v>Up</v>
          </cell>
          <cell r="AR101" t="str">
            <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t="str">
            <v/>
          </cell>
          <cell r="BJ101" t="str">
            <v/>
          </cell>
          <cell r="BK101" t="str">
            <v/>
          </cell>
          <cell r="BL101" t="str">
            <v/>
          </cell>
          <cell r="BM101" t="str">
            <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t="str">
            <v>Yes</v>
          </cell>
          <cell r="CE101" t="str">
            <v>Yes</v>
          </cell>
          <cell r="CF101" t="str">
            <v>Yes</v>
          </cell>
          <cell r="CG101" t="str">
            <v>Yes</v>
          </cell>
          <cell r="CH101" t="str">
            <v>Yes</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v>1</v>
          </cell>
          <cell r="DW101" t="str">
            <v/>
          </cell>
        </row>
        <row r="102">
          <cell r="U102" t="str">
            <v>PR19BRL_PC23</v>
          </cell>
          <cell r="V102" t="str">
            <v>Local Community and Environmental Resilience</v>
          </cell>
          <cell r="W102" t="str">
            <v>PR14 continuation</v>
          </cell>
          <cell r="X102" t="str">
            <v>PC23</v>
          </cell>
          <cell r="Y102" t="str">
            <v>Waste disposal compliance</v>
          </cell>
          <cell r="Z102" t="str">
            <v>The percentage compliance as per by the number of Bristol Water samples taken of discharged trade effluent from designated Company sample points that meet the consent requirements in the Environment Agency permits.</v>
          </cell>
          <cell r="AA102" t="str">
            <v/>
          </cell>
          <cell r="AB102">
            <v>1</v>
          </cell>
          <cell r="AC102" t="str">
            <v/>
          </cell>
          <cell r="AD102" t="str">
            <v/>
          </cell>
          <cell r="AE102" t="str">
            <v/>
          </cell>
          <cell r="AF102" t="str">
            <v/>
          </cell>
          <cell r="AG102" t="str">
            <v/>
          </cell>
          <cell r="AH102" t="str">
            <v/>
          </cell>
          <cell r="AI102">
            <v>1</v>
          </cell>
          <cell r="AJ102" t="str">
            <v>Under</v>
          </cell>
          <cell r="AK102" t="str">
            <v xml:space="preserve">Revenue </v>
          </cell>
          <cell r="AL102" t="str">
            <v>In-period</v>
          </cell>
          <cell r="AM102" t="str">
            <v>Waste disposal</v>
          </cell>
          <cell r="AN102" t="str">
            <v>%</v>
          </cell>
          <cell r="AO102" t="str">
            <v>% waste disposal compliance</v>
          </cell>
          <cell r="AP102">
            <v>1</v>
          </cell>
          <cell r="AQ102" t="str">
            <v>Up</v>
          </cell>
          <cell r="AR102" t="str">
            <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t="str">
            <v/>
          </cell>
          <cell r="BJ102" t="str">
            <v/>
          </cell>
          <cell r="BK102" t="str">
            <v/>
          </cell>
          <cell r="BL102" t="str">
            <v/>
          </cell>
          <cell r="BM102" t="str">
            <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t="str">
            <v>Yes</v>
          </cell>
          <cell r="CE102" t="str">
            <v>Yes</v>
          </cell>
          <cell r="CF102" t="str">
            <v>Yes</v>
          </cell>
          <cell r="CG102" t="str">
            <v>Yes</v>
          </cell>
          <cell r="CH102" t="str">
            <v>Yes</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v>1</v>
          </cell>
          <cell r="DW102" t="str">
            <v/>
          </cell>
        </row>
        <row r="103">
          <cell r="U103" t="str">
            <v>PR19BRL_PC24</v>
          </cell>
          <cell r="V103" t="str">
            <v>Local Community and Environmental Resilience</v>
          </cell>
          <cell r="W103" t="str">
            <v>PR19 new</v>
          </cell>
          <cell r="X103" t="str">
            <v>PC24</v>
          </cell>
          <cell r="Y103" t="str">
            <v xml:space="preserve">Water Industry National Environment Programme Compliance </v>
          </cell>
          <cell r="Z103" t="str">
            <v xml:space="preserve">The metric will measure compliance with requirements of the Water Industry National Environment Programme (WINEP). The company commits to deliver each requirement under the WINEP. </v>
          </cell>
          <cell r="AA103">
            <v>1</v>
          </cell>
          <cell r="AB103" t="str">
            <v/>
          </cell>
          <cell r="AC103" t="str">
            <v/>
          </cell>
          <cell r="AD103" t="str">
            <v/>
          </cell>
          <cell r="AE103" t="str">
            <v/>
          </cell>
          <cell r="AF103" t="str">
            <v/>
          </cell>
          <cell r="AG103" t="str">
            <v/>
          </cell>
          <cell r="AH103" t="str">
            <v/>
          </cell>
          <cell r="AI103">
            <v>1</v>
          </cell>
          <cell r="AJ103" t="str">
            <v>Under</v>
          </cell>
          <cell r="AK103" t="str">
            <v xml:space="preserve">Revenue </v>
          </cell>
          <cell r="AL103" t="str">
            <v>In-period</v>
          </cell>
          <cell r="AM103" t="str">
            <v>Water resources/ abstraction</v>
          </cell>
          <cell r="AN103" t="str">
            <v>%</v>
          </cell>
          <cell r="AO103" t="str">
            <v>% compliance with WINEP</v>
          </cell>
          <cell r="AP103">
            <v>0</v>
          </cell>
          <cell r="AQ103" t="str">
            <v>Up</v>
          </cell>
          <cell r="AR103" t="str">
            <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t="str">
            <v/>
          </cell>
          <cell r="BJ103" t="str">
            <v/>
          </cell>
          <cell r="BK103" t="str">
            <v/>
          </cell>
          <cell r="BL103" t="str">
            <v/>
          </cell>
          <cell r="BM103" t="str">
            <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t="str">
            <v>Yes</v>
          </cell>
          <cell r="CE103" t="str">
            <v>Yes</v>
          </cell>
          <cell r="CF103" t="str">
            <v>Yes</v>
          </cell>
          <cell r="CG103" t="str">
            <v>Yes</v>
          </cell>
          <cell r="CH103" t="str">
            <v>Yes</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v>1</v>
          </cell>
          <cell r="DW103" t="str">
            <v/>
          </cell>
        </row>
        <row r="104">
          <cell r="U104" t="str">
            <v>PR19BRL_PC25</v>
          </cell>
          <cell r="V104" t="str">
            <v>Local Community and Environmental Resilience</v>
          </cell>
          <cell r="W104" t="str">
            <v>PR14 continuation</v>
          </cell>
          <cell r="X104" t="str">
            <v>PC25</v>
          </cell>
          <cell r="Y104" t="str">
            <v>Local community satisfaction</v>
          </cell>
          <cell r="Z104" t="str">
            <v>The percentage of stakeholders within our supply area who are satisfied with the contribution we have made against our agreed commitments to the communities that we serve.</v>
          </cell>
          <cell r="AA104">
            <v>0.2</v>
          </cell>
          <cell r="AB104">
            <v>0.8</v>
          </cell>
          <cell r="AC104" t="str">
            <v/>
          </cell>
          <cell r="AD104" t="str">
            <v/>
          </cell>
          <cell r="AE104" t="str">
            <v/>
          </cell>
          <cell r="AF104" t="str">
            <v/>
          </cell>
          <cell r="AG104" t="str">
            <v/>
          </cell>
          <cell r="AH104" t="str">
            <v/>
          </cell>
          <cell r="AI104">
            <v>1</v>
          </cell>
          <cell r="AJ104" t="str">
            <v>Out &amp; under</v>
          </cell>
          <cell r="AK104" t="str">
            <v xml:space="preserve">Revenue </v>
          </cell>
          <cell r="AL104" t="str">
            <v>In-period</v>
          </cell>
          <cell r="AM104" t="str">
            <v>Community/partnerships</v>
          </cell>
          <cell r="AN104" t="str">
            <v>%</v>
          </cell>
          <cell r="AO104" t="str">
            <v>% stakeholder satisfaction</v>
          </cell>
          <cell r="AP104">
            <v>1</v>
          </cell>
          <cell r="AQ104" t="str">
            <v>Up</v>
          </cell>
          <cell r="AR104" t="str">
            <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t="str">
            <v/>
          </cell>
          <cell r="BJ104" t="str">
            <v/>
          </cell>
          <cell r="BK104" t="str">
            <v/>
          </cell>
          <cell r="BL104" t="str">
            <v/>
          </cell>
          <cell r="BM104" t="str">
            <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t="str">
            <v>Yes</v>
          </cell>
          <cell r="CE104" t="str">
            <v>Yes</v>
          </cell>
          <cell r="CF104" t="str">
            <v>Yes</v>
          </cell>
          <cell r="CG104" t="str">
            <v>Yes</v>
          </cell>
          <cell r="CH104" t="str">
            <v>Yes</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No</v>
          </cell>
          <cell r="DV104">
            <v>1E-3</v>
          </cell>
          <cell r="DW104" t="str">
            <v>Per 1000 Ml</v>
          </cell>
        </row>
        <row r="105">
          <cell r="U105" t="str">
            <v>PR19BRL_PC26</v>
          </cell>
          <cell r="V105" t="str">
            <v>Local Community and Environmental Resilience</v>
          </cell>
          <cell r="W105" t="str">
            <v>PR19 new</v>
          </cell>
          <cell r="X105" t="str">
            <v>PC26</v>
          </cell>
          <cell r="Y105" t="str">
            <v>Abstraction Incentive Mechanism (AIM)</v>
          </cell>
          <cell r="Z105" t="str">
            <v>Reducing abstraction at Shipton Moyne system (an abstraction linked to environmentally-sensitive sites), at times where there is a risk of low river flows due to low local groundwater levels</v>
          </cell>
          <cell r="AA105">
            <v>1</v>
          </cell>
          <cell r="AB105" t="str">
            <v/>
          </cell>
          <cell r="AC105" t="str">
            <v/>
          </cell>
          <cell r="AD105" t="str">
            <v/>
          </cell>
          <cell r="AE105" t="str">
            <v/>
          </cell>
          <cell r="AF105" t="str">
            <v/>
          </cell>
          <cell r="AG105" t="str">
            <v/>
          </cell>
          <cell r="AH105" t="str">
            <v/>
          </cell>
          <cell r="AI105">
            <v>1</v>
          </cell>
          <cell r="AJ105" t="str">
            <v>Out &amp; under</v>
          </cell>
          <cell r="AK105" t="str">
            <v xml:space="preserve">Revenue </v>
          </cell>
          <cell r="AL105" t="str">
            <v>In-period</v>
          </cell>
          <cell r="AM105" t="str">
            <v>Water resources/ abstraction</v>
          </cell>
          <cell r="AN105" t="str">
            <v>nr</v>
          </cell>
          <cell r="AO105" t="str">
            <v>Megalitres (Ml)</v>
          </cell>
          <cell r="AP105">
            <v>1</v>
          </cell>
          <cell r="AQ105" t="str">
            <v>Down</v>
          </cell>
          <cell r="AR105" t="str">
            <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t="str">
            <v/>
          </cell>
          <cell r="BJ105" t="str">
            <v/>
          </cell>
          <cell r="BK105" t="str">
            <v/>
          </cell>
          <cell r="BL105" t="str">
            <v/>
          </cell>
          <cell r="BM105" t="str">
            <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t="str">
            <v>Yes</v>
          </cell>
          <cell r="CE105" t="str">
            <v>Yes</v>
          </cell>
          <cell r="CF105" t="str">
            <v>Yes</v>
          </cell>
          <cell r="CG105" t="str">
            <v>Yes</v>
          </cell>
          <cell r="CH105" t="str">
            <v>Yes</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v>1</v>
          </cell>
          <cell r="DW105" t="str">
            <v/>
          </cell>
        </row>
        <row r="106">
          <cell r="U106" t="str">
            <v>PR19BRL_PC27</v>
          </cell>
          <cell r="V106" t="str">
            <v>Excellent Customer Experiences</v>
          </cell>
          <cell r="W106" t="str">
            <v>PR19 new</v>
          </cell>
          <cell r="X106" t="str">
            <v>PC27</v>
          </cell>
          <cell r="Y106" t="str">
            <v>Priority services for customers in vulnerable circumstances</v>
          </cell>
          <cell r="Z106" t="str">
            <v>The percentage of domestic households reflected on our Priority Services Register (PSR)</v>
          </cell>
          <cell r="AA106" t="str">
            <v/>
          </cell>
          <cell r="AB106" t="str">
            <v/>
          </cell>
          <cell r="AC106" t="str">
            <v/>
          </cell>
          <cell r="AD106" t="str">
            <v/>
          </cell>
          <cell r="AE106">
            <v>1</v>
          </cell>
          <cell r="AF106" t="str">
            <v/>
          </cell>
          <cell r="AG106" t="str">
            <v/>
          </cell>
          <cell r="AH106" t="str">
            <v/>
          </cell>
          <cell r="AI106">
            <v>1</v>
          </cell>
          <cell r="AJ106" t="str">
            <v>NFI</v>
          </cell>
          <cell r="AK106" t="str">
            <v/>
          </cell>
          <cell r="AL106" t="str">
            <v/>
          </cell>
          <cell r="AM106" t="str">
            <v>Billing, debt, vfm, affordability, vulnerability</v>
          </cell>
          <cell r="AN106" t="str">
            <v>%</v>
          </cell>
          <cell r="AO106" t="str">
            <v>Percentage of applicable households</v>
          </cell>
          <cell r="AP106">
            <v>1</v>
          </cell>
          <cell r="AQ106" t="str">
            <v>Up</v>
          </cell>
          <cell r="AR106" t="str">
            <v>Priority services for customers in vulnerable circumstances</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t="str">
            <v>3.1 / 17.5 / 45</v>
          </cell>
          <cell r="BJ106" t="str">
            <v>4.1 / 35 / 90</v>
          </cell>
          <cell r="BK106" t="str">
            <v>5.1 / 35 / 90</v>
          </cell>
          <cell r="BL106" t="str">
            <v>6.1 / 35 / 90</v>
          </cell>
          <cell r="BM106" t="str">
            <v>7.0 / 35 / 90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row>
        <row r="107">
          <cell r="U107" t="str">
            <v>PR19BRL_PC28</v>
          </cell>
          <cell r="V107" t="str">
            <v/>
          </cell>
          <cell r="W107" t="str">
            <v/>
          </cell>
          <cell r="X107" t="str">
            <v>PC28</v>
          </cell>
          <cell r="Y107" t="str">
            <v>Glastonbury Street Network Resilience</v>
          </cell>
          <cell r="Z107" t="str">
            <v/>
          </cell>
          <cell r="AA107" t="str">
            <v/>
          </cell>
          <cell r="AB107">
            <v>1</v>
          </cell>
          <cell r="AC107" t="str">
            <v/>
          </cell>
          <cell r="AD107" t="str">
            <v/>
          </cell>
          <cell r="AE107" t="str">
            <v/>
          </cell>
          <cell r="AF107" t="str">
            <v/>
          </cell>
          <cell r="AG107" t="str">
            <v/>
          </cell>
          <cell r="AH107" t="str">
            <v/>
          </cell>
          <cell r="AI107">
            <v>1</v>
          </cell>
          <cell r="AJ107" t="str">
            <v>Under</v>
          </cell>
          <cell r="AK107" t="str">
            <v xml:space="preserve">Revenue </v>
          </cell>
          <cell r="AL107" t="str">
            <v>End of period</v>
          </cell>
          <cell r="AM107" t="str">
            <v/>
          </cell>
          <cell r="AN107" t="str">
            <v>nr</v>
          </cell>
          <cell r="AO107" t="str">
            <v>Expected months of delays</v>
          </cell>
          <cell r="AP107">
            <v>0</v>
          </cell>
          <cell r="AQ107" t="str">
            <v>Down</v>
          </cell>
          <cell r="AR107" t="str">
            <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t="str">
            <v/>
          </cell>
          <cell r="BJ107" t="str">
            <v/>
          </cell>
          <cell r="BK107" t="str">
            <v/>
          </cell>
          <cell r="BL107" t="str">
            <v/>
          </cell>
          <cell r="BM107" t="str">
            <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t="str">
            <v/>
          </cell>
          <cell r="CE107" t="str">
            <v/>
          </cell>
          <cell r="CF107" t="str">
            <v/>
          </cell>
          <cell r="CG107" t="str">
            <v/>
          </cell>
          <cell r="CH107" t="str">
            <v>Yes</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E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row>
        <row r="108">
          <cell r="U108" t="str">
            <v>PR19BRL_NEP01</v>
          </cell>
          <cell r="V108" t="str">
            <v/>
          </cell>
          <cell r="W108" t="str">
            <v/>
          </cell>
          <cell r="X108" t="str">
            <v>NEP01</v>
          </cell>
          <cell r="Y108" t="str">
            <v>WINEP Delivery</v>
          </cell>
          <cell r="Z108" t="str">
            <v/>
          </cell>
          <cell r="AA108" t="str">
            <v/>
          </cell>
          <cell r="AB108" t="str">
            <v/>
          </cell>
          <cell r="AC108" t="str">
            <v/>
          </cell>
          <cell r="AD108" t="str">
            <v/>
          </cell>
          <cell r="AE108" t="str">
            <v/>
          </cell>
          <cell r="AF108" t="str">
            <v/>
          </cell>
          <cell r="AG108" t="str">
            <v/>
          </cell>
          <cell r="AH108" t="str">
            <v/>
          </cell>
          <cell r="AI108">
            <v>0</v>
          </cell>
          <cell r="AJ108" t="str">
            <v>NFI</v>
          </cell>
          <cell r="AK108" t="str">
            <v/>
          </cell>
          <cell r="AL108" t="str">
            <v/>
          </cell>
          <cell r="AM108" t="str">
            <v/>
          </cell>
          <cell r="AN108" t="str">
            <v/>
          </cell>
          <cell r="AO108" t="str">
            <v>WINEP requirements met or not met in each year</v>
          </cell>
          <cell r="AP108">
            <v>0</v>
          </cell>
          <cell r="AQ108" t="str">
            <v/>
          </cell>
          <cell r="AR108" t="str">
            <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t="str">
            <v/>
          </cell>
          <cell r="BJ108" t="str">
            <v/>
          </cell>
          <cell r="BK108" t="str">
            <v/>
          </cell>
          <cell r="BL108" t="str">
            <v/>
          </cell>
          <cell r="BM108" t="str">
            <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t="str">
            <v/>
          </cell>
          <cell r="CE108" t="str">
            <v/>
          </cell>
          <cell r="CF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E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row>
        <row r="109">
          <cell r="U109" t="str">
            <v>PR19BRL_PC29</v>
          </cell>
          <cell r="V109" t="str">
            <v/>
          </cell>
          <cell r="W109" t="str">
            <v/>
          </cell>
          <cell r="X109" t="str">
            <v>PC29</v>
          </cell>
          <cell r="Y109" t="str">
            <v>Total customer complaints</v>
          </cell>
          <cell r="Z109" t="str">
            <v/>
          </cell>
          <cell r="AA109" t="str">
            <v/>
          </cell>
          <cell r="AB109" t="str">
            <v/>
          </cell>
          <cell r="AC109" t="str">
            <v/>
          </cell>
          <cell r="AD109" t="str">
            <v/>
          </cell>
          <cell r="AE109" t="str">
            <v/>
          </cell>
          <cell r="AF109" t="str">
            <v/>
          </cell>
          <cell r="AG109" t="str">
            <v/>
          </cell>
          <cell r="AH109" t="str">
            <v/>
          </cell>
          <cell r="AI109">
            <v>0</v>
          </cell>
          <cell r="AJ109">
            <v>0</v>
          </cell>
          <cell r="AK109">
            <v>0</v>
          </cell>
          <cell r="AL109">
            <v>0</v>
          </cell>
          <cell r="AM109">
            <v>0</v>
          </cell>
          <cell r="AN109">
            <v>0</v>
          </cell>
          <cell r="AO109">
            <v>0</v>
          </cell>
          <cell r="AP109">
            <v>1</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t="str">
            <v/>
          </cell>
          <cell r="BJ109" t="str">
            <v/>
          </cell>
          <cell r="BK109" t="str">
            <v/>
          </cell>
          <cell r="BL109" t="str">
            <v/>
          </cell>
          <cell r="BM109" t="str">
            <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t="str">
            <v/>
          </cell>
          <cell r="CE109" t="str">
            <v/>
          </cell>
          <cell r="CF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E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v>0</v>
          </cell>
          <cell r="DV109">
            <v>0</v>
          </cell>
          <cell r="DW109">
            <v>0</v>
          </cell>
        </row>
        <row r="110">
          <cell r="U110" t="str">
            <v>PR19HDD_A1</v>
          </cell>
          <cell r="V110" t="str">
            <v>Good to drink</v>
          </cell>
          <cell r="W110" t="str">
            <v>PR19 new</v>
          </cell>
          <cell r="X110" t="str">
            <v>A1</v>
          </cell>
          <cell r="Y110" t="str">
            <v>Water quality compliance (CRI)</v>
          </cell>
          <cell r="Z110" t="str">
            <v>The DWI's compliance risk index. It is a measure designed to illustrate the risk arising from treated water compliance failures. It aligns with the current risk based approach to regulation of water supplies used by the Drinking Water Inspectorate</v>
          </cell>
          <cell r="AA110">
            <v>0.5</v>
          </cell>
          <cell r="AB110">
            <v>0.5</v>
          </cell>
          <cell r="AC110" t="str">
            <v/>
          </cell>
          <cell r="AD110" t="str">
            <v/>
          </cell>
          <cell r="AE110" t="str">
            <v/>
          </cell>
          <cell r="AF110" t="str">
            <v/>
          </cell>
          <cell r="AG110" t="str">
            <v/>
          </cell>
          <cell r="AH110" t="str">
            <v/>
          </cell>
          <cell r="AI110">
            <v>1</v>
          </cell>
          <cell r="AJ110" t="str">
            <v>Under</v>
          </cell>
          <cell r="AK110" t="str">
            <v xml:space="preserve">Revenue </v>
          </cell>
          <cell r="AL110" t="str">
            <v>In-period</v>
          </cell>
          <cell r="AM110" t="str">
            <v>Water quality compliance</v>
          </cell>
          <cell r="AN110" t="str">
            <v>number</v>
          </cell>
          <cell r="AO110" t="str">
            <v>Numerical CRI score</v>
          </cell>
          <cell r="AP110">
            <v>2</v>
          </cell>
          <cell r="AQ110" t="str">
            <v>Down</v>
          </cell>
          <cell r="AR110" t="str">
            <v>Water quality compliance (CRI)</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t="str">
            <v>Yes</v>
          </cell>
          <cell r="CE110" t="str">
            <v>Yes</v>
          </cell>
          <cell r="CF110" t="str">
            <v>Yes</v>
          </cell>
          <cell r="CG110" t="str">
            <v>Yes</v>
          </cell>
          <cell r="CH110" t="str">
            <v>Yes</v>
          </cell>
          <cell r="CI110" t="str">
            <v/>
          </cell>
          <cell r="CJ110" t="str">
            <v/>
          </cell>
          <cell r="CK110" t="str">
            <v/>
          </cell>
          <cell r="CL110" t="str">
            <v/>
          </cell>
          <cell r="CM110" t="str">
            <v/>
          </cell>
          <cell r="CN110">
            <v>9.5</v>
          </cell>
          <cell r="CO110">
            <v>9.5</v>
          </cell>
          <cell r="CP110">
            <v>9.5</v>
          </cell>
          <cell r="CQ110">
            <v>9.5</v>
          </cell>
          <cell r="CR110">
            <v>9.5</v>
          </cell>
          <cell r="CS110">
            <v>2</v>
          </cell>
          <cell r="CT110">
            <v>2</v>
          </cell>
          <cell r="CU110">
            <v>2</v>
          </cell>
          <cell r="CV110">
            <v>2</v>
          </cell>
          <cell r="CW110">
            <v>2</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v>-3.3000000000000002E-2</v>
          </cell>
          <cell r="DN110" t="str">
            <v/>
          </cell>
          <cell r="DO110" t="str">
            <v/>
          </cell>
          <cell r="DP110" t="str">
            <v/>
          </cell>
          <cell r="DQ110">
            <v>0</v>
          </cell>
          <cell r="DR110" t="str">
            <v/>
          </cell>
          <cell r="DS110" t="str">
            <v/>
          </cell>
          <cell r="DT110" t="str">
            <v/>
          </cell>
          <cell r="DU110" t="str">
            <v/>
          </cell>
          <cell r="DV110">
            <v>1</v>
          </cell>
          <cell r="DW110" t="str">
            <v/>
          </cell>
        </row>
        <row r="111">
          <cell r="U111" t="str">
            <v>PR19HDD_A2</v>
          </cell>
          <cell r="V111" t="str">
            <v>Good to drink</v>
          </cell>
          <cell r="W111" t="str">
            <v>PR14 revision</v>
          </cell>
          <cell r="X111" t="str">
            <v>A2</v>
          </cell>
          <cell r="Y111" t="str">
            <v xml:space="preserve">Number of complaints about drinking water quality </v>
          </cell>
          <cell r="Z111" t="str">
            <v>Total number of complaints about appearance, taste and odour per year.</v>
          </cell>
          <cell r="AA111">
            <v>0.5</v>
          </cell>
          <cell r="AB111">
            <v>0.5</v>
          </cell>
          <cell r="AC111" t="str">
            <v/>
          </cell>
          <cell r="AD111" t="str">
            <v/>
          </cell>
          <cell r="AE111" t="str">
            <v/>
          </cell>
          <cell r="AF111" t="str">
            <v/>
          </cell>
          <cell r="AG111" t="str">
            <v/>
          </cell>
          <cell r="AH111" t="str">
            <v/>
          </cell>
          <cell r="AI111">
            <v>1</v>
          </cell>
          <cell r="AJ111" t="str">
            <v>Out &amp; under</v>
          </cell>
          <cell r="AK111" t="str">
            <v xml:space="preserve">Revenue </v>
          </cell>
          <cell r="AL111" t="str">
            <v>In-period</v>
          </cell>
          <cell r="AM111" t="str">
            <v>Customer contacts - water quality</v>
          </cell>
          <cell r="AN111" t="str">
            <v>Number</v>
          </cell>
          <cell r="AO111" t="str">
            <v>No. of contacts per 1,000 population</v>
          </cell>
          <cell r="AP111">
            <v>0</v>
          </cell>
          <cell r="AQ111" t="str">
            <v>Down</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t="str">
            <v/>
          </cell>
          <cell r="BJ111" t="str">
            <v/>
          </cell>
          <cell r="BK111" t="str">
            <v/>
          </cell>
          <cell r="BL111" t="str">
            <v/>
          </cell>
          <cell r="BM111" t="str">
            <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t="str">
            <v>Yes</v>
          </cell>
          <cell r="CE111" t="str">
            <v>Yes</v>
          </cell>
          <cell r="CF111" t="str">
            <v>Yes</v>
          </cell>
          <cell r="CG111" t="str">
            <v>Yes</v>
          </cell>
          <cell r="CH111" t="str">
            <v>Yes</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v>1</v>
          </cell>
          <cell r="DW111" t="str">
            <v/>
          </cell>
        </row>
        <row r="112">
          <cell r="U112" t="str">
            <v>PR19HDD_A3</v>
          </cell>
          <cell r="V112" t="str">
            <v>Good to drink</v>
          </cell>
          <cell r="W112" t="str">
            <v>PR19 new</v>
          </cell>
          <cell r="X112" t="str">
            <v>A3</v>
          </cell>
          <cell r="Y112" t="str">
            <v>Number of lead pipes replaced</v>
          </cell>
          <cell r="Z112" t="str">
            <v>Number of lead communication and supply pipes replaced</v>
          </cell>
          <cell r="AA112" t="str">
            <v/>
          </cell>
          <cell r="AB112">
            <v>1</v>
          </cell>
          <cell r="AC112" t="str">
            <v/>
          </cell>
          <cell r="AD112" t="str">
            <v/>
          </cell>
          <cell r="AE112" t="str">
            <v/>
          </cell>
          <cell r="AF112" t="str">
            <v/>
          </cell>
          <cell r="AG112" t="str">
            <v/>
          </cell>
          <cell r="AH112" t="str">
            <v/>
          </cell>
          <cell r="AI112">
            <v>1</v>
          </cell>
          <cell r="AJ112" t="str">
            <v>Out &amp; under</v>
          </cell>
          <cell r="AK112" t="str">
            <v xml:space="preserve">Revenue </v>
          </cell>
          <cell r="AL112" t="str">
            <v>In-period</v>
          </cell>
          <cell r="AM112" t="str">
            <v>*** new primary category required ***</v>
          </cell>
          <cell r="AN112" t="str">
            <v>nr</v>
          </cell>
          <cell r="AO112" t="str">
            <v>Number of lead pipes</v>
          </cell>
          <cell r="AP112">
            <v>0</v>
          </cell>
          <cell r="AQ112" t="str">
            <v>Up</v>
          </cell>
          <cell r="AR112" t="str">
            <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t="str">
            <v/>
          </cell>
          <cell r="BJ112" t="str">
            <v/>
          </cell>
          <cell r="BK112" t="str">
            <v/>
          </cell>
          <cell r="BL112" t="str">
            <v/>
          </cell>
          <cell r="BM112" t="str">
            <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t="str">
            <v/>
          </cell>
          <cell r="CE112" t="str">
            <v/>
          </cell>
          <cell r="CF112" t="str">
            <v/>
          </cell>
          <cell r="CG112" t="str">
            <v/>
          </cell>
          <cell r="CH112" t="str">
            <v>Yes</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v>1</v>
          </cell>
          <cell r="DW112" t="str">
            <v/>
          </cell>
        </row>
        <row r="113">
          <cell r="U113" t="str">
            <v>PR19HDD_B1</v>
          </cell>
          <cell r="V113" t="str">
            <v>Water always there</v>
          </cell>
          <cell r="W113" t="str">
            <v>PR14 revision</v>
          </cell>
          <cell r="X113" t="str">
            <v>B1</v>
          </cell>
          <cell r="Y113" t="str">
            <v>Water supply interruptions</v>
          </cell>
          <cell r="Z113" t="str">
            <v xml:space="preserve">Average supply interruption greater than, or equal to, three hours (minutes per property) </v>
          </cell>
          <cell r="AA113">
            <v>0.5</v>
          </cell>
          <cell r="AB113">
            <v>0.5</v>
          </cell>
          <cell r="AC113" t="str">
            <v/>
          </cell>
          <cell r="AD113" t="str">
            <v/>
          </cell>
          <cell r="AE113" t="str">
            <v/>
          </cell>
          <cell r="AF113" t="str">
            <v/>
          </cell>
          <cell r="AG113" t="str">
            <v/>
          </cell>
          <cell r="AH113" t="str">
            <v/>
          </cell>
          <cell r="AI113">
            <v>1</v>
          </cell>
          <cell r="AJ113" t="str">
            <v>Under</v>
          </cell>
          <cell r="AK113" t="str">
            <v xml:space="preserve">Revenue </v>
          </cell>
          <cell r="AL113" t="str">
            <v>In-period</v>
          </cell>
          <cell r="AM113" t="str">
            <v>Supply interruptions</v>
          </cell>
          <cell r="AN113" t="str">
            <v>hh:mm:ss</v>
          </cell>
          <cell r="AO113" t="str">
            <v>Hours:minutes:seconds per property per year</v>
          </cell>
          <cell r="AP113">
            <v>0</v>
          </cell>
          <cell r="AQ113" t="str">
            <v>Down</v>
          </cell>
          <cell r="AR113" t="str">
            <v>Water supply interruptions</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4.5138888888888893E-3</v>
          </cell>
          <cell r="BJ113">
            <v>4.2592592592592595E-3</v>
          </cell>
          <cell r="BK113">
            <v>3.9930555555555561E-3</v>
          </cell>
          <cell r="BL113">
            <v>3.7384259259259263E-3</v>
          </cell>
          <cell r="BM113">
            <v>3.472222222222222E-3</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t="str">
            <v>Yes</v>
          </cell>
          <cell r="CE113" t="str">
            <v>Yes</v>
          </cell>
          <cell r="CF113" t="str">
            <v>Yes</v>
          </cell>
          <cell r="CG113" t="str">
            <v>Yes</v>
          </cell>
          <cell r="CH113" t="str">
            <v>Yes</v>
          </cell>
          <cell r="CI113" t="str">
            <v/>
          </cell>
          <cell r="CJ113" t="str">
            <v/>
          </cell>
          <cell r="CK113" t="str">
            <v/>
          </cell>
          <cell r="CL113" t="str">
            <v/>
          </cell>
          <cell r="CM113" t="str">
            <v/>
          </cell>
          <cell r="CN113">
            <v>1.5798611111111114E-2</v>
          </cell>
          <cell r="CO113">
            <v>1.5798611111111114E-2</v>
          </cell>
          <cell r="CP113">
            <v>1.5798611111111114E-2</v>
          </cell>
          <cell r="CQ113">
            <v>1.5798611111111114E-2</v>
          </cell>
          <cell r="CR113">
            <v>1.5798611111111114E-2</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E113" t="str">
            <v/>
          </cell>
          <cell r="DF113" t="str">
            <v/>
          </cell>
          <cell r="DG113" t="str">
            <v/>
          </cell>
          <cell r="DH113" t="str">
            <v/>
          </cell>
          <cell r="DI113" t="str">
            <v/>
          </cell>
          <cell r="DJ113" t="str">
            <v/>
          </cell>
          <cell r="DK113" t="str">
            <v/>
          </cell>
          <cell r="DL113" t="str">
            <v/>
          </cell>
          <cell r="DM113">
            <v>-3.7999999999999999E-2</v>
          </cell>
          <cell r="DN113" t="str">
            <v/>
          </cell>
          <cell r="DO113" t="str">
            <v/>
          </cell>
          <cell r="DP113" t="str">
            <v/>
          </cell>
          <cell r="DQ113" t="str">
            <v/>
          </cell>
          <cell r="DR113" t="str">
            <v/>
          </cell>
          <cell r="DS113" t="str">
            <v/>
          </cell>
          <cell r="DT113" t="str">
            <v/>
          </cell>
          <cell r="DU113" t="str">
            <v/>
          </cell>
          <cell r="DV113">
            <v>1</v>
          </cell>
          <cell r="DW113" t="str">
            <v/>
          </cell>
        </row>
        <row r="114">
          <cell r="U114" t="str">
            <v>PR19HDD_B2</v>
          </cell>
          <cell r="V114" t="str">
            <v>Water always there</v>
          </cell>
          <cell r="W114" t="str">
            <v>PR14 revision</v>
          </cell>
          <cell r="X114" t="str">
            <v>B2</v>
          </cell>
          <cell r="Y114" t="str">
            <v>Leakage</v>
          </cell>
          <cell r="Z114" t="str">
            <v xml:space="preserve">The total level of leakage, including service reservoir losses and trunk main leakage plus customer supply pipe leakage, in megalitres per day (Ml/d), reported as a three-year average. </v>
          </cell>
          <cell r="AA114" t="str">
            <v/>
          </cell>
          <cell r="AB114">
            <v>1</v>
          </cell>
          <cell r="AC114" t="str">
            <v/>
          </cell>
          <cell r="AD114" t="str">
            <v/>
          </cell>
          <cell r="AE114" t="str">
            <v/>
          </cell>
          <cell r="AF114" t="str">
            <v/>
          </cell>
          <cell r="AG114" t="str">
            <v/>
          </cell>
          <cell r="AH114" t="str">
            <v/>
          </cell>
          <cell r="AI114">
            <v>1</v>
          </cell>
          <cell r="AJ114" t="str">
            <v>Under</v>
          </cell>
          <cell r="AK114" t="str">
            <v xml:space="preserve">Revenue </v>
          </cell>
          <cell r="AL114" t="str">
            <v>In-period</v>
          </cell>
          <cell r="AM114" t="str">
            <v>Leakage</v>
          </cell>
          <cell r="AN114" t="str">
            <v>%</v>
          </cell>
          <cell r="AO114" t="str">
            <v>Percentage reduction from baseline (2019-20) using 3 year average</v>
          </cell>
          <cell r="AP114">
            <v>1</v>
          </cell>
          <cell r="AQ114" t="str">
            <v>Up</v>
          </cell>
          <cell r="AR114" t="str">
            <v>Leakage</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1.2</v>
          </cell>
          <cell r="BJ114">
            <v>3.4</v>
          </cell>
          <cell r="BK114">
            <v>6.4</v>
          </cell>
          <cell r="BL114">
            <v>9.4</v>
          </cell>
          <cell r="BM114">
            <v>12.4</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t="str">
            <v>Yes</v>
          </cell>
          <cell r="CE114" t="str">
            <v>Yes</v>
          </cell>
          <cell r="CF114" t="str">
            <v>Yes</v>
          </cell>
          <cell r="CG114" t="str">
            <v>Yes</v>
          </cell>
          <cell r="CH114" t="str">
            <v>Yes</v>
          </cell>
          <cell r="CI114" t="str">
            <v/>
          </cell>
          <cell r="CJ114" t="str">
            <v/>
          </cell>
          <cell r="CK114" t="str">
            <v/>
          </cell>
          <cell r="CL114" t="str">
            <v/>
          </cell>
          <cell r="CM114" t="str">
            <v/>
          </cell>
          <cell r="CN114">
            <v>-5</v>
          </cell>
          <cell r="CO114">
            <v>-5</v>
          </cell>
          <cell r="CP114">
            <v>-5</v>
          </cell>
          <cell r="CQ114">
            <v>-5</v>
          </cell>
          <cell r="CR114">
            <v>-5</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F114" t="str">
            <v/>
          </cell>
          <cell r="DG114" t="str">
            <v/>
          </cell>
          <cell r="DH114" t="str">
            <v/>
          </cell>
          <cell r="DI114" t="str">
            <v/>
          </cell>
          <cell r="DJ114" t="str">
            <v/>
          </cell>
          <cell r="DK114" t="str">
            <v/>
          </cell>
          <cell r="DL114" t="str">
            <v/>
          </cell>
          <cell r="DM114">
            <v>-0.10199999999999999</v>
          </cell>
          <cell r="DN114" t="str">
            <v/>
          </cell>
          <cell r="DO114" t="str">
            <v/>
          </cell>
          <cell r="DP114" t="str">
            <v/>
          </cell>
          <cell r="DQ114" t="str">
            <v/>
          </cell>
          <cell r="DR114" t="str">
            <v/>
          </cell>
          <cell r="DS114" t="str">
            <v/>
          </cell>
          <cell r="DT114" t="str">
            <v/>
          </cell>
          <cell r="DU114" t="str">
            <v/>
          </cell>
          <cell r="DV114">
            <v>1</v>
          </cell>
          <cell r="DW114" t="str">
            <v/>
          </cell>
        </row>
        <row r="115">
          <cell r="U115" t="str">
            <v>PR19HDD_B3</v>
          </cell>
          <cell r="V115" t="str">
            <v>Water always there</v>
          </cell>
          <cell r="W115" t="str">
            <v>PR14 revision</v>
          </cell>
          <cell r="X115" t="str">
            <v>B3</v>
          </cell>
          <cell r="Y115" t="str">
            <v>Per capita consumption</v>
          </cell>
          <cell r="Z115" t="str">
            <v>Average amount of water used by each person that lives in a household property (litres per head per day). Reported as a three-year average</v>
          </cell>
          <cell r="AA115">
            <v>0.5</v>
          </cell>
          <cell r="AB115">
            <v>0.5</v>
          </cell>
          <cell r="AC115" t="str">
            <v/>
          </cell>
          <cell r="AD115" t="str">
            <v/>
          </cell>
          <cell r="AE115" t="str">
            <v/>
          </cell>
          <cell r="AF115" t="str">
            <v/>
          </cell>
          <cell r="AG115" t="str">
            <v/>
          </cell>
          <cell r="AH115" t="str">
            <v/>
          </cell>
          <cell r="AI115">
            <v>1</v>
          </cell>
          <cell r="AJ115" t="str">
            <v>Under</v>
          </cell>
          <cell r="AK115" t="str">
            <v xml:space="preserve">Revenue </v>
          </cell>
          <cell r="AL115" t="str">
            <v>End of period</v>
          </cell>
          <cell r="AM115" t="str">
            <v>Water consumption</v>
          </cell>
          <cell r="AN115" t="str">
            <v xml:space="preserve">% </v>
          </cell>
          <cell r="AO115" t="str">
            <v>Percentage reduction from baseline (2019-20) using 3 year average</v>
          </cell>
          <cell r="AP115">
            <v>1</v>
          </cell>
          <cell r="AQ115" t="str">
            <v>Up</v>
          </cell>
          <cell r="AR115" t="str">
            <v>Per capita consumption</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0.9</v>
          </cell>
          <cell r="BJ115">
            <v>1.8</v>
          </cell>
          <cell r="BK115">
            <v>2.7</v>
          </cell>
          <cell r="BL115">
            <v>3.5</v>
          </cell>
          <cell r="BM115">
            <v>4.2</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t="str">
            <v>Yes</v>
          </cell>
          <cell r="CE115" t="str">
            <v>Yes</v>
          </cell>
          <cell r="CF115" t="str">
            <v>Yes</v>
          </cell>
          <cell r="CG115" t="str">
            <v>Yes</v>
          </cell>
          <cell r="CH115" t="str">
            <v>Yes</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v>-1.4E-2</v>
          </cell>
          <cell r="DN115" t="str">
            <v/>
          </cell>
          <cell r="DO115" t="str">
            <v/>
          </cell>
          <cell r="DP115" t="str">
            <v/>
          </cell>
          <cell r="DQ115" t="str">
            <v/>
          </cell>
          <cell r="DR115" t="str">
            <v/>
          </cell>
          <cell r="DS115" t="str">
            <v/>
          </cell>
          <cell r="DT115" t="str">
            <v/>
          </cell>
          <cell r="DU115" t="str">
            <v/>
          </cell>
          <cell r="DV115">
            <v>1</v>
          </cell>
          <cell r="DW115" t="str">
            <v/>
          </cell>
        </row>
        <row r="116">
          <cell r="U116" t="str">
            <v>PR19HDD_B4</v>
          </cell>
          <cell r="V116" t="str">
            <v>Water always there</v>
          </cell>
          <cell r="W116" t="str">
            <v>PR19 new</v>
          </cell>
          <cell r="X116" t="str">
            <v>B4</v>
          </cell>
          <cell r="Y116" t="str">
            <v>Risk of severe restrictions in a drought</v>
          </cell>
          <cell r="Z116" t="str">
            <v>Percentage of the population that would experience severe supply restrictions (e.g. standpipes or rota cuts) in a 1-in-200 year drought</v>
          </cell>
          <cell r="AA116">
            <v>1</v>
          </cell>
          <cell r="AB116" t="str">
            <v/>
          </cell>
          <cell r="AC116" t="str">
            <v/>
          </cell>
          <cell r="AD116" t="str">
            <v/>
          </cell>
          <cell r="AE116" t="str">
            <v/>
          </cell>
          <cell r="AF116" t="str">
            <v/>
          </cell>
          <cell r="AG116" t="str">
            <v/>
          </cell>
          <cell r="AH116" t="str">
            <v/>
          </cell>
          <cell r="AI116">
            <v>1</v>
          </cell>
          <cell r="AJ116" t="str">
            <v>NFI</v>
          </cell>
          <cell r="AK116" t="str">
            <v/>
          </cell>
          <cell r="AL116" t="str">
            <v/>
          </cell>
          <cell r="AM116" t="str">
            <v>Resilience</v>
          </cell>
          <cell r="AN116" t="str">
            <v>%</v>
          </cell>
          <cell r="AO116" t="str">
            <v>Percentage of population at risk</v>
          </cell>
          <cell r="AP116">
            <v>1</v>
          </cell>
          <cell r="AQ116" t="str">
            <v>Down</v>
          </cell>
          <cell r="AR116" t="str">
            <v>Risk of severe restrictions in a drought</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v>1</v>
          </cell>
          <cell r="DW116" t="str">
            <v/>
          </cell>
        </row>
        <row r="117">
          <cell r="U117" t="str">
            <v>PR19HDD_B5</v>
          </cell>
          <cell r="V117" t="str">
            <v>Water always there</v>
          </cell>
          <cell r="W117" t="str">
            <v>PR14 revision</v>
          </cell>
          <cell r="X117" t="str">
            <v>B5</v>
          </cell>
          <cell r="Y117" t="str">
            <v>Mains repairs</v>
          </cell>
          <cell r="Z117" t="str">
            <v>The number of mains bursts per thousand kilometres of total length of mains</v>
          </cell>
          <cell r="AA117" t="str">
            <v/>
          </cell>
          <cell r="AB117">
            <v>1</v>
          </cell>
          <cell r="AC117" t="str">
            <v/>
          </cell>
          <cell r="AD117" t="str">
            <v/>
          </cell>
          <cell r="AE117" t="str">
            <v/>
          </cell>
          <cell r="AF117" t="str">
            <v/>
          </cell>
          <cell r="AG117" t="str">
            <v/>
          </cell>
          <cell r="AH117" t="str">
            <v/>
          </cell>
          <cell r="AI117">
            <v>1</v>
          </cell>
          <cell r="AJ117" t="str">
            <v>Under</v>
          </cell>
          <cell r="AK117" t="str">
            <v xml:space="preserve">Revenue </v>
          </cell>
          <cell r="AL117" t="str">
            <v>In-period</v>
          </cell>
          <cell r="AM117" t="str">
            <v>Water mains bursts</v>
          </cell>
          <cell r="AN117" t="str">
            <v>number</v>
          </cell>
          <cell r="AO117" t="str">
            <v>Number of repairs per 1000 km of mains</v>
          </cell>
          <cell r="AP117">
            <v>1</v>
          </cell>
          <cell r="AQ117" t="str">
            <v>Down</v>
          </cell>
          <cell r="AR117" t="str">
            <v>Mains repairs</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121</v>
          </cell>
          <cell r="BJ117">
            <v>118.9</v>
          </cell>
          <cell r="BK117">
            <v>116.7</v>
          </cell>
          <cell r="BL117">
            <v>114.6</v>
          </cell>
          <cell r="BM117">
            <v>112.5</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t="str">
            <v>Yes</v>
          </cell>
          <cell r="CE117" t="str">
            <v>Yes</v>
          </cell>
          <cell r="CF117" t="str">
            <v>Yes</v>
          </cell>
          <cell r="CG117" t="str">
            <v>Yes</v>
          </cell>
          <cell r="CH117" t="str">
            <v>Yes</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v>-7.0000000000000001E-3</v>
          </cell>
          <cell r="DN117" t="str">
            <v/>
          </cell>
          <cell r="DO117" t="str">
            <v/>
          </cell>
          <cell r="DP117" t="str">
            <v/>
          </cell>
          <cell r="DQ117" t="str">
            <v/>
          </cell>
          <cell r="DR117" t="str">
            <v/>
          </cell>
          <cell r="DS117" t="str">
            <v/>
          </cell>
          <cell r="DT117" t="str">
            <v/>
          </cell>
          <cell r="DU117" t="str">
            <v/>
          </cell>
          <cell r="DV117">
            <v>1</v>
          </cell>
          <cell r="DW117" t="str">
            <v/>
          </cell>
        </row>
        <row r="118">
          <cell r="U118" t="str">
            <v>PR19HDD_B6</v>
          </cell>
          <cell r="V118" t="str">
            <v>Water always there</v>
          </cell>
          <cell r="W118" t="str">
            <v>PR19 new</v>
          </cell>
          <cell r="X118" t="str">
            <v>B6</v>
          </cell>
          <cell r="Y118" t="str">
            <v>Unplanned outage</v>
          </cell>
          <cell r="Z118" t="str">
            <v xml:space="preserve">Unplanned outage. The annualised unavailable flow, based on the peak week production capacity (or PWPC). </v>
          </cell>
          <cell r="AA118">
            <v>0.5</v>
          </cell>
          <cell r="AB118">
            <v>0.5</v>
          </cell>
          <cell r="AC118" t="str">
            <v/>
          </cell>
          <cell r="AD118" t="str">
            <v/>
          </cell>
          <cell r="AE118" t="str">
            <v/>
          </cell>
          <cell r="AF118" t="str">
            <v/>
          </cell>
          <cell r="AG118" t="str">
            <v/>
          </cell>
          <cell r="AH118" t="str">
            <v/>
          </cell>
          <cell r="AI118">
            <v>1</v>
          </cell>
          <cell r="AJ118" t="str">
            <v>Under</v>
          </cell>
          <cell r="AK118" t="str">
            <v xml:space="preserve">Revenue </v>
          </cell>
          <cell r="AL118" t="str">
            <v>In-period</v>
          </cell>
          <cell r="AM118" t="str">
            <v>Water outage</v>
          </cell>
          <cell r="AN118" t="str">
            <v>%</v>
          </cell>
          <cell r="AO118" t="str">
            <v>Percentage of peak week production capacity</v>
          </cell>
          <cell r="AP118">
            <v>2</v>
          </cell>
          <cell r="AQ118" t="str">
            <v>Down</v>
          </cell>
          <cell r="AR118" t="str">
            <v>Unplanned outage</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2.34</v>
          </cell>
          <cell r="BJ118">
            <v>2.34</v>
          </cell>
          <cell r="BK118">
            <v>2.34</v>
          </cell>
          <cell r="BL118">
            <v>2.34</v>
          </cell>
          <cell r="BM118">
            <v>2.34</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t="str">
            <v>Yes</v>
          </cell>
          <cell r="CE118" t="str">
            <v>Yes</v>
          </cell>
          <cell r="CF118" t="str">
            <v>Yes</v>
          </cell>
          <cell r="CG118" t="str">
            <v>Yes</v>
          </cell>
          <cell r="CH118" t="str">
            <v>Yes</v>
          </cell>
          <cell r="CI118" t="str">
            <v/>
          </cell>
          <cell r="CJ118" t="str">
            <v/>
          </cell>
          <cell r="CK118" t="str">
            <v/>
          </cell>
          <cell r="CL118" t="str">
            <v/>
          </cell>
          <cell r="CM118" t="str">
            <v/>
          </cell>
          <cell r="CN118">
            <v>4.68</v>
          </cell>
          <cell r="CO118">
            <v>4.68</v>
          </cell>
          <cell r="CP118">
            <v>4.68</v>
          </cell>
          <cell r="CQ118">
            <v>4.68</v>
          </cell>
          <cell r="CR118">
            <v>4.68</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v>-5.8999999999999997E-2</v>
          </cell>
          <cell r="DN118" t="str">
            <v/>
          </cell>
          <cell r="DO118" t="str">
            <v/>
          </cell>
          <cell r="DP118" t="str">
            <v/>
          </cell>
          <cell r="DQ118" t="str">
            <v/>
          </cell>
          <cell r="DR118" t="str">
            <v/>
          </cell>
          <cell r="DS118" t="str">
            <v/>
          </cell>
          <cell r="DT118" t="str">
            <v/>
          </cell>
          <cell r="DU118" t="str">
            <v/>
          </cell>
          <cell r="DV118">
            <v>1</v>
          </cell>
          <cell r="DW118" t="str">
            <v/>
          </cell>
        </row>
        <row r="119">
          <cell r="U119" t="str">
            <v>PR19HDD_B7</v>
          </cell>
          <cell r="V119" t="str">
            <v>Water always there</v>
          </cell>
          <cell r="W119" t="str">
            <v>PR14 revision</v>
          </cell>
          <cell r="X119" t="str">
            <v>B7</v>
          </cell>
          <cell r="Y119" t="str">
            <v>Properties at risk of receiving low pressure</v>
          </cell>
          <cell r="Z119" t="str">
            <v>The total number of properties that have received, and are likely to continue to receive, pressure below the reference level.</v>
          </cell>
          <cell r="AA119" t="str">
            <v/>
          </cell>
          <cell r="AB119">
            <v>1</v>
          </cell>
          <cell r="AC119" t="str">
            <v/>
          </cell>
          <cell r="AD119" t="str">
            <v/>
          </cell>
          <cell r="AE119" t="str">
            <v/>
          </cell>
          <cell r="AF119" t="str">
            <v/>
          </cell>
          <cell r="AG119" t="str">
            <v/>
          </cell>
          <cell r="AH119" t="str">
            <v/>
          </cell>
          <cell r="AI119">
            <v>1</v>
          </cell>
          <cell r="AJ119" t="str">
            <v>Under</v>
          </cell>
          <cell r="AK119" t="str">
            <v xml:space="preserve">Revenue </v>
          </cell>
          <cell r="AL119" t="str">
            <v>In-period</v>
          </cell>
          <cell r="AM119" t="str">
            <v>Water pressure</v>
          </cell>
          <cell r="AN119" t="str">
            <v>number</v>
          </cell>
          <cell r="AO119" t="str">
            <v>No. of properties per 10,000 connections</v>
          </cell>
          <cell r="AP119">
            <v>0</v>
          </cell>
          <cell r="AQ119" t="str">
            <v>Down</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t="str">
            <v/>
          </cell>
          <cell r="BJ119" t="str">
            <v/>
          </cell>
          <cell r="BK119" t="str">
            <v/>
          </cell>
          <cell r="BL119" t="str">
            <v/>
          </cell>
          <cell r="BM119" t="str">
            <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t="str">
            <v>Yes</v>
          </cell>
          <cell r="CE119" t="str">
            <v>Yes</v>
          </cell>
          <cell r="CF119" t="str">
            <v>Yes</v>
          </cell>
          <cell r="CG119" t="str">
            <v>Yes</v>
          </cell>
          <cell r="CH119" t="str">
            <v>Yes</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v>1</v>
          </cell>
          <cell r="DW119" t="str">
            <v/>
          </cell>
        </row>
        <row r="120">
          <cell r="U120" t="str">
            <v>PR19HDD_C1</v>
          </cell>
          <cell r="V120" t="str">
            <v>Thriving environment</v>
          </cell>
          <cell r="W120" t="str">
            <v>PR19 new</v>
          </cell>
          <cell r="X120" t="str">
            <v>C1</v>
          </cell>
          <cell r="Y120" t="str">
            <v>Length of river water quality improved</v>
          </cell>
          <cell r="Z120" t="str">
            <v xml:space="preserve">The length of river benefitting from quality improvement work undertaken by Hafren Dyfrdwy to meet Water Framework Directive (WFD) objectives. </v>
          </cell>
          <cell r="AA120" t="str">
            <v/>
          </cell>
          <cell r="AB120" t="str">
            <v/>
          </cell>
          <cell r="AC120">
            <v>1</v>
          </cell>
          <cell r="AD120" t="str">
            <v/>
          </cell>
          <cell r="AE120" t="str">
            <v/>
          </cell>
          <cell r="AF120" t="str">
            <v/>
          </cell>
          <cell r="AG120" t="str">
            <v/>
          </cell>
          <cell r="AH120" t="str">
            <v/>
          </cell>
          <cell r="AI120">
            <v>1</v>
          </cell>
          <cell r="AJ120" t="str">
            <v>Out &amp; under</v>
          </cell>
          <cell r="AK120" t="str">
            <v xml:space="preserve">Revenue </v>
          </cell>
          <cell r="AL120" t="str">
            <v>End of period</v>
          </cell>
          <cell r="AM120" t="str">
            <v>Environmental</v>
          </cell>
          <cell r="AN120" t="str">
            <v>nr</v>
          </cell>
          <cell r="AO120" t="str">
            <v>Length in km</v>
          </cell>
          <cell r="AP120">
            <v>1</v>
          </cell>
          <cell r="AQ120" t="str">
            <v>Up</v>
          </cell>
          <cell r="AR120" t="str">
            <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t="str">
            <v/>
          </cell>
          <cell r="BJ120" t="str">
            <v/>
          </cell>
          <cell r="BK120" t="str">
            <v/>
          </cell>
          <cell r="BL120" t="str">
            <v/>
          </cell>
          <cell r="BM120" t="str">
            <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t="str">
            <v>Yes</v>
          </cell>
          <cell r="CE120" t="str">
            <v>Yes</v>
          </cell>
          <cell r="CF120" t="str">
            <v>Yes</v>
          </cell>
          <cell r="CG120" t="str">
            <v>Yes</v>
          </cell>
          <cell r="CH120" t="str">
            <v>Yes</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v>1</v>
          </cell>
          <cell r="DW120" t="str">
            <v/>
          </cell>
        </row>
        <row r="121">
          <cell r="U121" t="str">
            <v>PR19HDD_C2</v>
          </cell>
          <cell r="V121" t="str">
            <v>Thriving environment</v>
          </cell>
          <cell r="W121" t="str">
            <v>PR19 new</v>
          </cell>
          <cell r="X121" t="str">
            <v>C2</v>
          </cell>
          <cell r="Y121" t="str">
            <v>Hectares managed for biodiversity</v>
          </cell>
          <cell r="Z121"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AA121">
            <v>0.5</v>
          </cell>
          <cell r="AB121" t="str">
            <v/>
          </cell>
          <cell r="AC121">
            <v>0.5</v>
          </cell>
          <cell r="AD121" t="str">
            <v/>
          </cell>
          <cell r="AE121" t="str">
            <v/>
          </cell>
          <cell r="AF121" t="str">
            <v/>
          </cell>
          <cell r="AG121" t="str">
            <v/>
          </cell>
          <cell r="AH121" t="str">
            <v/>
          </cell>
          <cell r="AI121">
            <v>1</v>
          </cell>
          <cell r="AJ121" t="str">
            <v>Out &amp; under</v>
          </cell>
          <cell r="AK121" t="str">
            <v xml:space="preserve">Revenue </v>
          </cell>
          <cell r="AL121" t="str">
            <v>In-period</v>
          </cell>
          <cell r="AM121" t="str">
            <v>Biodiversity/SSSIs</v>
          </cell>
          <cell r="AN121" t="str">
            <v>nr</v>
          </cell>
          <cell r="AO121" t="str">
            <v>Area in hectares</v>
          </cell>
          <cell r="AP121">
            <v>2</v>
          </cell>
          <cell r="AQ121" t="str">
            <v>Up</v>
          </cell>
          <cell r="AR121" t="str">
            <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t="str">
            <v/>
          </cell>
          <cell r="BJ121" t="str">
            <v/>
          </cell>
          <cell r="BK121" t="str">
            <v/>
          </cell>
          <cell r="BL121" t="str">
            <v/>
          </cell>
          <cell r="BM121" t="str">
            <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t="str">
            <v>Yes</v>
          </cell>
          <cell r="CE121" t="str">
            <v>Yes</v>
          </cell>
          <cell r="CF121" t="str">
            <v>Yes</v>
          </cell>
          <cell r="CG121" t="str">
            <v>Yes</v>
          </cell>
          <cell r="CH121" t="str">
            <v>Yes</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v>1</v>
          </cell>
          <cell r="DW121" t="str">
            <v/>
          </cell>
        </row>
        <row r="122">
          <cell r="U122" t="str">
            <v>PR19HDD_C3</v>
          </cell>
          <cell r="V122" t="str">
            <v>Thriving environment</v>
          </cell>
          <cell r="W122" t="str">
            <v>PR19 new</v>
          </cell>
          <cell r="X122" t="str">
            <v>C3</v>
          </cell>
          <cell r="Y122" t="str">
            <v>Satisfactory sludge disposal</v>
          </cell>
          <cell r="Z122" t="str">
            <v>Compliance with sludge use and disposal standards as part of the Environment Agency EPA requirements.</v>
          </cell>
          <cell r="AA122" t="str">
            <v/>
          </cell>
          <cell r="AB122" t="str">
            <v/>
          </cell>
          <cell r="AC122" t="str">
            <v/>
          </cell>
          <cell r="AD122">
            <v>1</v>
          </cell>
          <cell r="AE122" t="str">
            <v/>
          </cell>
          <cell r="AF122" t="str">
            <v/>
          </cell>
          <cell r="AG122" t="str">
            <v/>
          </cell>
          <cell r="AH122" t="str">
            <v/>
          </cell>
          <cell r="AI122">
            <v>1</v>
          </cell>
          <cell r="AJ122" t="str">
            <v>Under</v>
          </cell>
          <cell r="AK122" t="str">
            <v xml:space="preserve">Revenue </v>
          </cell>
          <cell r="AL122" t="str">
            <v>In-period</v>
          </cell>
          <cell r="AM122" t="str">
            <v>Bioresources (sludge)</v>
          </cell>
          <cell r="AN122" t="str">
            <v>%</v>
          </cell>
          <cell r="AO122" t="str">
            <v>Percentage of total sludge</v>
          </cell>
          <cell r="AP122">
            <v>2</v>
          </cell>
          <cell r="AQ122" t="str">
            <v>Up</v>
          </cell>
          <cell r="AR122" t="str">
            <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t="str">
            <v/>
          </cell>
          <cell r="BJ122" t="str">
            <v/>
          </cell>
          <cell r="BK122" t="str">
            <v/>
          </cell>
          <cell r="BL122" t="str">
            <v/>
          </cell>
          <cell r="BM122" t="str">
            <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t="str">
            <v>Yes</v>
          </cell>
          <cell r="CE122" t="str">
            <v>Yes</v>
          </cell>
          <cell r="CF122" t="str">
            <v>Yes</v>
          </cell>
          <cell r="CG122" t="str">
            <v>Yes</v>
          </cell>
          <cell r="CH122" t="str">
            <v>Yes</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v>1</v>
          </cell>
          <cell r="DW122" t="str">
            <v/>
          </cell>
        </row>
        <row r="123">
          <cell r="U123" t="str">
            <v>PR19HDD_C4</v>
          </cell>
          <cell r="V123" t="str">
            <v>Thriving environment</v>
          </cell>
          <cell r="W123" t="str">
            <v>PR19 new</v>
          </cell>
          <cell r="X123" t="str">
            <v>C4</v>
          </cell>
          <cell r="Y123" t="str">
            <v>Treatment works compliance</v>
          </cell>
          <cell r="Z123" t="str">
            <v>Water and wastewater treatment works compliance as per Environmental Performance Assessment (EPA) definition</v>
          </cell>
          <cell r="AA123" t="str">
            <v/>
          </cell>
          <cell r="AB123">
            <v>0.5</v>
          </cell>
          <cell r="AC123">
            <v>0.5</v>
          </cell>
          <cell r="AD123" t="str">
            <v/>
          </cell>
          <cell r="AE123" t="str">
            <v/>
          </cell>
          <cell r="AF123" t="str">
            <v/>
          </cell>
          <cell r="AG123" t="str">
            <v/>
          </cell>
          <cell r="AH123" t="str">
            <v/>
          </cell>
          <cell r="AI123">
            <v>1</v>
          </cell>
          <cell r="AJ123" t="str">
            <v>Under</v>
          </cell>
          <cell r="AK123" t="str">
            <v xml:space="preserve">Revenue </v>
          </cell>
          <cell r="AL123" t="str">
            <v>In-period</v>
          </cell>
          <cell r="AM123" t="str">
            <v>Treatment works</v>
          </cell>
          <cell r="AN123" t="str">
            <v>%</v>
          </cell>
          <cell r="AO123" t="str">
            <v>Percentage compliance</v>
          </cell>
          <cell r="AP123">
            <v>2</v>
          </cell>
          <cell r="AQ123" t="str">
            <v>Up</v>
          </cell>
          <cell r="AR123" t="str">
            <v>Treatment works compliance</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100</v>
          </cell>
          <cell r="BJ123">
            <v>100</v>
          </cell>
          <cell r="BK123">
            <v>100</v>
          </cell>
          <cell r="BL123">
            <v>100</v>
          </cell>
          <cell r="BM123">
            <v>100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t="str">
            <v>Yes</v>
          </cell>
          <cell r="CE123" t="str">
            <v>Yes</v>
          </cell>
          <cell r="CF123" t="str">
            <v>Yes</v>
          </cell>
          <cell r="CG123" t="str">
            <v>Yes</v>
          </cell>
          <cell r="CH123" t="str">
            <v>Yes</v>
          </cell>
          <cell r="CI123" t="str">
            <v/>
          </cell>
          <cell r="CJ123" t="str">
            <v/>
          </cell>
          <cell r="CK123" t="str">
            <v/>
          </cell>
          <cell r="CL123" t="str">
            <v/>
          </cell>
          <cell r="CM123" t="str">
            <v/>
          </cell>
          <cell r="CN123" t="str">
            <v/>
          </cell>
          <cell r="CO123" t="str">
            <v/>
          </cell>
          <cell r="CP123" t="str">
            <v/>
          </cell>
          <cell r="CQ123" t="str">
            <v/>
          </cell>
          <cell r="CR123" t="str">
            <v/>
          </cell>
          <cell r="CS123">
            <v>97.9</v>
          </cell>
          <cell r="CT123">
            <v>97.9</v>
          </cell>
          <cell r="CU123">
            <v>97.9</v>
          </cell>
          <cell r="CV123">
            <v>97.9</v>
          </cell>
          <cell r="CW123">
            <v>97.9</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v>-7.7000000000000002E-3</v>
          </cell>
          <cell r="DN123" t="str">
            <v/>
          </cell>
          <cell r="DO123" t="str">
            <v/>
          </cell>
          <cell r="DP123" t="str">
            <v/>
          </cell>
          <cell r="DQ123" t="str">
            <v/>
          </cell>
          <cell r="DR123" t="str">
            <v/>
          </cell>
          <cell r="DS123" t="str">
            <v/>
          </cell>
          <cell r="DT123" t="str">
            <v/>
          </cell>
          <cell r="DU123" t="str">
            <v/>
          </cell>
          <cell r="DV123">
            <v>1</v>
          </cell>
          <cell r="DW123" t="str">
            <v/>
          </cell>
        </row>
        <row r="124">
          <cell r="U124" t="str">
            <v>PR19HDD_D1</v>
          </cell>
          <cell r="V124" t="str">
            <v>Making a positive difference in our communities</v>
          </cell>
          <cell r="W124" t="str">
            <v>PR19 new</v>
          </cell>
          <cell r="X124" t="str">
            <v>D1</v>
          </cell>
          <cell r="Y124" t="str">
            <v>Inspiring our customers to use water wisely</v>
          </cell>
          <cell r="Z124" t="str">
            <v>Number of people who have agreed to change their behaviour as a result of our educational activities.</v>
          </cell>
          <cell r="AA124">
            <v>0.35</v>
          </cell>
          <cell r="AB124">
            <v>0.35</v>
          </cell>
          <cell r="AC124">
            <v>0.3</v>
          </cell>
          <cell r="AD124" t="str">
            <v/>
          </cell>
          <cell r="AE124" t="str">
            <v/>
          </cell>
          <cell r="AF124" t="str">
            <v/>
          </cell>
          <cell r="AG124" t="str">
            <v/>
          </cell>
          <cell r="AH124" t="str">
            <v/>
          </cell>
          <cell r="AI124">
            <v>1</v>
          </cell>
          <cell r="AJ124" t="str">
            <v>NFI</v>
          </cell>
          <cell r="AK124" t="str">
            <v/>
          </cell>
          <cell r="AL124" t="str">
            <v/>
          </cell>
          <cell r="AM124" t="str">
            <v>Customer education/awareness</v>
          </cell>
          <cell r="AN124" t="str">
            <v>nr</v>
          </cell>
          <cell r="AO124" t="str">
            <v>Number of people</v>
          </cell>
          <cell r="AP124">
            <v>0</v>
          </cell>
          <cell r="AQ124" t="str">
            <v>Up</v>
          </cell>
          <cell r="AR124" t="str">
            <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t="str">
            <v/>
          </cell>
          <cell r="BJ124" t="str">
            <v/>
          </cell>
          <cell r="BK124" t="str">
            <v/>
          </cell>
          <cell r="BL124" t="str">
            <v/>
          </cell>
          <cell r="BM124" t="str">
            <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t="str">
            <v/>
          </cell>
          <cell r="CE124" t="str">
            <v/>
          </cell>
          <cell r="CF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v>1</v>
          </cell>
          <cell r="DW124" t="str">
            <v/>
          </cell>
        </row>
        <row r="125">
          <cell r="U125" t="str">
            <v>PR19HDD_E1</v>
          </cell>
          <cell r="V125" t="str">
            <v>Wastewater safely taken away</v>
          </cell>
          <cell r="W125" t="str">
            <v>PR14 revision</v>
          </cell>
          <cell r="X125" t="str">
            <v>E1</v>
          </cell>
          <cell r="Y125" t="str">
            <v>Internal sewer flooding</v>
          </cell>
          <cell r="Z125" t="str">
            <v>The number of internal sewer flooding incidents per year, including sewer flooding due to severe weather events per 10,000 sewer connections</v>
          </cell>
          <cell r="AA125" t="str">
            <v/>
          </cell>
          <cell r="AB125" t="str">
            <v/>
          </cell>
          <cell r="AC125">
            <v>1</v>
          </cell>
          <cell r="AD125" t="str">
            <v/>
          </cell>
          <cell r="AE125" t="str">
            <v/>
          </cell>
          <cell r="AF125" t="str">
            <v/>
          </cell>
          <cell r="AG125" t="str">
            <v/>
          </cell>
          <cell r="AH125" t="str">
            <v/>
          </cell>
          <cell r="AI125">
            <v>1</v>
          </cell>
          <cell r="AJ125" t="str">
            <v>Out &amp; under</v>
          </cell>
          <cell r="AK125" t="str">
            <v xml:space="preserve">Revenue </v>
          </cell>
          <cell r="AL125" t="str">
            <v>In-period</v>
          </cell>
          <cell r="AM125" t="str">
            <v>Sewer flooding</v>
          </cell>
          <cell r="AN125" t="str">
            <v>number</v>
          </cell>
          <cell r="AO125" t="str">
            <v>Number of incidents per 10,000 sewer connections</v>
          </cell>
          <cell r="AP125">
            <v>2</v>
          </cell>
          <cell r="AQ125" t="str">
            <v>Down</v>
          </cell>
          <cell r="AR125" t="str">
            <v>Internal sewer flooding</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1.68</v>
          </cell>
          <cell r="BJ125">
            <v>1.63</v>
          </cell>
          <cell r="BK125">
            <v>1.58</v>
          </cell>
          <cell r="BL125">
            <v>1.44</v>
          </cell>
          <cell r="BM125">
            <v>1.34</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t="str">
            <v>Yes</v>
          </cell>
          <cell r="CE125" t="str">
            <v>Yes</v>
          </cell>
          <cell r="CF125" t="str">
            <v>Yes</v>
          </cell>
          <cell r="CG125" t="str">
            <v>Yes</v>
          </cell>
          <cell r="CH125" t="str">
            <v>Yes</v>
          </cell>
          <cell r="CI125" t="str">
            <v/>
          </cell>
          <cell r="CJ125" t="str">
            <v/>
          </cell>
          <cell r="CK125" t="str">
            <v/>
          </cell>
          <cell r="CL125" t="str">
            <v/>
          </cell>
          <cell r="CM125" t="str">
            <v/>
          </cell>
          <cell r="CN125">
            <v>3.35</v>
          </cell>
          <cell r="CO125">
            <v>3.35</v>
          </cell>
          <cell r="CP125">
            <v>3.35</v>
          </cell>
          <cell r="CQ125">
            <v>3.35</v>
          </cell>
          <cell r="CR125">
            <v>3.35</v>
          </cell>
          <cell r="CS125" t="str">
            <v/>
          </cell>
          <cell r="CT125" t="str">
            <v/>
          </cell>
          <cell r="CU125" t="str">
            <v/>
          </cell>
          <cell r="CV125" t="str">
            <v/>
          </cell>
          <cell r="CW125" t="str">
            <v/>
          </cell>
          <cell r="CX125" t="str">
            <v/>
          </cell>
          <cell r="CY125" t="str">
            <v/>
          </cell>
          <cell r="CZ125" t="str">
            <v/>
          </cell>
          <cell r="DA125" t="str">
            <v/>
          </cell>
          <cell r="DB125" t="str">
            <v/>
          </cell>
          <cell r="DC125">
            <v>1.1499999999999999</v>
          </cell>
          <cell r="DD125">
            <v>1.1100000000000001</v>
          </cell>
          <cell r="DE125">
            <v>1.06</v>
          </cell>
          <cell r="DF125">
            <v>1.06</v>
          </cell>
          <cell r="DG125">
            <v>1.05</v>
          </cell>
          <cell r="DH125" t="str">
            <v/>
          </cell>
          <cell r="DI125" t="str">
            <v/>
          </cell>
          <cell r="DJ125" t="str">
            <v/>
          </cell>
          <cell r="DK125" t="str">
            <v/>
          </cell>
          <cell r="DL125" t="str">
            <v/>
          </cell>
          <cell r="DM125">
            <v>-3.5000000000000003E-2</v>
          </cell>
          <cell r="DN125" t="str">
            <v/>
          </cell>
          <cell r="DO125" t="str">
            <v/>
          </cell>
          <cell r="DP125" t="str">
            <v/>
          </cell>
          <cell r="DQ125">
            <v>3.5000000000000003E-2</v>
          </cell>
          <cell r="DR125" t="str">
            <v/>
          </cell>
          <cell r="DS125" t="str">
            <v/>
          </cell>
          <cell r="DT125" t="str">
            <v/>
          </cell>
          <cell r="DU125" t="str">
            <v/>
          </cell>
          <cell r="DV125">
            <v>1</v>
          </cell>
          <cell r="DW125" t="str">
            <v/>
          </cell>
        </row>
        <row r="126">
          <cell r="U126" t="str">
            <v>PR19HDD_E2</v>
          </cell>
          <cell r="V126" t="str">
            <v>Wastewater safely taken away</v>
          </cell>
          <cell r="W126" t="str">
            <v>PR14 revision</v>
          </cell>
          <cell r="X126" t="str">
            <v>E2</v>
          </cell>
          <cell r="Y126" t="str">
            <v>Pollution incidents</v>
          </cell>
          <cell r="Z126" t="str">
            <v>The number of category 1 - 3 pollution incidents per 10,000km of wastewater network, as reported to the Environment Agency and Natural Resources Wales</v>
          </cell>
          <cell r="AA126" t="str">
            <v/>
          </cell>
          <cell r="AB126" t="str">
            <v/>
          </cell>
          <cell r="AC126">
            <v>1</v>
          </cell>
          <cell r="AD126" t="str">
            <v/>
          </cell>
          <cell r="AE126" t="str">
            <v/>
          </cell>
          <cell r="AF126" t="str">
            <v/>
          </cell>
          <cell r="AG126" t="str">
            <v/>
          </cell>
          <cell r="AH126" t="str">
            <v/>
          </cell>
          <cell r="AI126">
            <v>1</v>
          </cell>
          <cell r="AJ126" t="str">
            <v>Under</v>
          </cell>
          <cell r="AK126" t="str">
            <v xml:space="preserve">Revenue </v>
          </cell>
          <cell r="AL126" t="str">
            <v>In-period</v>
          </cell>
          <cell r="AM126" t="str">
            <v>Pollution incidents</v>
          </cell>
          <cell r="AN126" t="str">
            <v>number</v>
          </cell>
          <cell r="AO126" t="str">
            <v>Number of pollution incidents per 10,000 km of the wastewater
 network</v>
          </cell>
          <cell r="AP126">
            <v>2</v>
          </cell>
          <cell r="AQ126" t="str">
            <v>Down</v>
          </cell>
          <cell r="AR126" t="str">
            <v>Pollution incidents</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138</v>
          </cell>
          <cell r="BJ126">
            <v>137</v>
          </cell>
          <cell r="BK126">
            <v>117</v>
          </cell>
          <cell r="BL126">
            <v>117</v>
          </cell>
          <cell r="BM126">
            <v>97</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t="str">
            <v>Yes</v>
          </cell>
          <cell r="CE126" t="str">
            <v>Yes</v>
          </cell>
          <cell r="CF126" t="str">
            <v>Yes</v>
          </cell>
          <cell r="CG126" t="str">
            <v>Yes</v>
          </cell>
          <cell r="CH126" t="str">
            <v>Yes</v>
          </cell>
          <cell r="CI126" t="str">
            <v/>
          </cell>
          <cell r="CJ126" t="str">
            <v/>
          </cell>
          <cell r="CK126" t="str">
            <v/>
          </cell>
          <cell r="CL126" t="str">
            <v/>
          </cell>
          <cell r="CM126" t="str">
            <v/>
          </cell>
          <cell r="CN126">
            <v>207</v>
          </cell>
          <cell r="CO126">
            <v>207</v>
          </cell>
          <cell r="CP126">
            <v>207</v>
          </cell>
          <cell r="CQ126">
            <v>207</v>
          </cell>
          <cell r="CR126">
            <v>207</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F126" t="str">
            <v/>
          </cell>
          <cell r="DG126" t="str">
            <v/>
          </cell>
          <cell r="DH126" t="str">
            <v/>
          </cell>
          <cell r="DI126" t="str">
            <v/>
          </cell>
          <cell r="DJ126" t="str">
            <v/>
          </cell>
          <cell r="DK126" t="str">
            <v/>
          </cell>
          <cell r="DL126" t="str">
            <v/>
          </cell>
          <cell r="DM126">
            <v>-2E-3</v>
          </cell>
          <cell r="DN126" t="str">
            <v/>
          </cell>
          <cell r="DO126" t="str">
            <v/>
          </cell>
          <cell r="DP126" t="str">
            <v/>
          </cell>
          <cell r="DQ126" t="str">
            <v/>
          </cell>
          <cell r="DR126" t="str">
            <v/>
          </cell>
          <cell r="DS126" t="str">
            <v/>
          </cell>
          <cell r="DT126" t="str">
            <v/>
          </cell>
          <cell r="DU126" t="str">
            <v/>
          </cell>
          <cell r="DV126">
            <v>1</v>
          </cell>
          <cell r="DW126" t="str">
            <v/>
          </cell>
        </row>
        <row r="127">
          <cell r="U127" t="str">
            <v>PR19HDD_E3</v>
          </cell>
          <cell r="V127" t="str">
            <v>Wastewater safely taken away</v>
          </cell>
          <cell r="W127" t="str">
            <v>PR14 continuation</v>
          </cell>
          <cell r="X127" t="str">
            <v>E3</v>
          </cell>
          <cell r="Y127" t="str">
            <v xml:space="preserve">Sewer blockages </v>
          </cell>
          <cell r="Z127" t="str">
            <v>The total number of sewer blockages on Hafren Dyfrdwy's network (including sewers transferred in 2011)</v>
          </cell>
          <cell r="AA127" t="str">
            <v/>
          </cell>
          <cell r="AB127" t="str">
            <v/>
          </cell>
          <cell r="AC127">
            <v>1</v>
          </cell>
          <cell r="AD127" t="str">
            <v/>
          </cell>
          <cell r="AE127" t="str">
            <v/>
          </cell>
          <cell r="AF127" t="str">
            <v/>
          </cell>
          <cell r="AG127" t="str">
            <v/>
          </cell>
          <cell r="AH127" t="str">
            <v/>
          </cell>
          <cell r="AI127">
            <v>1</v>
          </cell>
          <cell r="AJ127" t="str">
            <v>Out &amp; under</v>
          </cell>
          <cell r="AK127" t="str">
            <v xml:space="preserve">Revenue </v>
          </cell>
          <cell r="AL127" t="str">
            <v>In-period</v>
          </cell>
          <cell r="AM127" t="str">
            <v>Sewer blockages/collapses</v>
          </cell>
          <cell r="AN127" t="str">
            <v>number</v>
          </cell>
          <cell r="AO127" t="str">
            <v>Incidents per 1,000 km of sewers</v>
          </cell>
          <cell r="AP127">
            <v>0</v>
          </cell>
          <cell r="AQ127" t="str">
            <v>Down</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t="str">
            <v/>
          </cell>
          <cell r="BJ127" t="str">
            <v/>
          </cell>
          <cell r="BK127" t="str">
            <v/>
          </cell>
          <cell r="BL127" t="str">
            <v/>
          </cell>
          <cell r="BM127" t="str">
            <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t="str">
            <v>Yes</v>
          </cell>
          <cell r="CE127" t="str">
            <v>Yes</v>
          </cell>
          <cell r="CF127" t="str">
            <v>Yes</v>
          </cell>
          <cell r="CG127" t="str">
            <v>Yes</v>
          </cell>
          <cell r="CH127" t="str">
            <v>Yes</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v>1</v>
          </cell>
          <cell r="DW127" t="str">
            <v/>
          </cell>
        </row>
        <row r="128">
          <cell r="U128" t="str">
            <v>PR19HDD_E4</v>
          </cell>
          <cell r="V128" t="str">
            <v>Wastewater safely taken away</v>
          </cell>
          <cell r="W128" t="str">
            <v>PR19 new</v>
          </cell>
          <cell r="X128" t="str">
            <v>E4</v>
          </cell>
          <cell r="Y128" t="str">
            <v>Risk of sewer flooding in a storm</v>
          </cell>
          <cell r="Z128" t="str">
            <v>Percentage of the population served that are at risk of sewer flooding in a 1-in-50 year storm, split into 5 vulnerability bands</v>
          </cell>
          <cell r="AA128" t="str">
            <v/>
          </cell>
          <cell r="AB128" t="str">
            <v/>
          </cell>
          <cell r="AC128">
            <v>1</v>
          </cell>
          <cell r="AD128" t="str">
            <v/>
          </cell>
          <cell r="AE128" t="str">
            <v/>
          </cell>
          <cell r="AF128" t="str">
            <v/>
          </cell>
          <cell r="AG128" t="str">
            <v/>
          </cell>
          <cell r="AH128" t="str">
            <v/>
          </cell>
          <cell r="AI128">
            <v>1</v>
          </cell>
          <cell r="AJ128" t="str">
            <v>NFI</v>
          </cell>
          <cell r="AK128" t="str">
            <v/>
          </cell>
          <cell r="AL128" t="str">
            <v/>
          </cell>
          <cell r="AM128" t="str">
            <v>Resilience</v>
          </cell>
          <cell r="AN128" t="str">
            <v>%</v>
          </cell>
          <cell r="AO128" t="str">
            <v>Percentage of population at risk</v>
          </cell>
          <cell r="AP128">
            <v>2</v>
          </cell>
          <cell r="AQ128" t="str">
            <v>Up</v>
          </cell>
          <cell r="AR128" t="str">
            <v>Risk of sewer flooding in a storm</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6.64</v>
          </cell>
          <cell r="BJ128">
            <v>6.64</v>
          </cell>
          <cell r="BK128">
            <v>6.64</v>
          </cell>
          <cell r="BL128">
            <v>6.64</v>
          </cell>
          <cell r="BM128">
            <v>6.64</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t="str">
            <v/>
          </cell>
          <cell r="CE128" t="str">
            <v/>
          </cell>
          <cell r="CF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v>1</v>
          </cell>
          <cell r="DW128" t="str">
            <v/>
          </cell>
        </row>
        <row r="129">
          <cell r="U129" t="str">
            <v>PR19HDD_E5</v>
          </cell>
          <cell r="V129" t="str">
            <v>Wastewater safely taken away</v>
          </cell>
          <cell r="W129" t="str">
            <v>PR19 new</v>
          </cell>
          <cell r="X129" t="str">
            <v>E5</v>
          </cell>
          <cell r="Y129" t="str">
            <v>Sewer collapses</v>
          </cell>
          <cell r="Z129" t="str">
            <v>The number of sewer collapses per thousand kilometres of all sewers causing a reported impact on service to customers or the environment</v>
          </cell>
          <cell r="AA129" t="str">
            <v/>
          </cell>
          <cell r="AB129" t="str">
            <v/>
          </cell>
          <cell r="AC129">
            <v>1</v>
          </cell>
          <cell r="AD129" t="str">
            <v/>
          </cell>
          <cell r="AE129" t="str">
            <v/>
          </cell>
          <cell r="AF129" t="str">
            <v/>
          </cell>
          <cell r="AG129" t="str">
            <v/>
          </cell>
          <cell r="AH129" t="str">
            <v/>
          </cell>
          <cell r="AI129">
            <v>1</v>
          </cell>
          <cell r="AJ129" t="str">
            <v>Under</v>
          </cell>
          <cell r="AK129" t="str">
            <v xml:space="preserve">Revenue </v>
          </cell>
          <cell r="AL129" t="str">
            <v>In-period</v>
          </cell>
          <cell r="AM129" t="str">
            <v>Sewer blockages/collapses</v>
          </cell>
          <cell r="AN129" t="str">
            <v>number</v>
          </cell>
          <cell r="AO129" t="str">
            <v>Number of collapses per 1000km of sewer network</v>
          </cell>
          <cell r="AP129">
            <v>2</v>
          </cell>
          <cell r="AQ129" t="str">
            <v>Down</v>
          </cell>
          <cell r="AR129" t="str">
            <v>Sewer collapses</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5.37</v>
          </cell>
          <cell r="BJ129">
            <v>5.37</v>
          </cell>
          <cell r="BK129">
            <v>5.37</v>
          </cell>
          <cell r="BL129">
            <v>5.37</v>
          </cell>
          <cell r="BM129">
            <v>5.37</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t="str">
            <v>Yes</v>
          </cell>
          <cell r="CE129" t="str">
            <v>Yes</v>
          </cell>
          <cell r="CF129" t="str">
            <v>Yes</v>
          </cell>
          <cell r="CG129" t="str">
            <v>Yes</v>
          </cell>
          <cell r="CH129" t="str">
            <v>Yes</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v>-1.534E-3</v>
          </cell>
          <cell r="DN129" t="str">
            <v/>
          </cell>
          <cell r="DO129" t="str">
            <v/>
          </cell>
          <cell r="DP129" t="str">
            <v/>
          </cell>
          <cell r="DQ129" t="str">
            <v/>
          </cell>
          <cell r="DR129" t="str">
            <v/>
          </cell>
          <cell r="DS129" t="str">
            <v/>
          </cell>
          <cell r="DT129" t="str">
            <v/>
          </cell>
          <cell r="DU129" t="str">
            <v/>
          </cell>
          <cell r="DV129">
            <v>1</v>
          </cell>
          <cell r="DW129" t="str">
            <v/>
          </cell>
        </row>
        <row r="130">
          <cell r="U130" t="str">
            <v>PR19HDD_F1</v>
          </cell>
          <cell r="V130" t="str">
            <v>Lowest possible bills</v>
          </cell>
          <cell r="W130" t="str">
            <v>PR19 new</v>
          </cell>
          <cell r="X130" t="str">
            <v>F1</v>
          </cell>
          <cell r="Y130" t="str">
            <v>Reduction in the number of void supply points</v>
          </cell>
          <cell r="Z130" t="str">
            <v>The reduction in the number of residential and business void supply points.</v>
          </cell>
          <cell r="AA130" t="str">
            <v/>
          </cell>
          <cell r="AB130" t="str">
            <v/>
          </cell>
          <cell r="AC130" t="str">
            <v/>
          </cell>
          <cell r="AD130" t="str">
            <v/>
          </cell>
          <cell r="AE130">
            <v>1</v>
          </cell>
          <cell r="AF130" t="str">
            <v/>
          </cell>
          <cell r="AG130" t="str">
            <v/>
          </cell>
          <cell r="AH130" t="str">
            <v/>
          </cell>
          <cell r="AI130">
            <v>1</v>
          </cell>
          <cell r="AJ130" t="str">
            <v>Out &amp; under</v>
          </cell>
          <cell r="AK130" t="str">
            <v xml:space="preserve">Revenue </v>
          </cell>
          <cell r="AL130" t="str">
            <v>In-period</v>
          </cell>
          <cell r="AM130" t="str">
            <v>Billing, debt, vfm, affordability, vulnerability</v>
          </cell>
          <cell r="AN130" t="str">
            <v xml:space="preserve">% </v>
          </cell>
          <cell r="AO130" t="str">
            <v>% of properties classified as void</v>
          </cell>
          <cell r="AP130">
            <v>2</v>
          </cell>
          <cell r="AQ130" t="str">
            <v>Down</v>
          </cell>
          <cell r="AR130" t="str">
            <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t="str">
            <v/>
          </cell>
          <cell r="BJ130" t="str">
            <v/>
          </cell>
          <cell r="BK130" t="str">
            <v/>
          </cell>
          <cell r="BL130" t="str">
            <v/>
          </cell>
          <cell r="BM130" t="str">
            <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t="str">
            <v>Yes</v>
          </cell>
          <cell r="CE130" t="str">
            <v>Yes</v>
          </cell>
          <cell r="CF130" t="str">
            <v>Yes</v>
          </cell>
          <cell r="CG130" t="str">
            <v>Yes</v>
          </cell>
          <cell r="CH130" t="str">
            <v>Yes</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No</v>
          </cell>
          <cell r="DV130">
            <v>1</v>
          </cell>
          <cell r="DW130" t="str">
            <v/>
          </cell>
        </row>
        <row r="131">
          <cell r="U131" t="str">
            <v>PR19HDD_G1</v>
          </cell>
          <cell r="V131" t="str">
            <v>An outstanding customer experience</v>
          </cell>
          <cell r="W131" t="str">
            <v>PR19 new</v>
          </cell>
          <cell r="X131" t="str">
            <v>G1</v>
          </cell>
          <cell r="Y131" t="str">
            <v>C-MeX: Customer measure of experience</v>
          </cell>
          <cell r="Z131"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131" t="str">
            <v/>
          </cell>
          <cell r="AB131" t="str">
            <v/>
          </cell>
          <cell r="AC131" t="str">
            <v/>
          </cell>
          <cell r="AD131" t="str">
            <v/>
          </cell>
          <cell r="AE131">
            <v>1</v>
          </cell>
          <cell r="AF131" t="str">
            <v/>
          </cell>
          <cell r="AG131" t="str">
            <v/>
          </cell>
          <cell r="AH131" t="str">
            <v/>
          </cell>
          <cell r="AI131">
            <v>1</v>
          </cell>
          <cell r="AJ131" t="str">
            <v>Out &amp; under</v>
          </cell>
          <cell r="AK131" t="str">
            <v xml:space="preserve">Revenue </v>
          </cell>
          <cell r="AL131" t="str">
            <v>In-period</v>
          </cell>
          <cell r="AM131" t="str">
            <v>Customer measure of experience (C-MeX)</v>
          </cell>
          <cell r="AN131" t="str">
            <v>score</v>
          </cell>
          <cell r="AO131" t="str">
            <v>CMeX score</v>
          </cell>
          <cell r="AP131">
            <v>2</v>
          </cell>
          <cell r="AQ131" t="str">
            <v>Up</v>
          </cell>
          <cell r="AR131" t="str">
            <v>C-MeX: Customer measure of experience</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t="str">
            <v>UQ</v>
          </cell>
          <cell r="BJ131" t="str">
            <v>UQ</v>
          </cell>
          <cell r="BK131" t="str">
            <v>UQ</v>
          </cell>
          <cell r="BL131" t="str">
            <v>UQ</v>
          </cell>
          <cell r="BM131" t="str">
            <v>UQ</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t="str">
            <v>Yes</v>
          </cell>
          <cell r="CE131" t="str">
            <v>Yes</v>
          </cell>
          <cell r="CF131" t="str">
            <v>Yes</v>
          </cell>
          <cell r="CG131" t="str">
            <v>Yes</v>
          </cell>
          <cell r="CH131" t="str">
            <v>Yes</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v>1</v>
          </cell>
          <cell r="DW131" t="str">
            <v/>
          </cell>
        </row>
        <row r="132">
          <cell r="U132" t="str">
            <v>PR19HDD_G2</v>
          </cell>
          <cell r="V132" t="str">
            <v>An outstanding customer experience</v>
          </cell>
          <cell r="W132" t="str">
            <v>PR19 new</v>
          </cell>
          <cell r="X132" t="str">
            <v>G2</v>
          </cell>
          <cell r="Y132" t="str">
            <v>D-MeX: Developer services measure of experience</v>
          </cell>
          <cell r="Z132"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132" t="str">
            <v/>
          </cell>
          <cell r="AB132">
            <v>0.5</v>
          </cell>
          <cell r="AC132">
            <v>0.5</v>
          </cell>
          <cell r="AD132" t="str">
            <v/>
          </cell>
          <cell r="AE132" t="str">
            <v/>
          </cell>
          <cell r="AF132" t="str">
            <v/>
          </cell>
          <cell r="AG132" t="str">
            <v/>
          </cell>
          <cell r="AH132" t="str">
            <v/>
          </cell>
          <cell r="AI132">
            <v>1</v>
          </cell>
          <cell r="AJ132" t="str">
            <v>Out &amp; under</v>
          </cell>
          <cell r="AK132" t="str">
            <v xml:space="preserve">Revenue </v>
          </cell>
          <cell r="AL132" t="str">
            <v>In-period</v>
          </cell>
          <cell r="AM132" t="str">
            <v>Developer services measure of experience (D-MeX)</v>
          </cell>
          <cell r="AN132" t="str">
            <v>score</v>
          </cell>
          <cell r="AO132" t="str">
            <v>DMeX score</v>
          </cell>
          <cell r="AP132">
            <v>2</v>
          </cell>
          <cell r="AQ132" t="str">
            <v>Up</v>
          </cell>
          <cell r="AR132" t="str">
            <v>D-MeX: Developer services measure of experience</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t="str">
            <v>UQ</v>
          </cell>
          <cell r="BJ132" t="str">
            <v>UQ</v>
          </cell>
          <cell r="BK132" t="str">
            <v>UQ</v>
          </cell>
          <cell r="BL132" t="str">
            <v>UQ</v>
          </cell>
          <cell r="BM132" t="str">
            <v>UQ</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t="str">
            <v>Yes</v>
          </cell>
          <cell r="CE132" t="str">
            <v>Yes</v>
          </cell>
          <cell r="CF132" t="str">
            <v>Yes</v>
          </cell>
          <cell r="CG132" t="str">
            <v>Yes</v>
          </cell>
          <cell r="CH132" t="str">
            <v>Yes</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v>1</v>
          </cell>
          <cell r="DW132" t="str">
            <v/>
          </cell>
        </row>
        <row r="133">
          <cell r="U133" t="str">
            <v>PR19HDD_G3</v>
          </cell>
          <cell r="V133" t="str">
            <v>An outstanding customer experience</v>
          </cell>
          <cell r="W133" t="str">
            <v>PR19 new</v>
          </cell>
          <cell r="X133" t="str">
            <v>G3</v>
          </cell>
          <cell r="Y133" t="str">
            <v>Non household customer experience</v>
          </cell>
          <cell r="Z133" t="str">
            <v>Non household customer satisfaction, as measured by a tracker survey.</v>
          </cell>
          <cell r="AA133" t="str">
            <v/>
          </cell>
          <cell r="AB133" t="str">
            <v/>
          </cell>
          <cell r="AC133" t="str">
            <v/>
          </cell>
          <cell r="AD133" t="str">
            <v/>
          </cell>
          <cell r="AE133" t="str">
            <v/>
          </cell>
          <cell r="AF133">
            <v>1</v>
          </cell>
          <cell r="AG133" t="str">
            <v/>
          </cell>
          <cell r="AH133" t="str">
            <v/>
          </cell>
          <cell r="AI133">
            <v>1</v>
          </cell>
          <cell r="AJ133" t="str">
            <v>Out &amp; under</v>
          </cell>
          <cell r="AK133" t="str">
            <v xml:space="preserve">Revenue </v>
          </cell>
          <cell r="AL133" t="str">
            <v>In-period</v>
          </cell>
          <cell r="AM133" t="str">
            <v>Customer service/satisfaction (exc. billing etc.)</v>
          </cell>
          <cell r="AN133" t="str">
            <v>score</v>
          </cell>
          <cell r="AO133" t="str">
            <v>Satisfaction score</v>
          </cell>
          <cell r="AP133">
            <v>1</v>
          </cell>
          <cell r="AQ133" t="str">
            <v>Up</v>
          </cell>
          <cell r="AR133" t="str">
            <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t="str">
            <v/>
          </cell>
          <cell r="BJ133" t="str">
            <v/>
          </cell>
          <cell r="BK133" t="str">
            <v/>
          </cell>
          <cell r="BL133" t="str">
            <v/>
          </cell>
          <cell r="BM133" t="str">
            <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t="str">
            <v>Yes</v>
          </cell>
          <cell r="CE133" t="str">
            <v>Yes</v>
          </cell>
          <cell r="CF133" t="str">
            <v>Yes</v>
          </cell>
          <cell r="CG133" t="str">
            <v>Yes</v>
          </cell>
          <cell r="CH133" t="str">
            <v>Yes</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v>1</v>
          </cell>
          <cell r="DW133" t="str">
            <v/>
          </cell>
        </row>
        <row r="134">
          <cell r="U134" t="str">
            <v>PR19HDD_G4</v>
          </cell>
          <cell r="V134" t="str">
            <v>An outstanding customer experience</v>
          </cell>
          <cell r="W134" t="str">
            <v>PR19 new</v>
          </cell>
          <cell r="X134" t="str">
            <v>G4</v>
          </cell>
          <cell r="Y134" t="str">
            <v>Welsh language services</v>
          </cell>
          <cell r="Z134" t="str">
            <v>Percentage compliance with the Hafren Dyfrdwy Welsh language scheme.</v>
          </cell>
          <cell r="AA134" t="str">
            <v/>
          </cell>
          <cell r="AB134" t="str">
            <v/>
          </cell>
          <cell r="AC134" t="str">
            <v/>
          </cell>
          <cell r="AD134" t="str">
            <v/>
          </cell>
          <cell r="AE134">
            <v>0.9</v>
          </cell>
          <cell r="AF134">
            <v>0.1</v>
          </cell>
          <cell r="AG134" t="str">
            <v/>
          </cell>
          <cell r="AH134" t="str">
            <v/>
          </cell>
          <cell r="AI134">
            <v>1</v>
          </cell>
          <cell r="AJ134" t="str">
            <v>NFI</v>
          </cell>
          <cell r="AK134" t="str">
            <v/>
          </cell>
          <cell r="AL134" t="str">
            <v/>
          </cell>
          <cell r="AM134" t="str">
            <v>Customer service/satisfaction (exc. billing etc.)</v>
          </cell>
          <cell r="AN134" t="str">
            <v>%</v>
          </cell>
          <cell r="AO134" t="str">
            <v>Percentage compliance</v>
          </cell>
          <cell r="AP134">
            <v>1</v>
          </cell>
          <cell r="AQ134" t="str">
            <v>Up</v>
          </cell>
          <cell r="AR134" t="str">
            <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t="str">
            <v/>
          </cell>
          <cell r="BJ134" t="str">
            <v/>
          </cell>
          <cell r="BK134" t="str">
            <v/>
          </cell>
          <cell r="BL134" t="str">
            <v/>
          </cell>
          <cell r="BM134" t="str">
            <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v>1</v>
          </cell>
          <cell r="DW134" t="str">
            <v/>
          </cell>
        </row>
        <row r="135">
          <cell r="U135" t="str">
            <v>PR19HDD_H1</v>
          </cell>
          <cell r="V135" t="str">
            <v>A service for everyone</v>
          </cell>
          <cell r="W135" t="str">
            <v>PR19 new</v>
          </cell>
          <cell r="X135" t="str">
            <v>H1</v>
          </cell>
          <cell r="Y135" t="str">
            <v>Priority services for customers in vulnerable circumstances</v>
          </cell>
          <cell r="Z135" t="str">
            <v>The percentage of household customers in vulnerable circumstances (CIVC) who are registered on our Priority Service Register (PSR).</v>
          </cell>
          <cell r="AA135" t="str">
            <v/>
          </cell>
          <cell r="AB135" t="str">
            <v/>
          </cell>
          <cell r="AC135" t="str">
            <v/>
          </cell>
          <cell r="AD135" t="str">
            <v/>
          </cell>
          <cell r="AE135">
            <v>1</v>
          </cell>
          <cell r="AF135" t="str">
            <v/>
          </cell>
          <cell r="AG135" t="str">
            <v/>
          </cell>
          <cell r="AH135" t="str">
            <v/>
          </cell>
          <cell r="AI135">
            <v>1</v>
          </cell>
          <cell r="AJ135" t="str">
            <v>NFI</v>
          </cell>
          <cell r="AK135" t="str">
            <v/>
          </cell>
          <cell r="AL135" t="str">
            <v/>
          </cell>
          <cell r="AM135" t="str">
            <v>Affordability/vulnerability</v>
          </cell>
          <cell r="AN135" t="str">
            <v>%</v>
          </cell>
          <cell r="AO135" t="str">
            <v>Percentage of applicable households</v>
          </cell>
          <cell r="AP135">
            <v>1</v>
          </cell>
          <cell r="AQ135" t="str">
            <v>Up</v>
          </cell>
          <cell r="AR135" t="str">
            <v>Priority services for customers in vulnerable circumstances</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t="str">
            <v>1.0 / 17.5 / 45</v>
          </cell>
          <cell r="BJ135" t="str">
            <v>2.5 / 35 / 90</v>
          </cell>
          <cell r="BK135" t="str">
            <v>4.0 / 35 / 90</v>
          </cell>
          <cell r="BL135" t="str">
            <v>5.5 / 35 / 90</v>
          </cell>
          <cell r="BM135" t="str">
            <v>7.0 / 35 / 90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v>1</v>
          </cell>
          <cell r="DW135" t="str">
            <v/>
          </cell>
        </row>
        <row r="136">
          <cell r="U136" t="str">
            <v>PR19HDD_H2</v>
          </cell>
          <cell r="V136" t="str">
            <v>A service for everyone</v>
          </cell>
          <cell r="W136" t="str">
            <v>PR19 new</v>
          </cell>
          <cell r="X136" t="str">
            <v>H2</v>
          </cell>
          <cell r="Y136" t="str">
            <v>Help to pay when you need it</v>
          </cell>
          <cell r="Z136" t="str">
            <v>The percentage of struggling to pay customers supported through tailored schemes.</v>
          </cell>
          <cell r="AA136" t="str">
            <v/>
          </cell>
          <cell r="AB136" t="str">
            <v/>
          </cell>
          <cell r="AC136" t="str">
            <v/>
          </cell>
          <cell r="AD136" t="str">
            <v/>
          </cell>
          <cell r="AE136">
            <v>1</v>
          </cell>
          <cell r="AF136" t="str">
            <v/>
          </cell>
          <cell r="AG136" t="str">
            <v/>
          </cell>
          <cell r="AH136" t="str">
            <v/>
          </cell>
          <cell r="AI136">
            <v>1</v>
          </cell>
          <cell r="AJ136" t="str">
            <v>NFI</v>
          </cell>
          <cell r="AK136" t="str">
            <v/>
          </cell>
          <cell r="AL136" t="str">
            <v/>
          </cell>
          <cell r="AM136" t="str">
            <v>Affordability/vulnerability</v>
          </cell>
          <cell r="AN136" t="str">
            <v>%</v>
          </cell>
          <cell r="AO136" t="str">
            <v>Percentage of customers</v>
          </cell>
          <cell r="AP136">
            <v>0</v>
          </cell>
          <cell r="AQ136" t="str">
            <v>Up</v>
          </cell>
          <cell r="AR136" t="str">
            <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t="str">
            <v/>
          </cell>
          <cell r="BJ136" t="str">
            <v/>
          </cell>
          <cell r="BK136" t="str">
            <v/>
          </cell>
          <cell r="BL136" t="str">
            <v/>
          </cell>
          <cell r="BM136" t="str">
            <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v>1</v>
          </cell>
          <cell r="DW136" t="str">
            <v/>
          </cell>
        </row>
        <row r="137">
          <cell r="U137" t="str">
            <v>PR19HDD_H3</v>
          </cell>
          <cell r="V137" t="str">
            <v>A service for everyone</v>
          </cell>
          <cell r="W137" t="str">
            <v>PR19 new</v>
          </cell>
          <cell r="X137" t="str">
            <v>H3</v>
          </cell>
          <cell r="Y137" t="str">
            <v>Effectiveness of the affordability support</v>
          </cell>
          <cell r="Z137" t="str">
            <v>The percentage of customers who stay out of debt the 12 month period after they received payment support.</v>
          </cell>
          <cell r="AA137" t="str">
            <v/>
          </cell>
          <cell r="AB137" t="str">
            <v/>
          </cell>
          <cell r="AC137" t="str">
            <v/>
          </cell>
          <cell r="AD137" t="str">
            <v/>
          </cell>
          <cell r="AE137">
            <v>1</v>
          </cell>
          <cell r="AF137" t="str">
            <v/>
          </cell>
          <cell r="AG137" t="str">
            <v/>
          </cell>
          <cell r="AH137" t="str">
            <v/>
          </cell>
          <cell r="AI137">
            <v>1</v>
          </cell>
          <cell r="AJ137" t="str">
            <v>NFI</v>
          </cell>
          <cell r="AK137" t="str">
            <v/>
          </cell>
          <cell r="AL137" t="str">
            <v/>
          </cell>
          <cell r="AM137" t="str">
            <v>Affordability/vulnerability</v>
          </cell>
          <cell r="AN137" t="str">
            <v>%</v>
          </cell>
          <cell r="AO137" t="str">
            <v>Percentage improvement</v>
          </cell>
          <cell r="AP137">
            <v>1</v>
          </cell>
          <cell r="AQ137" t="str">
            <v>Up</v>
          </cell>
          <cell r="AR137" t="str">
            <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t="str">
            <v/>
          </cell>
          <cell r="BJ137" t="str">
            <v/>
          </cell>
          <cell r="BK137" t="str">
            <v/>
          </cell>
          <cell r="BL137" t="str">
            <v/>
          </cell>
          <cell r="BM137" t="str">
            <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E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v>1</v>
          </cell>
          <cell r="DW137" t="str">
            <v/>
          </cell>
        </row>
        <row r="138">
          <cell r="U138" t="str">
            <v>PR19HDD_H4</v>
          </cell>
          <cell r="V138" t="str">
            <v/>
          </cell>
          <cell r="W138" t="str">
            <v/>
          </cell>
          <cell r="X138" t="str">
            <v>H4</v>
          </cell>
          <cell r="Y138" t="str">
            <v>Priority services during an incident</v>
          </cell>
          <cell r="Z138" t="str">
            <v/>
          </cell>
          <cell r="AA138" t="str">
            <v/>
          </cell>
          <cell r="AB138" t="str">
            <v/>
          </cell>
          <cell r="AC138" t="str">
            <v/>
          </cell>
          <cell r="AD138" t="str">
            <v/>
          </cell>
          <cell r="AE138" t="str">
            <v/>
          </cell>
          <cell r="AF138" t="str">
            <v/>
          </cell>
          <cell r="AG138" t="str">
            <v/>
          </cell>
          <cell r="AH138" t="str">
            <v/>
          </cell>
          <cell r="AI138">
            <v>0</v>
          </cell>
          <cell r="AJ138" t="str">
            <v>NFI</v>
          </cell>
          <cell r="AK138" t="str">
            <v/>
          </cell>
          <cell r="AL138" t="str">
            <v/>
          </cell>
          <cell r="AM138" t="str">
            <v/>
          </cell>
          <cell r="AN138" t="str">
            <v/>
          </cell>
          <cell r="AO138" t="str">
            <v/>
          </cell>
          <cell r="AP138">
            <v>0</v>
          </cell>
          <cell r="AQ138" t="str">
            <v/>
          </cell>
          <cell r="AR138" t="str">
            <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t="str">
            <v/>
          </cell>
          <cell r="BJ138" t="str">
            <v/>
          </cell>
          <cell r="BK138" t="str">
            <v/>
          </cell>
          <cell r="BL138" t="str">
            <v/>
          </cell>
          <cell r="BM138" t="str">
            <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t="str">
            <v/>
          </cell>
          <cell r="CE138" t="str">
            <v/>
          </cell>
          <cell r="CF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E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row>
        <row r="139">
          <cell r="U139" t="str">
            <v>PR19HDD_NEP01</v>
          </cell>
          <cell r="V139" t="str">
            <v/>
          </cell>
          <cell r="W139" t="str">
            <v/>
          </cell>
          <cell r="X139" t="str">
            <v>NEP01</v>
          </cell>
          <cell r="Y139" t="str">
            <v>WINEP Delivery</v>
          </cell>
          <cell r="Z139" t="str">
            <v/>
          </cell>
          <cell r="AA139" t="str">
            <v/>
          </cell>
          <cell r="AB139" t="str">
            <v/>
          </cell>
          <cell r="AC139" t="str">
            <v/>
          </cell>
          <cell r="AD139" t="str">
            <v/>
          </cell>
          <cell r="AE139" t="str">
            <v/>
          </cell>
          <cell r="AF139" t="str">
            <v/>
          </cell>
          <cell r="AG139" t="str">
            <v/>
          </cell>
          <cell r="AH139" t="str">
            <v/>
          </cell>
          <cell r="AI139">
            <v>0</v>
          </cell>
          <cell r="AJ139" t="str">
            <v>NFI</v>
          </cell>
          <cell r="AK139" t="str">
            <v/>
          </cell>
          <cell r="AL139" t="str">
            <v/>
          </cell>
          <cell r="AM139" t="str">
            <v/>
          </cell>
          <cell r="AN139" t="str">
            <v/>
          </cell>
          <cell r="AO139" t="str">
            <v>WINEP requirements met or not met in each year</v>
          </cell>
          <cell r="AP139">
            <v>0</v>
          </cell>
          <cell r="AQ139" t="str">
            <v/>
          </cell>
          <cell r="AR139" t="str">
            <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t="str">
            <v/>
          </cell>
          <cell r="BJ139" t="str">
            <v/>
          </cell>
          <cell r="BK139" t="str">
            <v/>
          </cell>
          <cell r="BL139" t="str">
            <v/>
          </cell>
          <cell r="BM139" t="str">
            <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t="str">
            <v/>
          </cell>
          <cell r="CE139" t="str">
            <v/>
          </cell>
          <cell r="CF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E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row>
        <row r="140">
          <cell r="U140" t="str">
            <v>PR19HDD_B8</v>
          </cell>
          <cell r="V140" t="str">
            <v/>
          </cell>
          <cell r="W140" t="str">
            <v/>
          </cell>
          <cell r="X140" t="str">
            <v>B8</v>
          </cell>
          <cell r="Y140" t="str">
            <v>Improving reservoir resilience</v>
          </cell>
          <cell r="Z140" t="str">
            <v/>
          </cell>
          <cell r="AA140">
            <v>1</v>
          </cell>
          <cell r="AB140" t="str">
            <v/>
          </cell>
          <cell r="AC140" t="str">
            <v/>
          </cell>
          <cell r="AD140" t="str">
            <v/>
          </cell>
          <cell r="AE140" t="str">
            <v/>
          </cell>
          <cell r="AF140" t="str">
            <v/>
          </cell>
          <cell r="AG140" t="str">
            <v/>
          </cell>
          <cell r="AH140" t="str">
            <v/>
          </cell>
          <cell r="AI140">
            <v>1</v>
          </cell>
          <cell r="AJ140" t="str">
            <v>Under</v>
          </cell>
          <cell r="AK140" t="str">
            <v>Revenue</v>
          </cell>
          <cell r="AL140" t="str">
            <v>In-Period</v>
          </cell>
          <cell r="AM140" t="str">
            <v/>
          </cell>
          <cell r="AN140">
            <v>0</v>
          </cell>
          <cell r="AO140">
            <v>0</v>
          </cell>
          <cell r="AP140">
            <v>1</v>
          </cell>
          <cell r="AQ140">
            <v>0</v>
          </cell>
          <cell r="AR140" t="str">
            <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t="str">
            <v/>
          </cell>
          <cell r="BJ140" t="str">
            <v/>
          </cell>
          <cell r="BK140" t="str">
            <v/>
          </cell>
          <cell r="BL140" t="str">
            <v/>
          </cell>
          <cell r="BM140" t="str">
            <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t="str">
            <v/>
          </cell>
          <cell r="CE140" t="str">
            <v/>
          </cell>
          <cell r="CF140" t="str">
            <v/>
          </cell>
          <cell r="CG140" t="str">
            <v/>
          </cell>
          <cell r="CH140" t="str">
            <v>Yes</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row>
        <row r="141">
          <cell r="U141" t="str">
            <v>PR19NES_COM01</v>
          </cell>
          <cell r="V141" t="str">
            <v xml:space="preserve">Our customers tell us we provide excellent customer service and resolve issues quickly. </v>
          </cell>
          <cell r="W141" t="str">
            <v>PR19 new</v>
          </cell>
          <cell r="X141" t="str">
            <v>COM01</v>
          </cell>
          <cell r="Y141" t="str">
            <v>C-MeX: Customer measure of experience</v>
          </cell>
          <cell r="Z141" t="str">
            <v>Ofwat common definition</v>
          </cell>
          <cell r="AA141" t="str">
            <v/>
          </cell>
          <cell r="AB141" t="str">
            <v/>
          </cell>
          <cell r="AC141" t="str">
            <v/>
          </cell>
          <cell r="AD141" t="str">
            <v/>
          </cell>
          <cell r="AE141">
            <v>1</v>
          </cell>
          <cell r="AF141" t="str">
            <v/>
          </cell>
          <cell r="AG141" t="str">
            <v/>
          </cell>
          <cell r="AH141" t="str">
            <v/>
          </cell>
          <cell r="AI141">
            <v>1</v>
          </cell>
          <cell r="AJ141" t="str">
            <v>Out &amp; under</v>
          </cell>
          <cell r="AK141" t="str">
            <v xml:space="preserve">Revenue </v>
          </cell>
          <cell r="AL141" t="str">
            <v>In-period</v>
          </cell>
          <cell r="AM141" t="str">
            <v>Customer measure of experience (C-MeX)</v>
          </cell>
          <cell r="AN141" t="str">
            <v>score</v>
          </cell>
          <cell r="AO141" t="str">
            <v>C-MeX score</v>
          </cell>
          <cell r="AP141">
            <v>2</v>
          </cell>
          <cell r="AQ141" t="str">
            <v>Up</v>
          </cell>
          <cell r="AR141" t="str">
            <v>C-MeX: Customer measure of experience</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t="str">
            <v/>
          </cell>
          <cell r="BJ141" t="str">
            <v/>
          </cell>
          <cell r="BK141" t="str">
            <v/>
          </cell>
          <cell r="BL141" t="str">
            <v/>
          </cell>
          <cell r="BM141" t="str">
            <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t="str">
            <v>Yes</v>
          </cell>
          <cell r="CE141" t="str">
            <v>Yes</v>
          </cell>
          <cell r="CF141" t="str">
            <v>Yes</v>
          </cell>
          <cell r="CG141" t="str">
            <v>Yes</v>
          </cell>
          <cell r="CH141" t="str">
            <v>Yes</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v>1</v>
          </cell>
          <cell r="DW141" t="str">
            <v/>
          </cell>
        </row>
        <row r="142">
          <cell r="U142" t="str">
            <v>PR19NES_COM02</v>
          </cell>
          <cell r="V142" t="str">
            <v xml:space="preserve">Our customers tell us we provide excellent customer service and resolve issues quickly. </v>
          </cell>
          <cell r="W142" t="str">
            <v>PR19 new</v>
          </cell>
          <cell r="X142" t="str">
            <v>COM02</v>
          </cell>
          <cell r="Y142" t="str">
            <v>D-MeX: Developer services measure of experience</v>
          </cell>
          <cell r="Z142" t="str">
            <v>Ofwat common definition</v>
          </cell>
          <cell r="AA142" t="str">
            <v/>
          </cell>
          <cell r="AB142">
            <v>0.63500000000000001</v>
          </cell>
          <cell r="AC142">
            <v>0.36499999999999999</v>
          </cell>
          <cell r="AD142" t="str">
            <v/>
          </cell>
          <cell r="AE142" t="str">
            <v/>
          </cell>
          <cell r="AF142" t="str">
            <v/>
          </cell>
          <cell r="AG142" t="str">
            <v/>
          </cell>
          <cell r="AH142" t="str">
            <v/>
          </cell>
          <cell r="AI142">
            <v>1</v>
          </cell>
          <cell r="AJ142" t="str">
            <v>Out &amp; under</v>
          </cell>
          <cell r="AK142" t="str">
            <v xml:space="preserve">Revenue </v>
          </cell>
          <cell r="AL142" t="str">
            <v>In-period</v>
          </cell>
          <cell r="AM142" t="str">
            <v>Developer services measure of experience (D-MeX)</v>
          </cell>
          <cell r="AN142" t="str">
            <v>score</v>
          </cell>
          <cell r="AO142" t="str">
            <v>D-MeX score</v>
          </cell>
          <cell r="AP142">
            <v>2</v>
          </cell>
          <cell r="AQ142" t="str">
            <v>Up</v>
          </cell>
          <cell r="AR142" t="str">
            <v>D-MeX: Developer services measure of experience</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t="str">
            <v/>
          </cell>
          <cell r="BJ142" t="str">
            <v/>
          </cell>
          <cell r="BK142" t="str">
            <v/>
          </cell>
          <cell r="BL142" t="str">
            <v/>
          </cell>
          <cell r="BM142" t="str">
            <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t="str">
            <v>Yes</v>
          </cell>
          <cell r="CE142" t="str">
            <v>Yes</v>
          </cell>
          <cell r="CF142" t="str">
            <v>Yes</v>
          </cell>
          <cell r="CG142" t="str">
            <v>Yes</v>
          </cell>
          <cell r="CH142" t="str">
            <v>Yes</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v>1</v>
          </cell>
          <cell r="DW142" t="str">
            <v/>
          </cell>
        </row>
        <row r="143">
          <cell r="U143" t="str">
            <v>PR19NES_COM03</v>
          </cell>
          <cell r="V143" t="str">
            <v>Our drinking water is clean, clear and tastes good.</v>
          </cell>
          <cell r="W143" t="str">
            <v>PR19 new</v>
          </cell>
          <cell r="X143" t="str">
            <v>COM03</v>
          </cell>
          <cell r="Y143" t="str">
            <v>Water quality compliance (CRI)</v>
          </cell>
          <cell r="Z143" t="str">
            <v>DWI's Compliance Risk Index (CRI)</v>
          </cell>
          <cell r="AA143" t="str">
            <v/>
          </cell>
          <cell r="AB143">
            <v>1</v>
          </cell>
          <cell r="AC143" t="str">
            <v/>
          </cell>
          <cell r="AD143" t="str">
            <v/>
          </cell>
          <cell r="AE143" t="str">
            <v/>
          </cell>
          <cell r="AF143" t="str">
            <v/>
          </cell>
          <cell r="AG143" t="str">
            <v/>
          </cell>
          <cell r="AH143" t="str">
            <v/>
          </cell>
          <cell r="AI143">
            <v>1</v>
          </cell>
          <cell r="AJ143" t="str">
            <v>Under</v>
          </cell>
          <cell r="AK143" t="str">
            <v xml:space="preserve">Revenue </v>
          </cell>
          <cell r="AL143" t="str">
            <v>In-period</v>
          </cell>
          <cell r="AM143" t="str">
            <v>Water quality compliance</v>
          </cell>
          <cell r="AN143" t="str">
            <v>number</v>
          </cell>
          <cell r="AO143" t="str">
            <v>Numerical CRI score</v>
          </cell>
          <cell r="AP143">
            <v>2</v>
          </cell>
          <cell r="AQ143" t="str">
            <v>Down</v>
          </cell>
          <cell r="AR143" t="str">
            <v>Water quality compliance (CRI)</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t="str">
            <v>Yes</v>
          </cell>
          <cell r="CE143" t="str">
            <v>Yes</v>
          </cell>
          <cell r="CF143" t="str">
            <v>Yes</v>
          </cell>
          <cell r="CG143" t="str">
            <v>Yes</v>
          </cell>
          <cell r="CH143" t="str">
            <v>Yes</v>
          </cell>
          <cell r="CI143" t="str">
            <v/>
          </cell>
          <cell r="CJ143" t="str">
            <v/>
          </cell>
          <cell r="CK143" t="str">
            <v/>
          </cell>
          <cell r="CL143" t="str">
            <v/>
          </cell>
          <cell r="CM143" t="str">
            <v/>
          </cell>
          <cell r="CN143">
            <v>9.5</v>
          </cell>
          <cell r="CO143">
            <v>9.5</v>
          </cell>
          <cell r="CP143">
            <v>9.5</v>
          </cell>
          <cell r="CQ143">
            <v>9.5</v>
          </cell>
          <cell r="CR143">
            <v>9.5</v>
          </cell>
          <cell r="CS143">
            <v>2</v>
          </cell>
          <cell r="CT143">
            <v>2</v>
          </cell>
          <cell r="CU143">
            <v>1.5</v>
          </cell>
          <cell r="CV143">
            <v>1.5</v>
          </cell>
          <cell r="CW143">
            <v>1.5</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v>-1.3939999999999999</v>
          </cell>
          <cell r="DN143" t="str">
            <v/>
          </cell>
          <cell r="DO143" t="str">
            <v/>
          </cell>
          <cell r="DP143" t="str">
            <v/>
          </cell>
          <cell r="DQ143">
            <v>0</v>
          </cell>
          <cell r="DR143" t="str">
            <v/>
          </cell>
          <cell r="DS143" t="str">
            <v/>
          </cell>
          <cell r="DT143" t="str">
            <v/>
          </cell>
          <cell r="DU143" t="str">
            <v/>
          </cell>
          <cell r="DV143">
            <v>1</v>
          </cell>
          <cell r="DW143" t="str">
            <v/>
          </cell>
        </row>
        <row r="144">
          <cell r="U144" t="str">
            <v>PR19NES_COM04</v>
          </cell>
          <cell r="V144" t="str">
            <v>We always provide a reliable supply of water.</v>
          </cell>
          <cell r="W144" t="str">
            <v>PR14 revision</v>
          </cell>
          <cell r="X144" t="str">
            <v>COM04</v>
          </cell>
          <cell r="Y144" t="str">
            <v>Water supply interruptions</v>
          </cell>
          <cell r="Z144" t="str">
            <v>Average supply interruption greater than three hours (minutes per property)</v>
          </cell>
          <cell r="AA144" t="str">
            <v/>
          </cell>
          <cell r="AB144">
            <v>1</v>
          </cell>
          <cell r="AC144" t="str">
            <v/>
          </cell>
          <cell r="AD144" t="str">
            <v/>
          </cell>
          <cell r="AE144" t="str">
            <v/>
          </cell>
          <cell r="AF144" t="str">
            <v/>
          </cell>
          <cell r="AG144" t="str">
            <v/>
          </cell>
          <cell r="AH144" t="str">
            <v/>
          </cell>
          <cell r="AI144">
            <v>1</v>
          </cell>
          <cell r="AJ144" t="str">
            <v>Out &amp; under</v>
          </cell>
          <cell r="AK144" t="str">
            <v xml:space="preserve">Revenue </v>
          </cell>
          <cell r="AL144" t="str">
            <v>In-period</v>
          </cell>
          <cell r="AM144" t="str">
            <v>Supply interruptions</v>
          </cell>
          <cell r="AN144" t="str">
            <v>hh:mm:ss</v>
          </cell>
          <cell r="AO144" t="str">
            <v>Hours:minutes:seconds per property per year</v>
          </cell>
          <cell r="AP144">
            <v>0</v>
          </cell>
          <cell r="AQ144" t="str">
            <v>Down</v>
          </cell>
          <cell r="AR144" t="str">
            <v>Water supply interruptions</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4.5138888888888893E-3</v>
          </cell>
          <cell r="BJ144">
            <v>4.2592592592592595E-3</v>
          </cell>
          <cell r="BK144">
            <v>3.9930555555555561E-3</v>
          </cell>
          <cell r="BL144">
            <v>3.7384259259259263E-3</v>
          </cell>
          <cell r="BM144">
            <v>3.472222222222222E-3</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t="str">
            <v>Yes</v>
          </cell>
          <cell r="CE144" t="str">
            <v>Yes</v>
          </cell>
          <cell r="CF144" t="str">
            <v>Yes</v>
          </cell>
          <cell r="CG144" t="str">
            <v>Yes</v>
          </cell>
          <cell r="CH144" t="str">
            <v>Yes</v>
          </cell>
          <cell r="CI144">
            <v>1.3391203703703704E-2</v>
          </cell>
          <cell r="CJ144">
            <v>1.3391203703703704E-2</v>
          </cell>
          <cell r="CK144">
            <v>1.3391203703703704E-2</v>
          </cell>
          <cell r="CL144">
            <v>1.3391203703703704E-2</v>
          </cell>
          <cell r="CM144">
            <v>1.3391203703703704E-2</v>
          </cell>
          <cell r="CN144">
            <v>1.1793981481481482E-2</v>
          </cell>
          <cell r="CO144">
            <v>1.1793981481481482E-2</v>
          </cell>
          <cell r="CP144">
            <v>1.1793981481481482E-2</v>
          </cell>
          <cell r="CQ144">
            <v>1.1793981481481482E-2</v>
          </cell>
          <cell r="CR144">
            <v>1.1793981481481482E-2</v>
          </cell>
          <cell r="CS144" t="str">
            <v/>
          </cell>
          <cell r="CT144" t="str">
            <v/>
          </cell>
          <cell r="CU144" t="str">
            <v/>
          </cell>
          <cell r="CV144" t="str">
            <v/>
          </cell>
          <cell r="CW144" t="str">
            <v/>
          </cell>
          <cell r="CX144" t="str">
            <v/>
          </cell>
          <cell r="CY144" t="str">
            <v/>
          </cell>
          <cell r="CZ144" t="str">
            <v/>
          </cell>
          <cell r="DA144" t="str">
            <v/>
          </cell>
          <cell r="DB144" t="str">
            <v/>
          </cell>
          <cell r="DC144">
            <v>1.8287037037037037E-3</v>
          </cell>
          <cell r="DD144">
            <v>1.689814814814815E-3</v>
          </cell>
          <cell r="DE144">
            <v>1.5624999999999999E-3</v>
          </cell>
          <cell r="DF144">
            <v>1.4351851851851854E-3</v>
          </cell>
          <cell r="DG144">
            <v>1.25E-3</v>
          </cell>
          <cell r="DH144" t="str">
            <v>*</v>
          </cell>
          <cell r="DI144" t="str">
            <v>*</v>
          </cell>
          <cell r="DJ144" t="str">
            <v>*</v>
          </cell>
          <cell r="DK144" t="str">
            <v>*</v>
          </cell>
          <cell r="DL144" t="str">
            <v>*</v>
          </cell>
          <cell r="DM144">
            <v>-1.028</v>
          </cell>
          <cell r="DN144" t="str">
            <v/>
          </cell>
          <cell r="DO144" t="str">
            <v/>
          </cell>
          <cell r="DP144">
            <v>-2.9660000000000002</v>
          </cell>
          <cell r="DQ144">
            <v>1.028</v>
          </cell>
          <cell r="DR144" t="str">
            <v/>
          </cell>
          <cell r="DS144" t="str">
            <v/>
          </cell>
          <cell r="DT144">
            <v>2.9660000000000002</v>
          </cell>
          <cell r="DU144" t="str">
            <v/>
          </cell>
          <cell r="DV144">
            <v>1</v>
          </cell>
          <cell r="DW144" t="str">
            <v/>
          </cell>
        </row>
        <row r="145">
          <cell r="U145" t="str">
            <v>PR19NES_COM05</v>
          </cell>
          <cell r="V145" t="str">
            <v>We always provide a reliable supply of water.</v>
          </cell>
          <cell r="W145" t="str">
            <v>PR14 revision</v>
          </cell>
          <cell r="X145" t="str">
            <v>COM05</v>
          </cell>
          <cell r="Y145" t="str">
            <v>Leakage (NW region)</v>
          </cell>
          <cell r="Z145" t="str">
            <v>Leakage in megalitres per day (Ml/d), three-year average</v>
          </cell>
          <cell r="AA145" t="str">
            <v/>
          </cell>
          <cell r="AB145">
            <v>1</v>
          </cell>
          <cell r="AC145" t="str">
            <v/>
          </cell>
          <cell r="AD145" t="str">
            <v/>
          </cell>
          <cell r="AE145" t="str">
            <v/>
          </cell>
          <cell r="AF145" t="str">
            <v/>
          </cell>
          <cell r="AG145" t="str">
            <v/>
          </cell>
          <cell r="AH145" t="str">
            <v/>
          </cell>
          <cell r="AI145">
            <v>1</v>
          </cell>
          <cell r="AJ145" t="str">
            <v>Out &amp; under</v>
          </cell>
          <cell r="AK145" t="str">
            <v xml:space="preserve">Revenue </v>
          </cell>
          <cell r="AL145" t="str">
            <v>In-period</v>
          </cell>
          <cell r="AM145" t="str">
            <v>Leakage</v>
          </cell>
          <cell r="AN145" t="str">
            <v>%</v>
          </cell>
          <cell r="AO145" t="str">
            <v>Percentage reduction from baseline (2019-20) using 3 year average</v>
          </cell>
          <cell r="AP145">
            <v>1</v>
          </cell>
          <cell r="AQ145" t="str">
            <v>Up</v>
          </cell>
          <cell r="AR145" t="str">
            <v>Leakage</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1</v>
          </cell>
          <cell r="BJ145">
            <v>3</v>
          </cell>
          <cell r="BK145">
            <v>6</v>
          </cell>
          <cell r="BL145">
            <v>9</v>
          </cell>
          <cell r="BM145">
            <v>12</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t="str">
            <v>Yes</v>
          </cell>
          <cell r="CE145" t="str">
            <v>Yes</v>
          </cell>
          <cell r="CF145" t="str">
            <v>Yes</v>
          </cell>
          <cell r="CG145" t="str">
            <v>Yes</v>
          </cell>
          <cell r="CH145" t="str">
            <v>Yes</v>
          </cell>
          <cell r="CI145" t="str">
            <v/>
          </cell>
          <cell r="CJ145" t="str">
            <v/>
          </cell>
          <cell r="CK145" t="str">
            <v/>
          </cell>
          <cell r="CL145" t="str">
            <v/>
          </cell>
          <cell r="CM145" t="str">
            <v/>
          </cell>
          <cell r="CN145">
            <v>-38</v>
          </cell>
          <cell r="CO145">
            <v>-38</v>
          </cell>
          <cell r="CP145">
            <v>-38</v>
          </cell>
          <cell r="CQ145">
            <v>-38</v>
          </cell>
          <cell r="CR145">
            <v>-38</v>
          </cell>
          <cell r="CS145" t="str">
            <v/>
          </cell>
          <cell r="CT145" t="str">
            <v/>
          </cell>
          <cell r="CU145" t="str">
            <v/>
          </cell>
          <cell r="CV145" t="str">
            <v/>
          </cell>
          <cell r="CW145" t="str">
            <v/>
          </cell>
          <cell r="CX145" t="str">
            <v/>
          </cell>
          <cell r="CY145" t="str">
            <v/>
          </cell>
          <cell r="CZ145" t="str">
            <v/>
          </cell>
          <cell r="DA145" t="str">
            <v/>
          </cell>
          <cell r="DB145" t="str">
            <v/>
          </cell>
          <cell r="DC145" t="str">
            <v>*</v>
          </cell>
          <cell r="DD145" t="str">
            <v>*</v>
          </cell>
          <cell r="DE145" t="str">
            <v>*</v>
          </cell>
          <cell r="DF145" t="str">
            <v>*</v>
          </cell>
          <cell r="DG145" t="str">
            <v>*</v>
          </cell>
          <cell r="DH145">
            <v>0</v>
          </cell>
          <cell r="DI145" t="str">
            <v/>
          </cell>
          <cell r="DJ145" t="str">
            <v/>
          </cell>
          <cell r="DK145" t="str">
            <v/>
          </cell>
          <cell r="DL145" t="str">
            <v/>
          </cell>
          <cell r="DM145">
            <v>-0.17499999999999999</v>
          </cell>
          <cell r="DN145">
            <v>-0.17499999999999999</v>
          </cell>
          <cell r="DO145" t="str">
            <v/>
          </cell>
          <cell r="DP145" t="str">
            <v/>
          </cell>
          <cell r="DQ145">
            <v>0.15</v>
          </cell>
          <cell r="DR145" t="str">
            <v/>
          </cell>
          <cell r="DS145" t="str">
            <v/>
          </cell>
          <cell r="DT145" t="str">
            <v/>
          </cell>
          <cell r="DU145" t="str">
            <v/>
          </cell>
          <cell r="DV145">
            <v>1</v>
          </cell>
          <cell r="DW145" t="str">
            <v/>
          </cell>
        </row>
        <row r="146">
          <cell r="U146" t="str">
            <v>PR19NES_COM06</v>
          </cell>
          <cell r="V146" t="str">
            <v>We always provide a reliable supply of water.</v>
          </cell>
          <cell r="W146" t="str">
            <v>PR14 revision</v>
          </cell>
          <cell r="X146" t="str">
            <v>COM06</v>
          </cell>
          <cell r="Y146" t="str">
            <v>Leakage (ESW region)</v>
          </cell>
          <cell r="Z146" t="str">
            <v>Leakage in megalitres per day (Ml/d), three-year average</v>
          </cell>
          <cell r="AA146" t="str">
            <v/>
          </cell>
          <cell r="AB146">
            <v>1</v>
          </cell>
          <cell r="AC146" t="str">
            <v/>
          </cell>
          <cell r="AD146" t="str">
            <v/>
          </cell>
          <cell r="AE146" t="str">
            <v/>
          </cell>
          <cell r="AF146" t="str">
            <v/>
          </cell>
          <cell r="AG146" t="str">
            <v/>
          </cell>
          <cell r="AH146" t="str">
            <v/>
          </cell>
          <cell r="AI146">
            <v>1</v>
          </cell>
          <cell r="AJ146" t="str">
            <v>Out &amp; under</v>
          </cell>
          <cell r="AK146" t="str">
            <v xml:space="preserve">Revenue </v>
          </cell>
          <cell r="AL146" t="str">
            <v>In-period</v>
          </cell>
          <cell r="AM146" t="str">
            <v>Leakage</v>
          </cell>
          <cell r="AN146" t="str">
            <v>%</v>
          </cell>
          <cell r="AO146" t="str">
            <v>Percentage reduction from baseline (2019-20) using 3 year average</v>
          </cell>
          <cell r="AP146">
            <v>1</v>
          </cell>
          <cell r="AQ146" t="str">
            <v>Up</v>
          </cell>
          <cell r="AR146" t="str">
            <v>Leakage</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1.3</v>
          </cell>
          <cell r="BJ146">
            <v>3.7</v>
          </cell>
          <cell r="BK146">
            <v>7.2</v>
          </cell>
          <cell r="BL146">
            <v>10.5</v>
          </cell>
          <cell r="BM146">
            <v>14.1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t="str">
            <v>Yes</v>
          </cell>
          <cell r="CE146" t="str">
            <v>Yes</v>
          </cell>
          <cell r="CF146" t="str">
            <v>Yes</v>
          </cell>
          <cell r="CG146" t="str">
            <v>Yes</v>
          </cell>
          <cell r="CH146" t="str">
            <v>Yes</v>
          </cell>
          <cell r="CI146" t="str">
            <v/>
          </cell>
          <cell r="CJ146" t="str">
            <v/>
          </cell>
          <cell r="CK146" t="str">
            <v/>
          </cell>
          <cell r="CL146" t="str">
            <v/>
          </cell>
          <cell r="CM146" t="str">
            <v/>
          </cell>
          <cell r="CN146">
            <v>-77.3</v>
          </cell>
          <cell r="CO146">
            <v>-77.3</v>
          </cell>
          <cell r="CP146">
            <v>-77.3</v>
          </cell>
          <cell r="CQ146">
            <v>-77.3</v>
          </cell>
          <cell r="CR146">
            <v>-77.3</v>
          </cell>
          <cell r="CS146" t="str">
            <v/>
          </cell>
          <cell r="CT146" t="str">
            <v/>
          </cell>
          <cell r="CU146" t="str">
            <v/>
          </cell>
          <cell r="CV146" t="str">
            <v/>
          </cell>
          <cell r="CW146" t="str">
            <v/>
          </cell>
          <cell r="CX146" t="str">
            <v/>
          </cell>
          <cell r="CY146" t="str">
            <v/>
          </cell>
          <cell r="CZ146" t="str">
            <v/>
          </cell>
          <cell r="DA146" t="str">
            <v/>
          </cell>
          <cell r="DB146" t="str">
            <v/>
          </cell>
          <cell r="DC146" t="str">
            <v>*</v>
          </cell>
          <cell r="DD146" t="str">
            <v>*</v>
          </cell>
          <cell r="DE146" t="str">
            <v>*</v>
          </cell>
          <cell r="DF146" t="str">
            <v>*</v>
          </cell>
          <cell r="DG146" t="str">
            <v>*</v>
          </cell>
          <cell r="DH146" t="str">
            <v/>
          </cell>
          <cell r="DI146" t="str">
            <v/>
          </cell>
          <cell r="DJ146" t="str">
            <v/>
          </cell>
          <cell r="DK146" t="str">
            <v/>
          </cell>
          <cell r="DL146" t="str">
            <v/>
          </cell>
          <cell r="DM146">
            <v>-0.18</v>
          </cell>
          <cell r="DN146">
            <v>-0.18</v>
          </cell>
          <cell r="DO146" t="str">
            <v/>
          </cell>
          <cell r="DP146" t="str">
            <v/>
          </cell>
          <cell r="DQ146">
            <v>0.154</v>
          </cell>
          <cell r="DR146" t="str">
            <v/>
          </cell>
          <cell r="DS146" t="str">
            <v/>
          </cell>
          <cell r="DT146" t="str">
            <v/>
          </cell>
          <cell r="DU146" t="str">
            <v/>
          </cell>
          <cell r="DV146">
            <v>1</v>
          </cell>
          <cell r="DW146" t="str">
            <v/>
          </cell>
        </row>
        <row r="147">
          <cell r="U147" t="str">
            <v>PR19NES_COM07</v>
          </cell>
          <cell r="V147" t="str">
            <v>We always provide a reliable supply of water.</v>
          </cell>
          <cell r="W147" t="str">
            <v>PR19 new</v>
          </cell>
          <cell r="X147" t="str">
            <v>COM07</v>
          </cell>
          <cell r="Y147" t="str">
            <v>Per capita consumption</v>
          </cell>
          <cell r="Z147" t="str">
            <v xml:space="preserve">Average amount of water used by each person that lives in a household property (litres per head per day) expressed as a three year average. 
</v>
          </cell>
          <cell r="AA147" t="str">
            <v/>
          </cell>
          <cell r="AB147">
            <v>1</v>
          </cell>
          <cell r="AC147" t="str">
            <v/>
          </cell>
          <cell r="AD147" t="str">
            <v/>
          </cell>
          <cell r="AE147" t="str">
            <v/>
          </cell>
          <cell r="AF147" t="str">
            <v/>
          </cell>
          <cell r="AG147" t="str">
            <v/>
          </cell>
          <cell r="AH147" t="str">
            <v/>
          </cell>
          <cell r="AI147">
            <v>1</v>
          </cell>
          <cell r="AJ147" t="str">
            <v>Out &amp; under</v>
          </cell>
          <cell r="AK147" t="str">
            <v xml:space="preserve">Revenue </v>
          </cell>
          <cell r="AL147" t="str">
            <v>End of period</v>
          </cell>
          <cell r="AM147" t="str">
            <v>Water consumption</v>
          </cell>
          <cell r="AN147" t="str">
            <v xml:space="preserve">% </v>
          </cell>
          <cell r="AO147" t="str">
            <v>Percentage reduction from baseline (2019-20) using 3 year average</v>
          </cell>
          <cell r="AP147">
            <v>1</v>
          </cell>
          <cell r="AQ147" t="str">
            <v>Up</v>
          </cell>
          <cell r="AR147" t="str">
            <v>Per capita consumption</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0.8</v>
          </cell>
          <cell r="BJ147">
            <v>1.8</v>
          </cell>
          <cell r="BK147">
            <v>2.9</v>
          </cell>
          <cell r="BL147">
            <v>4.0999999999999996</v>
          </cell>
          <cell r="BM147">
            <v>5.3</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t="str">
            <v>Yes</v>
          </cell>
          <cell r="CE147" t="str">
            <v>Yes</v>
          </cell>
          <cell r="CF147" t="str">
            <v>Yes</v>
          </cell>
          <cell r="CG147" t="str">
            <v>Yes</v>
          </cell>
          <cell r="CH147" t="str">
            <v>Yes</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E147" t="str">
            <v/>
          </cell>
          <cell r="DF147" t="str">
            <v/>
          </cell>
          <cell r="DG147" t="str">
            <v/>
          </cell>
          <cell r="DH147" t="str">
            <v/>
          </cell>
          <cell r="DI147" t="str">
            <v/>
          </cell>
          <cell r="DJ147" t="str">
            <v/>
          </cell>
          <cell r="DK147" t="str">
            <v/>
          </cell>
          <cell r="DL147" t="str">
            <v/>
          </cell>
          <cell r="DM147">
            <v>-0.19800000000000001</v>
          </cell>
          <cell r="DN147" t="str">
            <v/>
          </cell>
          <cell r="DO147" t="str">
            <v/>
          </cell>
          <cell r="DP147" t="str">
            <v/>
          </cell>
          <cell r="DQ147">
            <v>0.17499999999999999</v>
          </cell>
          <cell r="DR147" t="str">
            <v/>
          </cell>
          <cell r="DS147" t="str">
            <v/>
          </cell>
          <cell r="DT147" t="str">
            <v/>
          </cell>
          <cell r="DU147" t="str">
            <v/>
          </cell>
          <cell r="DV147">
            <v>1</v>
          </cell>
          <cell r="DW147" t="str">
            <v/>
          </cell>
        </row>
        <row r="148">
          <cell r="U148" t="str">
            <v>PR19NES_COM08</v>
          </cell>
          <cell r="V148" t="str">
            <v xml:space="preserve">Our sewerage service deals with sewage and heavy rainfall effectively. </v>
          </cell>
          <cell r="W148" t="str">
            <v>PR14 revision</v>
          </cell>
          <cell r="X148" t="str">
            <v>COM08</v>
          </cell>
          <cell r="Y148" t="str">
            <v>Internal sewer flooding</v>
          </cell>
          <cell r="Z148" t="str">
            <v>The number of internal flooding incidents per 10,000 wastewater connections per year.</v>
          </cell>
          <cell r="AA148" t="str">
            <v/>
          </cell>
          <cell r="AB148" t="str">
            <v/>
          </cell>
          <cell r="AC148">
            <v>1</v>
          </cell>
          <cell r="AD148" t="str">
            <v/>
          </cell>
          <cell r="AE148" t="str">
            <v/>
          </cell>
          <cell r="AF148" t="str">
            <v/>
          </cell>
          <cell r="AG148" t="str">
            <v/>
          </cell>
          <cell r="AH148" t="str">
            <v/>
          </cell>
          <cell r="AI148">
            <v>1</v>
          </cell>
          <cell r="AJ148" t="str">
            <v>Out &amp; under</v>
          </cell>
          <cell r="AK148" t="str">
            <v xml:space="preserve">Revenue </v>
          </cell>
          <cell r="AL148" t="str">
            <v>In-period</v>
          </cell>
          <cell r="AM148" t="str">
            <v>Sewer flooding</v>
          </cell>
          <cell r="AN148" t="str">
            <v>number</v>
          </cell>
          <cell r="AO148" t="str">
            <v>Number of incidents per 10,000 sewer connections</v>
          </cell>
          <cell r="AP148">
            <v>2</v>
          </cell>
          <cell r="AQ148" t="str">
            <v>Down</v>
          </cell>
          <cell r="AR148" t="str">
            <v>Internal sewer flooding</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1.68</v>
          </cell>
          <cell r="BJ148">
            <v>1.63</v>
          </cell>
          <cell r="BK148">
            <v>1.58</v>
          </cell>
          <cell r="BL148">
            <v>1.44</v>
          </cell>
          <cell r="BM148">
            <v>1.34</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t="str">
            <v>Yes</v>
          </cell>
          <cell r="CE148" t="str">
            <v>Yes</v>
          </cell>
          <cell r="CF148" t="str">
            <v>Yes</v>
          </cell>
          <cell r="CG148" t="str">
            <v>Yes</v>
          </cell>
          <cell r="CH148" t="str">
            <v>Yes</v>
          </cell>
          <cell r="CI148" t="str">
            <v/>
          </cell>
          <cell r="CJ148" t="str">
            <v/>
          </cell>
          <cell r="CK148" t="str">
            <v/>
          </cell>
          <cell r="CL148" t="str">
            <v/>
          </cell>
          <cell r="CM148" t="str">
            <v/>
          </cell>
          <cell r="CN148">
            <v>2.75</v>
          </cell>
          <cell r="CO148">
            <v>3</v>
          </cell>
          <cell r="CP148">
            <v>3.4</v>
          </cell>
          <cell r="CQ148">
            <v>3.6</v>
          </cell>
          <cell r="CR148">
            <v>4</v>
          </cell>
          <cell r="CS148" t="str">
            <v/>
          </cell>
          <cell r="CT148" t="str">
            <v/>
          </cell>
          <cell r="CU148" t="str">
            <v/>
          </cell>
          <cell r="CV148" t="str">
            <v/>
          </cell>
          <cell r="CW148" t="str">
            <v/>
          </cell>
          <cell r="CX148" t="str">
            <v/>
          </cell>
          <cell r="CY148" t="str">
            <v/>
          </cell>
          <cell r="CZ148" t="str">
            <v/>
          </cell>
          <cell r="DA148" t="str">
            <v/>
          </cell>
          <cell r="DB148" t="str">
            <v/>
          </cell>
          <cell r="DC148">
            <v>1.3</v>
          </cell>
          <cell r="DD148">
            <v>1.25</v>
          </cell>
          <cell r="DE148">
            <v>1.2</v>
          </cell>
          <cell r="DF148">
            <v>1.17</v>
          </cell>
          <cell r="DG148">
            <v>1.1499999999999999</v>
          </cell>
          <cell r="DH148" t="str">
            <v/>
          </cell>
          <cell r="DI148" t="str">
            <v/>
          </cell>
          <cell r="DJ148" t="str">
            <v/>
          </cell>
          <cell r="DK148" t="str">
            <v/>
          </cell>
          <cell r="DL148" t="str">
            <v/>
          </cell>
          <cell r="DM148">
            <v>-2.5230000000000001</v>
          </cell>
          <cell r="DN148" t="str">
            <v/>
          </cell>
          <cell r="DO148" t="str">
            <v/>
          </cell>
          <cell r="DP148" t="str">
            <v/>
          </cell>
          <cell r="DQ148">
            <v>2.5230000000000001</v>
          </cell>
          <cell r="DR148" t="str">
            <v/>
          </cell>
          <cell r="DS148" t="str">
            <v/>
          </cell>
          <cell r="DT148" t="str">
            <v/>
          </cell>
          <cell r="DU148" t="str">
            <v/>
          </cell>
          <cell r="DV148">
            <v>1</v>
          </cell>
          <cell r="DW148" t="str">
            <v/>
          </cell>
        </row>
        <row r="149">
          <cell r="U149" t="str">
            <v>PR19NES_COM09</v>
          </cell>
          <cell r="V149" t="str">
            <v>We help to improve the quality of rivers and coastal waters for the benefit of people, the environment and wildlife.</v>
          </cell>
          <cell r="W149" t="str">
            <v>PR14 revision</v>
          </cell>
          <cell r="X149" t="str">
            <v>COM09</v>
          </cell>
          <cell r="Y149" t="str">
            <v>Pollution incidents</v>
          </cell>
          <cell r="Z149" t="str">
            <v>Category 1 - 3 pollution incidents per 10,000km of sewerage network, as reported to the Environment Agency.</v>
          </cell>
          <cell r="AA149" t="str">
            <v/>
          </cell>
          <cell r="AB149" t="str">
            <v/>
          </cell>
          <cell r="AC149">
            <v>1</v>
          </cell>
          <cell r="AD149" t="str">
            <v/>
          </cell>
          <cell r="AE149" t="str">
            <v/>
          </cell>
          <cell r="AF149" t="str">
            <v/>
          </cell>
          <cell r="AG149" t="str">
            <v/>
          </cell>
          <cell r="AH149" t="str">
            <v/>
          </cell>
          <cell r="AI149">
            <v>1</v>
          </cell>
          <cell r="AJ149" t="str">
            <v>Out &amp; under</v>
          </cell>
          <cell r="AK149" t="str">
            <v xml:space="preserve">Revenue </v>
          </cell>
          <cell r="AL149" t="str">
            <v>In-period</v>
          </cell>
          <cell r="AM149" t="str">
            <v>Pollution incidents</v>
          </cell>
          <cell r="AN149" t="str">
            <v>number</v>
          </cell>
          <cell r="AO149" t="str">
            <v>Number of pollution incidents per 10,000 km of the wastewater
 network</v>
          </cell>
          <cell r="AP149">
            <v>2</v>
          </cell>
          <cell r="AQ149" t="str">
            <v>Down</v>
          </cell>
          <cell r="AR149" t="str">
            <v>Pollution incidents</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24.51</v>
          </cell>
          <cell r="BJ149">
            <v>23.74</v>
          </cell>
          <cell r="BK149">
            <v>23</v>
          </cell>
          <cell r="BL149">
            <v>22.4</v>
          </cell>
          <cell r="BM149">
            <v>19.5</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t="str">
            <v>Yes</v>
          </cell>
          <cell r="CE149" t="str">
            <v>Yes</v>
          </cell>
          <cell r="CF149" t="str">
            <v>Yes</v>
          </cell>
          <cell r="CG149" t="str">
            <v>Yes</v>
          </cell>
          <cell r="CH149" t="str">
            <v>Yes</v>
          </cell>
          <cell r="CI149">
            <v>98</v>
          </cell>
          <cell r="CJ149">
            <v>98</v>
          </cell>
          <cell r="CK149">
            <v>98</v>
          </cell>
          <cell r="CL149">
            <v>98</v>
          </cell>
          <cell r="CM149">
            <v>98</v>
          </cell>
          <cell r="CN149">
            <v>41.6</v>
          </cell>
          <cell r="CO149">
            <v>41.6</v>
          </cell>
          <cell r="CP149">
            <v>41.6</v>
          </cell>
          <cell r="CQ149">
            <v>41.6</v>
          </cell>
          <cell r="CR149">
            <v>41.6</v>
          </cell>
          <cell r="CS149" t="str">
            <v/>
          </cell>
          <cell r="CT149" t="str">
            <v/>
          </cell>
          <cell r="CU149" t="str">
            <v/>
          </cell>
          <cell r="CV149" t="str">
            <v/>
          </cell>
          <cell r="CW149" t="str">
            <v/>
          </cell>
          <cell r="CX149" t="str">
            <v/>
          </cell>
          <cell r="CY149" t="str">
            <v/>
          </cell>
          <cell r="CZ149" t="str">
            <v/>
          </cell>
          <cell r="DA149" t="str">
            <v/>
          </cell>
          <cell r="DB149" t="str">
            <v/>
          </cell>
          <cell r="DC149">
            <v>11.83</v>
          </cell>
          <cell r="DD149">
            <v>11.46</v>
          </cell>
          <cell r="DE149">
            <v>11.11</v>
          </cell>
          <cell r="DF149">
            <v>10.82</v>
          </cell>
          <cell r="DG149">
            <v>9.42</v>
          </cell>
          <cell r="DH149" t="str">
            <v>*</v>
          </cell>
          <cell r="DI149" t="str">
            <v>*</v>
          </cell>
          <cell r="DJ149" t="str">
            <v>*</v>
          </cell>
          <cell r="DK149" t="str">
            <v>*</v>
          </cell>
          <cell r="DL149" t="str">
            <v>*</v>
          </cell>
          <cell r="DM149">
            <v>-0.36499999999999999</v>
          </cell>
          <cell r="DN149" t="str">
            <v/>
          </cell>
          <cell r="DO149" t="str">
            <v/>
          </cell>
          <cell r="DP149">
            <v>-0.877</v>
          </cell>
          <cell r="DQ149">
            <v>0.29899999999999999</v>
          </cell>
          <cell r="DR149" t="str">
            <v/>
          </cell>
          <cell r="DS149" t="str">
            <v/>
          </cell>
          <cell r="DT149">
            <v>0.874</v>
          </cell>
          <cell r="DU149" t="str">
            <v/>
          </cell>
          <cell r="DV149">
            <v>1</v>
          </cell>
          <cell r="DW149" t="str">
            <v/>
          </cell>
        </row>
        <row r="150">
          <cell r="U150" t="str">
            <v>PR19NES_COM10</v>
          </cell>
          <cell r="V150" t="str">
            <v>We are resilient and provide clean drinking water and effective sewerage services; now, and for future generations.</v>
          </cell>
          <cell r="W150" t="str">
            <v>PR19 new</v>
          </cell>
          <cell r="X150" t="str">
            <v>COM10</v>
          </cell>
          <cell r="Y150" t="str">
            <v>Risk of severe restrictions in a drought</v>
          </cell>
          <cell r="Z150" t="str">
            <v>Percentage of the population the company serves that would experience severe supply restrictions (for example, standpipes or rota cuts) in a 1 in 200 year drought</v>
          </cell>
          <cell r="AA150">
            <v>1</v>
          </cell>
          <cell r="AB150" t="str">
            <v/>
          </cell>
          <cell r="AC150" t="str">
            <v/>
          </cell>
          <cell r="AD150" t="str">
            <v/>
          </cell>
          <cell r="AE150" t="str">
            <v/>
          </cell>
          <cell r="AF150" t="str">
            <v/>
          </cell>
          <cell r="AG150" t="str">
            <v/>
          </cell>
          <cell r="AH150" t="str">
            <v/>
          </cell>
          <cell r="AI150">
            <v>1</v>
          </cell>
          <cell r="AJ150" t="str">
            <v>NFI</v>
          </cell>
          <cell r="AK150" t="str">
            <v/>
          </cell>
          <cell r="AL150" t="str">
            <v/>
          </cell>
          <cell r="AM150" t="str">
            <v>Security of supply</v>
          </cell>
          <cell r="AN150" t="str">
            <v>%</v>
          </cell>
          <cell r="AO150" t="str">
            <v>Percentage of population at risk</v>
          </cell>
          <cell r="AP150">
            <v>1</v>
          </cell>
          <cell r="AQ150" t="str">
            <v>Down</v>
          </cell>
          <cell r="AR150" t="str">
            <v>Risk of severe restrictions in a drought</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t="str">
            <v/>
          </cell>
          <cell r="CE150" t="str">
            <v/>
          </cell>
          <cell r="CF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v>1</v>
          </cell>
          <cell r="DW150" t="str">
            <v/>
          </cell>
        </row>
        <row r="151">
          <cell r="U151" t="str">
            <v>PR19NES_COM11</v>
          </cell>
          <cell r="V151" t="str">
            <v>We are resilient and provide clean drinking water and effective sewerage services; now, and for future generations.</v>
          </cell>
          <cell r="W151" t="str">
            <v>PR19 new</v>
          </cell>
          <cell r="X151" t="str">
            <v>COM11</v>
          </cell>
          <cell r="Y151" t="str">
            <v>Risk of sewer flooding in a storm</v>
          </cell>
          <cell r="Z151"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AA151" t="str">
            <v/>
          </cell>
          <cell r="AB151" t="str">
            <v/>
          </cell>
          <cell r="AC151">
            <v>1</v>
          </cell>
          <cell r="AD151" t="str">
            <v/>
          </cell>
          <cell r="AE151" t="str">
            <v/>
          </cell>
          <cell r="AF151" t="str">
            <v/>
          </cell>
          <cell r="AG151" t="str">
            <v/>
          </cell>
          <cell r="AH151" t="str">
            <v/>
          </cell>
          <cell r="AI151">
            <v>1</v>
          </cell>
          <cell r="AJ151" t="str">
            <v>NFI</v>
          </cell>
          <cell r="AK151" t="str">
            <v/>
          </cell>
          <cell r="AL151" t="str">
            <v/>
          </cell>
          <cell r="AM151" t="str">
            <v>Sewer flooding</v>
          </cell>
          <cell r="AN151" t="str">
            <v>%</v>
          </cell>
          <cell r="AO151" t="str">
            <v>Percentage of population at risk</v>
          </cell>
          <cell r="AP151">
            <v>2</v>
          </cell>
          <cell r="AQ151" t="str">
            <v>Down</v>
          </cell>
          <cell r="AR151" t="str">
            <v>Risk of sewer flooding in a storm</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32.299999999999997</v>
          </cell>
          <cell r="BJ151">
            <v>29.8</v>
          </cell>
          <cell r="BK151">
            <v>27.3</v>
          </cell>
          <cell r="BL151">
            <v>24.8</v>
          </cell>
          <cell r="BM151">
            <v>22</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t="str">
            <v/>
          </cell>
          <cell r="CE151" t="str">
            <v/>
          </cell>
          <cell r="CF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v>1</v>
          </cell>
          <cell r="DW151" t="str">
            <v/>
          </cell>
        </row>
        <row r="152">
          <cell r="U152" t="str">
            <v>PR19NES_COM12</v>
          </cell>
          <cell r="V152" t="str">
            <v>We always provide a reliable supply of water.</v>
          </cell>
          <cell r="W152" t="str">
            <v>PR14 revision</v>
          </cell>
          <cell r="X152" t="str">
            <v>COM12</v>
          </cell>
          <cell r="Y152" t="str">
            <v>Mains repairs</v>
          </cell>
          <cell r="Z152" t="str">
            <v>Mains repairs per 1,000km</v>
          </cell>
          <cell r="AA152" t="str">
            <v/>
          </cell>
          <cell r="AB152">
            <v>1</v>
          </cell>
          <cell r="AC152" t="str">
            <v/>
          </cell>
          <cell r="AD152" t="str">
            <v/>
          </cell>
          <cell r="AE152" t="str">
            <v/>
          </cell>
          <cell r="AF152" t="str">
            <v/>
          </cell>
          <cell r="AG152" t="str">
            <v/>
          </cell>
          <cell r="AH152" t="str">
            <v/>
          </cell>
          <cell r="AI152">
            <v>1</v>
          </cell>
          <cell r="AJ152" t="str">
            <v>Out &amp; under</v>
          </cell>
          <cell r="AK152" t="str">
            <v xml:space="preserve">Revenue </v>
          </cell>
          <cell r="AL152" t="str">
            <v>In-period</v>
          </cell>
          <cell r="AM152" t="str">
            <v>Asset/equipment failure</v>
          </cell>
          <cell r="AN152" t="str">
            <v>number</v>
          </cell>
          <cell r="AO152" t="str">
            <v>Number of repairs per 1000 km of mains</v>
          </cell>
          <cell r="AP152">
            <v>1</v>
          </cell>
          <cell r="AQ152" t="str">
            <v>Down</v>
          </cell>
          <cell r="AR152" t="str">
            <v>Mains repairs</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141.9</v>
          </cell>
          <cell r="BJ152">
            <v>137.1</v>
          </cell>
          <cell r="BK152">
            <v>132.4</v>
          </cell>
          <cell r="BL152">
            <v>127.9</v>
          </cell>
          <cell r="BM152">
            <v>123.4</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t="str">
            <v>Yes</v>
          </cell>
          <cell r="CE152" t="str">
            <v>Yes</v>
          </cell>
          <cell r="CF152" t="str">
            <v>Yes</v>
          </cell>
          <cell r="CG152" t="str">
            <v>Yes</v>
          </cell>
          <cell r="CH152" t="str">
            <v>Yes</v>
          </cell>
          <cell r="CI152" t="str">
            <v/>
          </cell>
          <cell r="CJ152" t="str">
            <v/>
          </cell>
          <cell r="CK152" t="str">
            <v/>
          </cell>
          <cell r="CL152" t="str">
            <v/>
          </cell>
          <cell r="CM152" t="str">
            <v/>
          </cell>
          <cell r="CN152">
            <v>198.6</v>
          </cell>
          <cell r="CO152">
            <v>198.6</v>
          </cell>
          <cell r="CP152">
            <v>198.6</v>
          </cell>
          <cell r="CQ152">
            <v>198.6</v>
          </cell>
          <cell r="CR152">
            <v>198.6</v>
          </cell>
          <cell r="CS152">
            <v>151.9</v>
          </cell>
          <cell r="CT152">
            <v>147.1</v>
          </cell>
          <cell r="CU152">
            <v>142.4</v>
          </cell>
          <cell r="CV152">
            <v>137.9</v>
          </cell>
          <cell r="CW152">
            <v>133.4</v>
          </cell>
          <cell r="CX152" t="str">
            <v/>
          </cell>
          <cell r="CY152" t="str">
            <v/>
          </cell>
          <cell r="CZ152" t="str">
            <v/>
          </cell>
          <cell r="DA152" t="str">
            <v/>
          </cell>
          <cell r="DB152" t="str">
            <v/>
          </cell>
          <cell r="DC152">
            <v>127.1</v>
          </cell>
          <cell r="DD152">
            <v>122.7</v>
          </cell>
          <cell r="DE152">
            <v>118.7</v>
          </cell>
          <cell r="DF152">
            <v>114.3</v>
          </cell>
          <cell r="DG152">
            <v>110</v>
          </cell>
          <cell r="DH152" t="str">
            <v/>
          </cell>
          <cell r="DI152" t="str">
            <v/>
          </cell>
          <cell r="DJ152" t="str">
            <v/>
          </cell>
          <cell r="DK152" t="str">
            <v/>
          </cell>
          <cell r="DL152" t="str">
            <v/>
          </cell>
          <cell r="DM152">
            <v>-0.14899999999999999</v>
          </cell>
          <cell r="DN152" t="str">
            <v/>
          </cell>
          <cell r="DO152" t="str">
            <v/>
          </cell>
          <cell r="DP152" t="str">
            <v/>
          </cell>
          <cell r="DQ152">
            <v>9.8000000000000004E-2</v>
          </cell>
          <cell r="DR152" t="str">
            <v/>
          </cell>
          <cell r="DS152" t="str">
            <v/>
          </cell>
          <cell r="DT152" t="str">
            <v/>
          </cell>
          <cell r="DU152" t="str">
            <v/>
          </cell>
          <cell r="DV152">
            <v>1</v>
          </cell>
          <cell r="DW152" t="str">
            <v/>
          </cell>
        </row>
        <row r="153">
          <cell r="U153" t="str">
            <v>PR19NES_COM13</v>
          </cell>
          <cell r="V153" t="str">
            <v>We always provide a reliable supply of water.</v>
          </cell>
          <cell r="W153" t="str">
            <v>PR19 new</v>
          </cell>
          <cell r="X153" t="str">
            <v>COM13</v>
          </cell>
          <cell r="Y153" t="str">
            <v>Unplanned outage</v>
          </cell>
          <cell r="Z153" t="str">
            <v>Unplanned outage is a temporary loss of maximum production capacity.</v>
          </cell>
          <cell r="AA153" t="str">
            <v/>
          </cell>
          <cell r="AB153">
            <v>1</v>
          </cell>
          <cell r="AC153" t="str">
            <v/>
          </cell>
          <cell r="AD153" t="str">
            <v/>
          </cell>
          <cell r="AE153" t="str">
            <v/>
          </cell>
          <cell r="AF153" t="str">
            <v/>
          </cell>
          <cell r="AG153" t="str">
            <v/>
          </cell>
          <cell r="AH153" t="str">
            <v/>
          </cell>
          <cell r="AI153">
            <v>1</v>
          </cell>
          <cell r="AJ153" t="str">
            <v>Under</v>
          </cell>
          <cell r="AK153" t="str">
            <v xml:space="preserve">Revenue </v>
          </cell>
          <cell r="AL153" t="str">
            <v>In-period</v>
          </cell>
          <cell r="AM153" t="str">
            <v>Water outage</v>
          </cell>
          <cell r="AN153" t="str">
            <v>%</v>
          </cell>
          <cell r="AO153" t="str">
            <v>Percentage of peak week production capacity</v>
          </cell>
          <cell r="AP153">
            <v>2</v>
          </cell>
          <cell r="AQ153" t="str">
            <v>Down</v>
          </cell>
          <cell r="AR153" t="str">
            <v>Unplanned outage</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6.37</v>
          </cell>
          <cell r="BJ153">
            <v>5.36</v>
          </cell>
          <cell r="BK153">
            <v>4.3600000000000003</v>
          </cell>
          <cell r="BL153">
            <v>3.35</v>
          </cell>
          <cell r="BM153">
            <v>2.34</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t="str">
            <v>Yes</v>
          </cell>
          <cell r="CE153" t="str">
            <v>Yes</v>
          </cell>
          <cell r="CF153" t="str">
            <v>Yes</v>
          </cell>
          <cell r="CG153" t="str">
            <v>Yes</v>
          </cell>
          <cell r="CH153" t="str">
            <v>Yes</v>
          </cell>
          <cell r="CI153" t="str">
            <v/>
          </cell>
          <cell r="CJ153" t="str">
            <v/>
          </cell>
          <cell r="CK153" t="str">
            <v/>
          </cell>
          <cell r="CL153" t="str">
            <v/>
          </cell>
          <cell r="CM153" t="str">
            <v/>
          </cell>
          <cell r="CN153">
            <v>12.74</v>
          </cell>
          <cell r="CO153">
            <v>12.74</v>
          </cell>
          <cell r="CP153">
            <v>12.74</v>
          </cell>
          <cell r="CQ153">
            <v>12.74</v>
          </cell>
          <cell r="CR153">
            <v>12.74</v>
          </cell>
          <cell r="CS153">
            <v>7.64</v>
          </cell>
          <cell r="CT153">
            <v>6.43</v>
          </cell>
          <cell r="CU153">
            <v>5.23</v>
          </cell>
          <cell r="CV153">
            <v>4.0199999999999996</v>
          </cell>
          <cell r="CW153">
            <v>2.81</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v>-1.72</v>
          </cell>
          <cell r="DN153" t="str">
            <v/>
          </cell>
          <cell r="DO153" t="str">
            <v/>
          </cell>
          <cell r="DP153" t="str">
            <v/>
          </cell>
          <cell r="DQ153" t="str">
            <v/>
          </cell>
          <cell r="DR153" t="str">
            <v/>
          </cell>
          <cell r="DS153" t="str">
            <v/>
          </cell>
          <cell r="DT153" t="str">
            <v/>
          </cell>
          <cell r="DU153" t="str">
            <v/>
          </cell>
          <cell r="DV153">
            <v>1</v>
          </cell>
          <cell r="DW153" t="str">
            <v/>
          </cell>
        </row>
        <row r="154">
          <cell r="U154" t="str">
            <v>PR19NES_COM14</v>
          </cell>
          <cell r="V154" t="str">
            <v xml:space="preserve">Our sewerage service deals with sewage and heavy rainfall effectively. </v>
          </cell>
          <cell r="W154" t="str">
            <v>PR14 revision</v>
          </cell>
          <cell r="X154" t="str">
            <v>COM14</v>
          </cell>
          <cell r="Y154" t="str">
            <v>Sewer collapses</v>
          </cell>
          <cell r="Z154" t="str">
            <v>Sewer collapses per 1,000km</v>
          </cell>
          <cell r="AA154" t="str">
            <v/>
          </cell>
          <cell r="AB154" t="str">
            <v/>
          </cell>
          <cell r="AC154">
            <v>1</v>
          </cell>
          <cell r="AD154" t="str">
            <v/>
          </cell>
          <cell r="AE154" t="str">
            <v/>
          </cell>
          <cell r="AF154" t="str">
            <v/>
          </cell>
          <cell r="AG154" t="str">
            <v/>
          </cell>
          <cell r="AH154" t="str">
            <v/>
          </cell>
          <cell r="AI154">
            <v>1</v>
          </cell>
          <cell r="AJ154" t="str">
            <v>Under</v>
          </cell>
          <cell r="AK154" t="str">
            <v xml:space="preserve">Revenue </v>
          </cell>
          <cell r="AL154" t="str">
            <v>In-period</v>
          </cell>
          <cell r="AM154" t="str">
            <v>Asset/equipment failure</v>
          </cell>
          <cell r="AN154" t="str">
            <v>number</v>
          </cell>
          <cell r="AO154" t="str">
            <v>Number of collapses per 1000km of sewer network</v>
          </cell>
          <cell r="AP154">
            <v>2</v>
          </cell>
          <cell r="AQ154" t="str">
            <v>Down</v>
          </cell>
          <cell r="AR154" t="str">
            <v>Sewer collapses</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10.69</v>
          </cell>
          <cell r="BJ154">
            <v>10.06</v>
          </cell>
          <cell r="BK154">
            <v>9.43</v>
          </cell>
          <cell r="BL154">
            <v>8.7899999999999991</v>
          </cell>
          <cell r="BM154">
            <v>8.1300000000000008</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t="str">
            <v>Yes</v>
          </cell>
          <cell r="CE154" t="str">
            <v>Yes</v>
          </cell>
          <cell r="CF154" t="str">
            <v>Yes</v>
          </cell>
          <cell r="CG154" t="str">
            <v>Yes</v>
          </cell>
          <cell r="CH154" t="str">
            <v>Yes</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v>-0.32200000000000001</v>
          </cell>
          <cell r="DN154" t="str">
            <v/>
          </cell>
          <cell r="DO154" t="str">
            <v/>
          </cell>
          <cell r="DP154" t="str">
            <v/>
          </cell>
          <cell r="DQ154" t="str">
            <v/>
          </cell>
          <cell r="DR154" t="str">
            <v/>
          </cell>
          <cell r="DS154" t="str">
            <v/>
          </cell>
          <cell r="DT154" t="str">
            <v/>
          </cell>
          <cell r="DU154" t="str">
            <v/>
          </cell>
          <cell r="DV154">
            <v>1</v>
          </cell>
          <cell r="DW154" t="str">
            <v/>
          </cell>
        </row>
        <row r="155">
          <cell r="U155" t="str">
            <v>PR19NES_COM15</v>
          </cell>
          <cell r="V155" t="str">
            <v>We help to improve the quality of rivers and coastal waters for the benefit of people, the environment and wildlife.</v>
          </cell>
          <cell r="W155" t="str">
            <v>PR14 revision</v>
          </cell>
          <cell r="X155" t="str">
            <v>COM15</v>
          </cell>
          <cell r="Y155" t="str">
            <v>Treatment works compliance</v>
          </cell>
          <cell r="Z155" t="str">
            <v>Environment Agency Environmental Performance Assessment Methodology - % of treatment works complying with discharge permits</v>
          </cell>
          <cell r="AA155" t="str">
            <v/>
          </cell>
          <cell r="AB155">
            <v>0.16</v>
          </cell>
          <cell r="AC155">
            <v>0.84</v>
          </cell>
          <cell r="AD155" t="str">
            <v/>
          </cell>
          <cell r="AE155" t="str">
            <v/>
          </cell>
          <cell r="AF155" t="str">
            <v/>
          </cell>
          <cell r="AG155" t="str">
            <v/>
          </cell>
          <cell r="AH155" t="str">
            <v/>
          </cell>
          <cell r="AI155">
            <v>1</v>
          </cell>
          <cell r="AJ155" t="str">
            <v>Under</v>
          </cell>
          <cell r="AK155" t="str">
            <v xml:space="preserve">Revenue </v>
          </cell>
          <cell r="AL155" t="str">
            <v>In-period</v>
          </cell>
          <cell r="AM155" t="str">
            <v>WTW discharge consents</v>
          </cell>
          <cell r="AN155" t="str">
            <v>%</v>
          </cell>
          <cell r="AO155" t="str">
            <v>Percentage compliance</v>
          </cell>
          <cell r="AP155">
            <v>2</v>
          </cell>
          <cell r="AQ155" t="str">
            <v>Up</v>
          </cell>
          <cell r="AR155" t="str">
            <v>Treatment works compliance</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100</v>
          </cell>
          <cell r="BJ155">
            <v>100</v>
          </cell>
          <cell r="BK155">
            <v>100</v>
          </cell>
          <cell r="BL155">
            <v>100</v>
          </cell>
          <cell r="BM155">
            <v>100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t="str">
            <v>Yes</v>
          </cell>
          <cell r="CE155" t="str">
            <v>Yes</v>
          </cell>
          <cell r="CF155" t="str">
            <v>Yes</v>
          </cell>
          <cell r="CG155" t="str">
            <v>Yes</v>
          </cell>
          <cell r="CH155" t="str">
            <v>Yes</v>
          </cell>
          <cell r="CI155" t="str">
            <v/>
          </cell>
          <cell r="CJ155" t="str">
            <v/>
          </cell>
          <cell r="CK155" t="str">
            <v/>
          </cell>
          <cell r="CL155" t="str">
            <v/>
          </cell>
          <cell r="CM155" t="str">
            <v/>
          </cell>
          <cell r="CN155" t="str">
            <v/>
          </cell>
          <cell r="CO155" t="str">
            <v/>
          </cell>
          <cell r="CP155" t="str">
            <v/>
          </cell>
          <cell r="CQ155" t="str">
            <v/>
          </cell>
          <cell r="CR155" t="str">
            <v/>
          </cell>
          <cell r="CS155">
            <v>99</v>
          </cell>
          <cell r="CT155">
            <v>99</v>
          </cell>
          <cell r="CU155">
            <v>99</v>
          </cell>
          <cell r="CV155">
            <v>99</v>
          </cell>
          <cell r="CW155">
            <v>99</v>
          </cell>
          <cell r="CX155" t="str">
            <v/>
          </cell>
          <cell r="CY155" t="str">
            <v/>
          </cell>
          <cell r="CZ155" t="str">
            <v/>
          </cell>
          <cell r="DA155" t="str">
            <v/>
          </cell>
          <cell r="DB155" t="str">
            <v/>
          </cell>
          <cell r="DC155" t="str">
            <v/>
          </cell>
          <cell r="DD155" t="str">
            <v/>
          </cell>
          <cell r="DE155" t="str">
            <v/>
          </cell>
          <cell r="DF155" t="str">
            <v/>
          </cell>
          <cell r="DG155" t="str">
            <v/>
          </cell>
          <cell r="DH155" t="str">
            <v/>
          </cell>
          <cell r="DI155" t="str">
            <v/>
          </cell>
          <cell r="DJ155" t="str">
            <v/>
          </cell>
          <cell r="DK155" t="str">
            <v/>
          </cell>
          <cell r="DL155" t="str">
            <v/>
          </cell>
          <cell r="DM155">
            <v>-0.59699999999999998</v>
          </cell>
          <cell r="DN155" t="str">
            <v/>
          </cell>
          <cell r="DO155" t="str">
            <v/>
          </cell>
          <cell r="DP155" t="str">
            <v/>
          </cell>
          <cell r="DQ155" t="str">
            <v/>
          </cell>
          <cell r="DR155" t="str">
            <v/>
          </cell>
          <cell r="DS155" t="str">
            <v/>
          </cell>
          <cell r="DT155" t="str">
            <v/>
          </cell>
          <cell r="DU155" t="str">
            <v/>
          </cell>
          <cell r="DV155">
            <v>1</v>
          </cell>
          <cell r="DW155" t="str">
            <v/>
          </cell>
        </row>
        <row r="156">
          <cell r="U156" t="str">
            <v>PR19NES_BES01</v>
          </cell>
          <cell r="V156" t="str">
            <v>Our customers say our services are good value for money and we work hard to keep water and wastewater services affordable for all.</v>
          </cell>
          <cell r="W156" t="str">
            <v>PR19 new</v>
          </cell>
          <cell r="X156" t="str">
            <v>BES01</v>
          </cell>
          <cell r="Y156" t="str">
            <v>Satisfaction of Customers who receive additional non-financial support</v>
          </cell>
          <cell r="Z156" t="str">
            <v>The customer satisfaction score of those customers who receive additional non-financial support. This measure is for households only and is a calendar year.</v>
          </cell>
          <cell r="AA156" t="str">
            <v/>
          </cell>
          <cell r="AB156" t="str">
            <v/>
          </cell>
          <cell r="AC156" t="str">
            <v/>
          </cell>
          <cell r="AD156" t="str">
            <v/>
          </cell>
          <cell r="AE156">
            <v>1</v>
          </cell>
          <cell r="AF156" t="str">
            <v/>
          </cell>
          <cell r="AG156" t="str">
            <v/>
          </cell>
          <cell r="AH156" t="str">
            <v/>
          </cell>
          <cell r="AI156">
            <v>1</v>
          </cell>
          <cell r="AJ156" t="str">
            <v>NFI</v>
          </cell>
          <cell r="AK156" t="str">
            <v/>
          </cell>
          <cell r="AL156" t="str">
            <v/>
          </cell>
          <cell r="AM156" t="str">
            <v>Billing, debt, vfm, affordability, vulnerability</v>
          </cell>
          <cell r="AN156" t="str">
            <v>nr</v>
          </cell>
          <cell r="AO156" t="str">
            <v>The measure is reported as an annual mean score out of ten. This measure will be assessed on a calendar year basis and is for households only.</v>
          </cell>
          <cell r="AP156">
            <v>1</v>
          </cell>
          <cell r="AQ156" t="str">
            <v>Up</v>
          </cell>
          <cell r="AR156" t="str">
            <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t="str">
            <v/>
          </cell>
          <cell r="BJ156" t="str">
            <v/>
          </cell>
          <cell r="BK156" t="str">
            <v/>
          </cell>
          <cell r="BL156" t="str">
            <v/>
          </cell>
          <cell r="BM156" t="str">
            <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E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v>1</v>
          </cell>
          <cell r="DW156" t="str">
            <v/>
          </cell>
        </row>
        <row r="157">
          <cell r="U157" t="str">
            <v>PR19NES_BES02</v>
          </cell>
          <cell r="V157" t="str">
            <v>Our customers say our services are good value for money and we work hard to keep water and wastewater services affordable for all.</v>
          </cell>
          <cell r="W157" t="str">
            <v>PR19 new</v>
          </cell>
          <cell r="X157" t="str">
            <v>BES02</v>
          </cell>
          <cell r="Y157" t="str">
            <v>Awareness of additional non-financial support</v>
          </cell>
          <cell r="Z157" t="str">
            <v xml:space="preserve">The percentage of household customers who have awareness of our additional non-financial support services. </v>
          </cell>
          <cell r="AA157" t="str">
            <v/>
          </cell>
          <cell r="AB157" t="str">
            <v/>
          </cell>
          <cell r="AC157" t="str">
            <v/>
          </cell>
          <cell r="AD157" t="str">
            <v/>
          </cell>
          <cell r="AE157">
            <v>1</v>
          </cell>
          <cell r="AF157" t="str">
            <v/>
          </cell>
          <cell r="AG157" t="str">
            <v/>
          </cell>
          <cell r="AH157" t="str">
            <v/>
          </cell>
          <cell r="AI157">
            <v>1</v>
          </cell>
          <cell r="AJ157" t="str">
            <v>NFI</v>
          </cell>
          <cell r="AK157" t="str">
            <v/>
          </cell>
          <cell r="AL157" t="str">
            <v/>
          </cell>
          <cell r="AM157" t="str">
            <v>Customer education/awareness</v>
          </cell>
          <cell r="AN157" t="str">
            <v>%</v>
          </cell>
          <cell r="AO157" t="str">
            <v xml:space="preserve">This measure is determined annually through market research used to determine if customers are aware of the additional support services NWG provide (non-financial). The higher the percentage score the better the performance.
</v>
          </cell>
          <cell r="AP157">
            <v>1</v>
          </cell>
          <cell r="AQ157" t="str">
            <v>Up</v>
          </cell>
          <cell r="AR157" t="str">
            <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t="str">
            <v/>
          </cell>
          <cell r="BJ157" t="str">
            <v/>
          </cell>
          <cell r="BK157" t="str">
            <v/>
          </cell>
          <cell r="BL157" t="str">
            <v/>
          </cell>
          <cell r="BM157" t="str">
            <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E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v>1</v>
          </cell>
          <cell r="DW157" t="str">
            <v/>
          </cell>
        </row>
        <row r="158">
          <cell r="U158" t="str">
            <v>PR19NES_BES03</v>
          </cell>
          <cell r="V158" t="str">
            <v>Our customers tell us we provide excellent customer service and resolve issues quickly.</v>
          </cell>
          <cell r="W158" t="str">
            <v>PR19 new</v>
          </cell>
          <cell r="X158" t="str">
            <v>BES03</v>
          </cell>
          <cell r="Y158" t="str">
            <v>Response time to written complaints</v>
          </cell>
          <cell r="Z158" t="str">
            <v xml:space="preserve">This is the annual average time taken to respond to written complaints in working days.
The duration to respond to a complaint is from the date of receipt into the business to the date a response is issued.
</v>
          </cell>
          <cell r="AA158" t="str">
            <v/>
          </cell>
          <cell r="AB158" t="str">
            <v/>
          </cell>
          <cell r="AC158" t="str">
            <v/>
          </cell>
          <cell r="AD158" t="str">
            <v/>
          </cell>
          <cell r="AE158">
            <v>1</v>
          </cell>
          <cell r="AF158" t="str">
            <v/>
          </cell>
          <cell r="AG158" t="str">
            <v/>
          </cell>
          <cell r="AH158" t="str">
            <v/>
          </cell>
          <cell r="AI158">
            <v>1</v>
          </cell>
          <cell r="AJ158" t="str">
            <v>NFI</v>
          </cell>
          <cell r="AK158" t="str">
            <v/>
          </cell>
          <cell r="AL158" t="str">
            <v/>
          </cell>
          <cell r="AM158" t="str">
            <v>Customer service/satisfaction (exc. billing etc.)</v>
          </cell>
          <cell r="AN158" t="str">
            <v>nr</v>
          </cell>
          <cell r="AO158" t="str">
            <v xml:space="preserve">Average time taken to respond to written complaints in working days. The duration to respond to a complaint is from the date of receipt into the business to the date a response is issued.
</v>
          </cell>
          <cell r="AP158">
            <v>2</v>
          </cell>
          <cell r="AQ158" t="str">
            <v>Down</v>
          </cell>
          <cell r="AR158" t="str">
            <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t="str">
            <v/>
          </cell>
          <cell r="BJ158" t="str">
            <v/>
          </cell>
          <cell r="BK158" t="str">
            <v/>
          </cell>
          <cell r="BL158" t="str">
            <v/>
          </cell>
          <cell r="BM158" t="str">
            <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E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v>1</v>
          </cell>
          <cell r="DW158" t="str">
            <v/>
          </cell>
        </row>
        <row r="159">
          <cell r="U159" t="str">
            <v>PR19NES_BES04</v>
          </cell>
          <cell r="V159" t="str">
            <v>We always provide a reliable supply of water.</v>
          </cell>
          <cell r="W159" t="str">
            <v>PR19 new</v>
          </cell>
          <cell r="X159" t="str">
            <v>BES04</v>
          </cell>
          <cell r="Y159" t="str">
            <v>Visible leak repair time</v>
          </cell>
          <cell r="Z159" t="str">
            <v>This measure is the average number of calendar days that it takes to find and fix visible leaks reported to us by customers. This is measured over the April to March year.</v>
          </cell>
          <cell r="AA159" t="str">
            <v/>
          </cell>
          <cell r="AB159">
            <v>1</v>
          </cell>
          <cell r="AC159" t="str">
            <v/>
          </cell>
          <cell r="AD159" t="str">
            <v/>
          </cell>
          <cell r="AE159" t="str">
            <v/>
          </cell>
          <cell r="AF159" t="str">
            <v/>
          </cell>
          <cell r="AG159" t="str">
            <v/>
          </cell>
          <cell r="AH159" t="str">
            <v/>
          </cell>
          <cell r="AI159">
            <v>1</v>
          </cell>
          <cell r="AJ159" t="str">
            <v>Out &amp; under</v>
          </cell>
          <cell r="AK159" t="str">
            <v xml:space="preserve">Revenue </v>
          </cell>
          <cell r="AL159" t="str">
            <v>In-period</v>
          </cell>
          <cell r="AM159" t="str">
            <v>Repair and maintenance</v>
          </cell>
          <cell r="AN159" t="str">
            <v>nr</v>
          </cell>
          <cell r="AO159" t="str">
            <v>This measure is the total time taken in calendar days from the leak being reported by a customer to the leaking pipe being fixed by the company. The total time for all customer visible leak repairs divided by the number of repairs expressed in days.</v>
          </cell>
          <cell r="AP159">
            <v>1</v>
          </cell>
          <cell r="AQ159" t="str">
            <v>Down</v>
          </cell>
          <cell r="AR159" t="str">
            <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t="str">
            <v/>
          </cell>
          <cell r="BJ159" t="str">
            <v/>
          </cell>
          <cell r="BK159" t="str">
            <v/>
          </cell>
          <cell r="BL159" t="str">
            <v/>
          </cell>
          <cell r="BM159" t="str">
            <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t="str">
            <v>Yes</v>
          </cell>
          <cell r="CE159" t="str">
            <v>Yes</v>
          </cell>
          <cell r="CF159" t="str">
            <v>Yes</v>
          </cell>
          <cell r="CG159" t="str">
            <v>Yes</v>
          </cell>
          <cell r="CH159" t="str">
            <v>Yes</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E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v>1</v>
          </cell>
          <cell r="DW159" t="str">
            <v/>
          </cell>
        </row>
        <row r="160">
          <cell r="U160" t="str">
            <v>PR19NES_BES05</v>
          </cell>
          <cell r="V160" t="str">
            <v>Our customers say we are a company they trust</v>
          </cell>
          <cell r="W160" t="str">
            <v>PR19 new</v>
          </cell>
          <cell r="X160" t="str">
            <v>BES05</v>
          </cell>
          <cell r="Y160" t="str">
            <v>Customers' perception of trust</v>
          </cell>
          <cell r="Z160" t="str">
            <v xml:space="preserve">Customers' perception of trust. Telephone survey, scored out of ten by household customers. </v>
          </cell>
          <cell r="AA160" t="str">
            <v/>
          </cell>
          <cell r="AB160" t="str">
            <v/>
          </cell>
          <cell r="AC160" t="str">
            <v/>
          </cell>
          <cell r="AD160" t="str">
            <v/>
          </cell>
          <cell r="AE160">
            <v>1</v>
          </cell>
          <cell r="AF160" t="str">
            <v/>
          </cell>
          <cell r="AG160" t="str">
            <v/>
          </cell>
          <cell r="AH160" t="str">
            <v/>
          </cell>
          <cell r="AI160">
            <v>1</v>
          </cell>
          <cell r="AJ160" t="str">
            <v>NFI</v>
          </cell>
          <cell r="AK160" t="str">
            <v/>
          </cell>
          <cell r="AL160" t="str">
            <v/>
          </cell>
          <cell r="AM160" t="str">
            <v>Billing, debt, vfm, affordability, vulnerability</v>
          </cell>
          <cell r="AN160" t="str">
            <v>nr</v>
          </cell>
          <cell r="AO160" t="str">
            <v>The measure is reported as an annual mean score out of ten. This measure will be assessed on a reporting year basis and is for households only.</v>
          </cell>
          <cell r="AP160">
            <v>1</v>
          </cell>
          <cell r="AQ160" t="str">
            <v>Up</v>
          </cell>
          <cell r="AR160" t="str">
            <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t="str">
            <v/>
          </cell>
          <cell r="BJ160" t="str">
            <v/>
          </cell>
          <cell r="BK160" t="str">
            <v/>
          </cell>
          <cell r="BL160" t="str">
            <v/>
          </cell>
          <cell r="BM160" t="str">
            <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t="str">
            <v/>
          </cell>
          <cell r="CE160" t="str">
            <v/>
          </cell>
          <cell r="CF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E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v>1</v>
          </cell>
          <cell r="DW160" t="str">
            <v/>
          </cell>
        </row>
        <row r="161">
          <cell r="U161" t="str">
            <v>PR19NES_BES06</v>
          </cell>
          <cell r="V161" t="str">
            <v>Our customers say our services are good value for money and we work hard to keep water and wastewater services affordable for all.</v>
          </cell>
          <cell r="W161" t="str">
            <v>PR19 new</v>
          </cell>
          <cell r="X161" t="str">
            <v>BES06</v>
          </cell>
          <cell r="Y161" t="str">
            <v>Percentage of households in water poverty</v>
          </cell>
          <cell r="Z161" t="str">
            <v xml:space="preserve">Percentage of households spending more than 3% of their disposable income on their water and sewerage charges. </v>
          </cell>
          <cell r="AA161" t="str">
            <v/>
          </cell>
          <cell r="AB161" t="str">
            <v/>
          </cell>
          <cell r="AC161" t="str">
            <v/>
          </cell>
          <cell r="AD161" t="str">
            <v/>
          </cell>
          <cell r="AE161">
            <v>1</v>
          </cell>
          <cell r="AF161" t="str">
            <v/>
          </cell>
          <cell r="AG161" t="str">
            <v/>
          </cell>
          <cell r="AH161" t="str">
            <v/>
          </cell>
          <cell r="AI161">
            <v>1</v>
          </cell>
          <cell r="AJ161" t="str">
            <v>NFI</v>
          </cell>
          <cell r="AK161" t="str">
            <v/>
          </cell>
          <cell r="AL161" t="str">
            <v/>
          </cell>
          <cell r="AM161" t="str">
            <v>Billing, debt, vfm, affordability, vulnerability</v>
          </cell>
          <cell r="AN161" t="str">
            <v>%</v>
          </cell>
          <cell r="AO161" t="str">
            <v>Percentage of households in water poverty (reporting year).</v>
          </cell>
          <cell r="AP161">
            <v>2</v>
          </cell>
          <cell r="AQ161" t="str">
            <v>Down</v>
          </cell>
          <cell r="AR161" t="str">
            <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t="str">
            <v/>
          </cell>
          <cell r="BJ161" t="str">
            <v/>
          </cell>
          <cell r="BK161" t="str">
            <v/>
          </cell>
          <cell r="BL161" t="str">
            <v/>
          </cell>
          <cell r="BM161" t="str">
            <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E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v>1</v>
          </cell>
          <cell r="DW161" t="str">
            <v/>
          </cell>
        </row>
        <row r="162">
          <cell r="U162" t="str">
            <v>PR19NES_BES07</v>
          </cell>
          <cell r="V162" t="str">
            <v>Our customers say our services are good value for money and we work hard to keep water and wastewater affordable for all.</v>
          </cell>
          <cell r="W162" t="str">
            <v>PR19 new</v>
          </cell>
          <cell r="X162" t="str">
            <v>BES07</v>
          </cell>
          <cell r="Y162" t="str">
            <v>Gap sites</v>
          </cell>
          <cell r="Z162" t="str">
            <v>The percentage of properties on the Valuation Office Rating list which have been matched to our corporate database of connected non-household properties.</v>
          </cell>
          <cell r="AA162" t="str">
            <v/>
          </cell>
          <cell r="AB162">
            <v>0.56999999999999995</v>
          </cell>
          <cell r="AC162">
            <v>0.43</v>
          </cell>
          <cell r="AD162" t="str">
            <v/>
          </cell>
          <cell r="AE162" t="str">
            <v/>
          </cell>
          <cell r="AF162" t="str">
            <v/>
          </cell>
          <cell r="AG162" t="str">
            <v/>
          </cell>
          <cell r="AH162" t="str">
            <v/>
          </cell>
          <cell r="AI162">
            <v>1</v>
          </cell>
          <cell r="AJ162" t="str">
            <v>NFI</v>
          </cell>
          <cell r="AK162" t="str">
            <v/>
          </cell>
          <cell r="AL162" t="str">
            <v/>
          </cell>
          <cell r="AM162" t="str">
            <v>Billing, debt, vfm, affordability, vulnerability</v>
          </cell>
          <cell r="AN162" t="str">
            <v>%</v>
          </cell>
          <cell r="AO162" t="str">
            <v>The percentage of NHH properties matched to the Valuation Office Rating list defined as:
(NHH connected properties within our corporate database matched / current active properties on the Valuation Office Rating list within our operational areas) x 100%.</v>
          </cell>
          <cell r="AP162">
            <v>1</v>
          </cell>
          <cell r="AQ162" t="str">
            <v>Up</v>
          </cell>
          <cell r="AR162" t="str">
            <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t="str">
            <v/>
          </cell>
          <cell r="BJ162" t="str">
            <v/>
          </cell>
          <cell r="BK162" t="str">
            <v/>
          </cell>
          <cell r="BL162" t="str">
            <v/>
          </cell>
          <cell r="BM162" t="str">
            <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t="str">
            <v/>
          </cell>
          <cell r="CV162" t="str">
            <v/>
          </cell>
          <cell r="CW162" t="str">
            <v/>
          </cell>
          <cell r="CX162" t="str">
            <v/>
          </cell>
          <cell r="CY162" t="str">
            <v/>
          </cell>
          <cell r="CZ162" t="str">
            <v/>
          </cell>
          <cell r="DA162" t="str">
            <v/>
          </cell>
          <cell r="DB162" t="str">
            <v/>
          </cell>
          <cell r="DC162" t="str">
            <v/>
          </cell>
          <cell r="DD162" t="str">
            <v/>
          </cell>
          <cell r="DE162" t="str">
            <v/>
          </cell>
          <cell r="DF162" t="str">
            <v/>
          </cell>
          <cell r="DG162" t="str">
            <v/>
          </cell>
          <cell r="DH162" t="str">
            <v/>
          </cell>
          <cell r="DI162" t="str">
            <v/>
          </cell>
          <cell r="DJ162" t="str">
            <v/>
          </cell>
          <cell r="DK162" t="str">
            <v/>
          </cell>
          <cell r="DL162" t="str">
            <v/>
          </cell>
          <cell r="DM162" t="str">
            <v/>
          </cell>
          <cell r="DN162" t="str">
            <v/>
          </cell>
          <cell r="DO162" t="str">
            <v/>
          </cell>
          <cell r="DP162" t="str">
            <v/>
          </cell>
          <cell r="DQ162" t="str">
            <v/>
          </cell>
          <cell r="DR162" t="str">
            <v/>
          </cell>
          <cell r="DS162" t="str">
            <v/>
          </cell>
          <cell r="DT162" t="str">
            <v/>
          </cell>
          <cell r="DU162" t="str">
            <v/>
          </cell>
          <cell r="DV162">
            <v>1</v>
          </cell>
          <cell r="DW162" t="str">
            <v/>
          </cell>
        </row>
        <row r="163">
          <cell r="U163" t="str">
            <v>PR19NES_BES08</v>
          </cell>
          <cell r="V163" t="str">
            <v>Our customers say our services are good value for money and we work hard to keep water and wastewater services affordable for all.</v>
          </cell>
          <cell r="W163" t="str">
            <v>PR19 new</v>
          </cell>
          <cell r="X163" t="str">
            <v>BES08</v>
          </cell>
          <cell r="Y163" t="str">
            <v xml:space="preserve">Voids </v>
          </cell>
          <cell r="Z163" t="str">
            <v>Percentage of void household properties i.e. those not currently billed for water and/or sewerage services.</v>
          </cell>
          <cell r="AA163" t="str">
            <v/>
          </cell>
          <cell r="AB163" t="str">
            <v/>
          </cell>
          <cell r="AC163" t="str">
            <v/>
          </cell>
          <cell r="AD163" t="str">
            <v/>
          </cell>
          <cell r="AE163">
            <v>1</v>
          </cell>
          <cell r="AF163" t="str">
            <v/>
          </cell>
          <cell r="AG163" t="str">
            <v/>
          </cell>
          <cell r="AH163" t="str">
            <v/>
          </cell>
          <cell r="AI163">
            <v>1</v>
          </cell>
          <cell r="AJ163" t="str">
            <v>Out &amp; under</v>
          </cell>
          <cell r="AK163" t="str">
            <v xml:space="preserve">Revenue </v>
          </cell>
          <cell r="AL163" t="str">
            <v>In-period</v>
          </cell>
          <cell r="AM163" t="str">
            <v>Billing, debt, vfm, affordability, vulnerability</v>
          </cell>
          <cell r="AN163" t="str">
            <v>%</v>
          </cell>
          <cell r="AO163" t="str">
            <v xml:space="preserve">The measure is ‘(number of void properties / total number of connected household properties) x 100%’
The total number of household properties is the total number of properties detailed within our corporate database.
</v>
          </cell>
          <cell r="AP163">
            <v>2</v>
          </cell>
          <cell r="AQ163" t="str">
            <v>Down</v>
          </cell>
          <cell r="AR163" t="str">
            <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t="str">
            <v/>
          </cell>
          <cell r="BJ163" t="str">
            <v/>
          </cell>
          <cell r="BK163" t="str">
            <v/>
          </cell>
          <cell r="BL163" t="str">
            <v/>
          </cell>
          <cell r="BM163" t="str">
            <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t="str">
            <v>Yes</v>
          </cell>
          <cell r="CE163" t="str">
            <v>Yes</v>
          </cell>
          <cell r="CF163" t="str">
            <v>Yes</v>
          </cell>
          <cell r="CG163" t="str">
            <v>Yes</v>
          </cell>
          <cell r="CH163" t="str">
            <v>Yes</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t="str">
            <v/>
          </cell>
          <cell r="CV163" t="str">
            <v/>
          </cell>
          <cell r="CW163" t="str">
            <v/>
          </cell>
          <cell r="CX163" t="str">
            <v/>
          </cell>
          <cell r="CY163" t="str">
            <v/>
          </cell>
          <cell r="CZ163" t="str">
            <v/>
          </cell>
          <cell r="DA163" t="str">
            <v/>
          </cell>
          <cell r="DB163" t="str">
            <v/>
          </cell>
          <cell r="DC163" t="str">
            <v/>
          </cell>
          <cell r="DD163" t="str">
            <v/>
          </cell>
          <cell r="DE163" t="str">
            <v/>
          </cell>
          <cell r="DF163" t="str">
            <v/>
          </cell>
          <cell r="DG163" t="str">
            <v/>
          </cell>
          <cell r="DH163" t="str">
            <v/>
          </cell>
          <cell r="DI163" t="str">
            <v/>
          </cell>
          <cell r="DJ163" t="str">
            <v/>
          </cell>
          <cell r="DK163" t="str">
            <v/>
          </cell>
          <cell r="DL163" t="str">
            <v/>
          </cell>
          <cell r="DM163" t="str">
            <v/>
          </cell>
          <cell r="DN163" t="str">
            <v/>
          </cell>
          <cell r="DO163" t="str">
            <v/>
          </cell>
          <cell r="DP163" t="str">
            <v/>
          </cell>
          <cell r="DQ163" t="str">
            <v/>
          </cell>
          <cell r="DR163" t="str">
            <v/>
          </cell>
          <cell r="DS163" t="str">
            <v/>
          </cell>
          <cell r="DT163" t="str">
            <v/>
          </cell>
          <cell r="DU163" t="str">
            <v/>
          </cell>
          <cell r="DV163">
            <v>1</v>
          </cell>
          <cell r="DW163" t="str">
            <v/>
          </cell>
        </row>
        <row r="164">
          <cell r="U164" t="str">
            <v>PR19NES_BES09</v>
          </cell>
          <cell r="V164" t="str">
            <v>We are resilient and provide clean drinking water and effective sewerage services; now, and for future generations.</v>
          </cell>
          <cell r="W164" t="str">
            <v>PR19 new</v>
          </cell>
          <cell r="X164" t="str">
            <v>BES09</v>
          </cell>
          <cell r="Y164" t="str">
            <v>Interruptions to supply greater than 12 hours</v>
          </cell>
          <cell r="Z164" t="str">
            <v>This measure is a bespoke resilience measure. It is a count of the number of properties that experience a 12 hours (or more) interruption. This is measured over the April to March year.</v>
          </cell>
          <cell r="AA164" t="str">
            <v/>
          </cell>
          <cell r="AB164">
            <v>1</v>
          </cell>
          <cell r="AC164" t="str">
            <v/>
          </cell>
          <cell r="AD164" t="str">
            <v/>
          </cell>
          <cell r="AE164" t="str">
            <v/>
          </cell>
          <cell r="AF164" t="str">
            <v/>
          </cell>
          <cell r="AG164" t="str">
            <v/>
          </cell>
          <cell r="AH164" t="str">
            <v/>
          </cell>
          <cell r="AI164">
            <v>1</v>
          </cell>
          <cell r="AJ164" t="str">
            <v>Out &amp; under</v>
          </cell>
          <cell r="AK164" t="str">
            <v xml:space="preserve">Revenue </v>
          </cell>
          <cell r="AL164" t="str">
            <v>In-period</v>
          </cell>
          <cell r="AM164" t="str">
            <v>Supply interruptions</v>
          </cell>
          <cell r="AN164" t="str">
            <v>nr</v>
          </cell>
          <cell r="AO164" t="str">
            <v xml:space="preserve">The number of properties that experience an interruption of 12 hours (or more). The total of all properties experiencing a 12 hours (or more) interruption is calculated over the April to March year. </v>
          </cell>
          <cell r="AP164">
            <v>0</v>
          </cell>
          <cell r="AQ164" t="str">
            <v>Down</v>
          </cell>
          <cell r="AR164" t="str">
            <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t="str">
            <v/>
          </cell>
          <cell r="BJ164" t="str">
            <v/>
          </cell>
          <cell r="BK164" t="str">
            <v/>
          </cell>
          <cell r="BL164" t="str">
            <v/>
          </cell>
          <cell r="BM164" t="str">
            <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t="str">
            <v>Yes</v>
          </cell>
          <cell r="CE164" t="str">
            <v>Yes</v>
          </cell>
          <cell r="CF164" t="str">
            <v>Yes</v>
          </cell>
          <cell r="CG164" t="str">
            <v>Yes</v>
          </cell>
          <cell r="CH164" t="str">
            <v>Yes</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t="str">
            <v/>
          </cell>
          <cell r="CV164" t="str">
            <v/>
          </cell>
          <cell r="CW164" t="str">
            <v/>
          </cell>
          <cell r="CX164" t="str">
            <v/>
          </cell>
          <cell r="CY164" t="str">
            <v/>
          </cell>
          <cell r="CZ164" t="str">
            <v/>
          </cell>
          <cell r="DA164" t="str">
            <v/>
          </cell>
          <cell r="DB164" t="str">
            <v/>
          </cell>
          <cell r="DC164" t="str">
            <v/>
          </cell>
          <cell r="DD164" t="str">
            <v/>
          </cell>
          <cell r="DE164" t="str">
            <v/>
          </cell>
          <cell r="DF164" t="str">
            <v/>
          </cell>
          <cell r="DG164" t="str">
            <v/>
          </cell>
          <cell r="DH164" t="str">
            <v/>
          </cell>
          <cell r="DI164" t="str">
            <v/>
          </cell>
          <cell r="DJ164" t="str">
            <v/>
          </cell>
          <cell r="DK164" t="str">
            <v/>
          </cell>
          <cell r="DL164" t="str">
            <v/>
          </cell>
          <cell r="DM164" t="str">
            <v/>
          </cell>
          <cell r="DN164" t="str">
            <v/>
          </cell>
          <cell r="DO164" t="str">
            <v/>
          </cell>
          <cell r="DP164" t="str">
            <v/>
          </cell>
          <cell r="DQ164" t="str">
            <v/>
          </cell>
          <cell r="DR164" t="str">
            <v/>
          </cell>
          <cell r="DS164" t="str">
            <v/>
          </cell>
          <cell r="DT164" t="str">
            <v/>
          </cell>
          <cell r="DU164" t="str">
            <v/>
          </cell>
          <cell r="DV164">
            <v>1</v>
          </cell>
          <cell r="DW164" t="str">
            <v/>
          </cell>
        </row>
        <row r="165">
          <cell r="U165" t="str">
            <v>PR19NES_BES11</v>
          </cell>
          <cell r="V165" t="str">
            <v>Our drinking water is clean, clear and tastes good.</v>
          </cell>
          <cell r="W165" t="str">
            <v>PR14 continuation</v>
          </cell>
          <cell r="X165" t="str">
            <v>BES11</v>
          </cell>
          <cell r="Y165" t="str">
            <v>Discoloured water contacts</v>
          </cell>
          <cell r="Z165" t="str">
            <v xml:space="preserve">The number of customer contacts of discoloured water – brown/orange/black recorded in a calendar year in line with DWI information letter IL01/2006.
This is a continuation of the 2015-20 measure W-B3 and is a bespoke asset heath measure.
</v>
          </cell>
          <cell r="AA165" t="str">
            <v/>
          </cell>
          <cell r="AB165">
            <v>1</v>
          </cell>
          <cell r="AC165" t="str">
            <v/>
          </cell>
          <cell r="AD165" t="str">
            <v/>
          </cell>
          <cell r="AE165" t="str">
            <v/>
          </cell>
          <cell r="AF165" t="str">
            <v/>
          </cell>
          <cell r="AG165" t="str">
            <v/>
          </cell>
          <cell r="AH165" t="str">
            <v/>
          </cell>
          <cell r="AI165">
            <v>1</v>
          </cell>
          <cell r="AJ165" t="str">
            <v>Out &amp; under</v>
          </cell>
          <cell r="AK165" t="str">
            <v xml:space="preserve">Revenue </v>
          </cell>
          <cell r="AL165" t="str">
            <v>In-period</v>
          </cell>
          <cell r="AM165" t="str">
            <v>Customer contacts - water quality</v>
          </cell>
          <cell r="AN165" t="str">
            <v>Number</v>
          </cell>
          <cell r="AO165" t="str">
            <v>No. of contacts per 1,000 population</v>
          </cell>
          <cell r="AP165">
            <v>2</v>
          </cell>
          <cell r="AQ165" t="str">
            <v>Down</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t="str">
            <v/>
          </cell>
          <cell r="BJ165" t="str">
            <v/>
          </cell>
          <cell r="BK165" t="str">
            <v/>
          </cell>
          <cell r="BL165" t="str">
            <v/>
          </cell>
          <cell r="BM165" t="str">
            <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t="str">
            <v>Yes</v>
          </cell>
          <cell r="CE165" t="str">
            <v>Yes</v>
          </cell>
          <cell r="CF165" t="str">
            <v>Yes</v>
          </cell>
          <cell r="CG165" t="str">
            <v>Yes</v>
          </cell>
          <cell r="CH165" t="str">
            <v>Yes</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t="str">
            <v/>
          </cell>
          <cell r="CV165" t="str">
            <v/>
          </cell>
          <cell r="CW165" t="str">
            <v/>
          </cell>
          <cell r="CX165" t="str">
            <v/>
          </cell>
          <cell r="CY165" t="str">
            <v/>
          </cell>
          <cell r="CZ165" t="str">
            <v/>
          </cell>
          <cell r="DA165" t="str">
            <v/>
          </cell>
          <cell r="DB165" t="str">
            <v/>
          </cell>
          <cell r="DC165" t="str">
            <v/>
          </cell>
          <cell r="DD165" t="str">
            <v/>
          </cell>
          <cell r="DE165" t="str">
            <v/>
          </cell>
          <cell r="DF165" t="str">
            <v/>
          </cell>
          <cell r="DG165" t="str">
            <v/>
          </cell>
          <cell r="DH165" t="str">
            <v/>
          </cell>
          <cell r="DI165" t="str">
            <v/>
          </cell>
          <cell r="DJ165" t="str">
            <v/>
          </cell>
          <cell r="DK165" t="str">
            <v/>
          </cell>
          <cell r="DL165" t="str">
            <v/>
          </cell>
          <cell r="DM165" t="str">
            <v/>
          </cell>
          <cell r="DN165" t="str">
            <v/>
          </cell>
          <cell r="DO165" t="str">
            <v/>
          </cell>
          <cell r="DP165" t="str">
            <v/>
          </cell>
          <cell r="DQ165" t="str">
            <v/>
          </cell>
          <cell r="DR165" t="str">
            <v/>
          </cell>
          <cell r="DS165" t="str">
            <v/>
          </cell>
          <cell r="DT165" t="str">
            <v/>
          </cell>
          <cell r="DU165" t="str">
            <v/>
          </cell>
          <cell r="DV165">
            <v>1</v>
          </cell>
          <cell r="DW165" t="str">
            <v/>
          </cell>
        </row>
        <row r="166">
          <cell r="U166" t="str">
            <v>PR19NES_BES12</v>
          </cell>
          <cell r="V166" t="str">
            <v>Our drinking water is clean, clear and tastes good.</v>
          </cell>
          <cell r="W166" t="str">
            <v>PR14 continuation</v>
          </cell>
          <cell r="X166" t="str">
            <v>BES12</v>
          </cell>
          <cell r="Y166" t="str">
            <v>Taste and smell contacts</v>
          </cell>
          <cell r="Z166"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AA166" t="str">
            <v/>
          </cell>
          <cell r="AB166">
            <v>1</v>
          </cell>
          <cell r="AC166" t="str">
            <v/>
          </cell>
          <cell r="AD166" t="str">
            <v/>
          </cell>
          <cell r="AE166" t="str">
            <v/>
          </cell>
          <cell r="AF166" t="str">
            <v/>
          </cell>
          <cell r="AG166" t="str">
            <v/>
          </cell>
          <cell r="AH166" t="str">
            <v/>
          </cell>
          <cell r="AI166">
            <v>1</v>
          </cell>
          <cell r="AJ166" t="str">
            <v>Out &amp; under</v>
          </cell>
          <cell r="AK166" t="str">
            <v xml:space="preserve">Revenue </v>
          </cell>
          <cell r="AL166" t="str">
            <v>In-period</v>
          </cell>
          <cell r="AM166" t="str">
            <v>Customer contacts - water quality</v>
          </cell>
          <cell r="AN166" t="str">
            <v>Number</v>
          </cell>
          <cell r="AO166" t="str">
            <v>No. of contacts per 1,000 population</v>
          </cell>
          <cell r="AP166">
            <v>2</v>
          </cell>
          <cell r="AQ166" t="str">
            <v>Down</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t="str">
            <v/>
          </cell>
          <cell r="BJ166" t="str">
            <v/>
          </cell>
          <cell r="BK166" t="str">
            <v/>
          </cell>
          <cell r="BL166" t="str">
            <v/>
          </cell>
          <cell r="BM166" t="str">
            <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t="str">
            <v>Yes</v>
          </cell>
          <cell r="CE166" t="str">
            <v>Yes</v>
          </cell>
          <cell r="CF166" t="str">
            <v>Yes</v>
          </cell>
          <cell r="CG166" t="str">
            <v>Yes</v>
          </cell>
          <cell r="CH166" t="str">
            <v>Yes</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t="str">
            <v/>
          </cell>
          <cell r="CV166" t="str">
            <v/>
          </cell>
          <cell r="CW166" t="str">
            <v/>
          </cell>
          <cell r="CX166" t="str">
            <v/>
          </cell>
          <cell r="CY166" t="str">
            <v/>
          </cell>
          <cell r="CZ166" t="str">
            <v/>
          </cell>
          <cell r="DA166" t="str">
            <v/>
          </cell>
          <cell r="DB166" t="str">
            <v/>
          </cell>
          <cell r="DC166" t="str">
            <v/>
          </cell>
          <cell r="DD166" t="str">
            <v/>
          </cell>
          <cell r="DE166" t="str">
            <v/>
          </cell>
          <cell r="DF166" t="str">
            <v/>
          </cell>
          <cell r="DG166" t="str">
            <v/>
          </cell>
          <cell r="DH166" t="str">
            <v/>
          </cell>
          <cell r="DI166" t="str">
            <v/>
          </cell>
          <cell r="DJ166" t="str">
            <v/>
          </cell>
          <cell r="DK166" t="str">
            <v/>
          </cell>
          <cell r="DL166" t="str">
            <v/>
          </cell>
          <cell r="DM166" t="str">
            <v/>
          </cell>
          <cell r="DN166" t="str">
            <v/>
          </cell>
          <cell r="DO166" t="str">
            <v/>
          </cell>
          <cell r="DP166" t="str">
            <v/>
          </cell>
          <cell r="DQ166" t="str">
            <v/>
          </cell>
          <cell r="DR166" t="str">
            <v/>
          </cell>
          <cell r="DS166" t="str">
            <v/>
          </cell>
          <cell r="DT166" t="str">
            <v/>
          </cell>
          <cell r="DU166" t="str">
            <v/>
          </cell>
          <cell r="DV166">
            <v>1</v>
          </cell>
          <cell r="DW166" t="str">
            <v/>
          </cell>
        </row>
        <row r="167">
          <cell r="U167" t="str">
            <v>PR19NES_BES13</v>
          </cell>
          <cell r="V167" t="str">
            <v>Our drinking water is clean, clear and tastes good.</v>
          </cell>
          <cell r="W167" t="str">
            <v>PR19 new</v>
          </cell>
          <cell r="X167" t="str">
            <v>BES13</v>
          </cell>
          <cell r="Y167" t="str">
            <v xml:space="preserve">Event Risk Index  </v>
          </cell>
          <cell r="Z167" t="str">
            <v>The Drinking Water Inspectorate (DWI) monitor water company water quality events through the event risk index. This index measures water company response to water quality events.</v>
          </cell>
          <cell r="AA167" t="str">
            <v/>
          </cell>
          <cell r="AB167">
            <v>1</v>
          </cell>
          <cell r="AC167" t="str">
            <v/>
          </cell>
          <cell r="AD167" t="str">
            <v/>
          </cell>
          <cell r="AE167" t="str">
            <v/>
          </cell>
          <cell r="AF167" t="str">
            <v/>
          </cell>
          <cell r="AG167" t="str">
            <v/>
          </cell>
          <cell r="AH167" t="str">
            <v/>
          </cell>
          <cell r="AI167">
            <v>1</v>
          </cell>
          <cell r="AJ167" t="str">
            <v>Under</v>
          </cell>
          <cell r="AK167" t="str">
            <v xml:space="preserve">Revenue </v>
          </cell>
          <cell r="AL167" t="str">
            <v>In-period</v>
          </cell>
          <cell r="AM167" t="str">
            <v>Resilience</v>
          </cell>
          <cell r="AN167" t="str">
            <v>nr</v>
          </cell>
          <cell r="AO167" t="str">
            <v>This measure is a count of all events from DWI seriousness assessments from notified water quality events. It is measured over a calendar year.
This measure aligns fully with the seriousness categorisation as detailed by the DWI</v>
          </cell>
          <cell r="AP167">
            <v>3</v>
          </cell>
          <cell r="AQ167" t="str">
            <v>Down</v>
          </cell>
          <cell r="AR167" t="str">
            <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t="str">
            <v/>
          </cell>
          <cell r="BJ167" t="str">
            <v/>
          </cell>
          <cell r="BK167" t="str">
            <v/>
          </cell>
          <cell r="BL167" t="str">
            <v/>
          </cell>
          <cell r="BM167" t="str">
            <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t="str">
            <v>Yes</v>
          </cell>
          <cell r="CE167" t="str">
            <v>Yes</v>
          </cell>
          <cell r="CF167" t="str">
            <v>Yes</v>
          </cell>
          <cell r="CG167" t="str">
            <v>Yes</v>
          </cell>
          <cell r="CH167" t="str">
            <v>Yes</v>
          </cell>
          <cell r="CI167" t="str">
            <v/>
          </cell>
          <cell r="CJ167" t="str">
            <v/>
          </cell>
          <cell r="CK167" t="str">
            <v/>
          </cell>
          <cell r="CL167" t="str">
            <v/>
          </cell>
          <cell r="CM167" t="str">
            <v/>
          </cell>
          <cell r="CN167" t="str">
            <v/>
          </cell>
          <cell r="CO167" t="str">
            <v/>
          </cell>
          <cell r="CP167" t="str">
            <v/>
          </cell>
          <cell r="CQ167" t="str">
            <v/>
          </cell>
          <cell r="CR167" t="str">
            <v/>
          </cell>
          <cell r="CS167" t="str">
            <v/>
          </cell>
          <cell r="CT167" t="str">
            <v/>
          </cell>
          <cell r="CU167" t="str">
            <v/>
          </cell>
          <cell r="CV167" t="str">
            <v/>
          </cell>
          <cell r="CW167" t="str">
            <v/>
          </cell>
          <cell r="CX167" t="str">
            <v/>
          </cell>
          <cell r="CY167" t="str">
            <v/>
          </cell>
          <cell r="CZ167" t="str">
            <v/>
          </cell>
          <cell r="DA167" t="str">
            <v/>
          </cell>
          <cell r="DB167" t="str">
            <v/>
          </cell>
          <cell r="DC167" t="str">
            <v/>
          </cell>
          <cell r="DD167" t="str">
            <v/>
          </cell>
          <cell r="DE167" t="str">
            <v/>
          </cell>
          <cell r="DF167" t="str">
            <v/>
          </cell>
          <cell r="DG167" t="str">
            <v/>
          </cell>
          <cell r="DH167" t="str">
            <v/>
          </cell>
          <cell r="DI167" t="str">
            <v/>
          </cell>
          <cell r="DJ167" t="str">
            <v/>
          </cell>
          <cell r="DK167" t="str">
            <v/>
          </cell>
          <cell r="DL167" t="str">
            <v/>
          </cell>
          <cell r="DM167" t="str">
            <v/>
          </cell>
          <cell r="DN167" t="str">
            <v/>
          </cell>
          <cell r="DO167" t="str">
            <v/>
          </cell>
          <cell r="DP167" t="str">
            <v/>
          </cell>
          <cell r="DQ167" t="str">
            <v/>
          </cell>
          <cell r="DR167" t="str">
            <v/>
          </cell>
          <cell r="DS167" t="str">
            <v/>
          </cell>
          <cell r="DT167" t="str">
            <v/>
          </cell>
          <cell r="DU167" t="str">
            <v/>
          </cell>
          <cell r="DV167">
            <v>1</v>
          </cell>
          <cell r="DW167" t="str">
            <v/>
          </cell>
        </row>
        <row r="168">
          <cell r="U168" t="str">
            <v>PR19NES_BES14</v>
          </cell>
          <cell r="V168" t="str">
            <v>We always provide a reliable supply of water.</v>
          </cell>
          <cell r="W168" t="str">
            <v>PR19 new</v>
          </cell>
          <cell r="X168" t="str">
            <v>BES14</v>
          </cell>
          <cell r="Y168" t="str">
            <v xml:space="preserve">Interruptions to supply between one and three hours </v>
          </cell>
          <cell r="Z168" t="str">
            <v>This bespoke measure aligns with the common interruptions measure with the distinction that it is calculated for all interruptions above one hour and less than three hours.</v>
          </cell>
          <cell r="AA168" t="str">
            <v/>
          </cell>
          <cell r="AB168">
            <v>1</v>
          </cell>
          <cell r="AC168" t="str">
            <v/>
          </cell>
          <cell r="AD168" t="str">
            <v/>
          </cell>
          <cell r="AE168" t="str">
            <v/>
          </cell>
          <cell r="AF168" t="str">
            <v/>
          </cell>
          <cell r="AG168" t="str">
            <v/>
          </cell>
          <cell r="AH168" t="str">
            <v/>
          </cell>
          <cell r="AI168">
            <v>1</v>
          </cell>
          <cell r="AJ168" t="str">
            <v>Out &amp; under</v>
          </cell>
          <cell r="AK168" t="str">
            <v xml:space="preserve">Revenue </v>
          </cell>
          <cell r="AL168" t="str">
            <v>In-period</v>
          </cell>
          <cell r="AM168" t="str">
            <v>Supply interruptions</v>
          </cell>
          <cell r="AN168" t="str">
            <v xml:space="preserve">% </v>
          </cell>
          <cell r="AO168" t="str">
            <v>Percentage that the average time the water supply is interrupted is greater than one hour and less than three hours in the report year as a proportion of the baseline.</v>
          </cell>
          <cell r="AP168">
            <v>1</v>
          </cell>
          <cell r="AQ168" t="str">
            <v>Down</v>
          </cell>
          <cell r="AR168" t="str">
            <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t="str">
            <v/>
          </cell>
          <cell r="BJ168" t="str">
            <v/>
          </cell>
          <cell r="BK168" t="str">
            <v/>
          </cell>
          <cell r="BL168" t="str">
            <v/>
          </cell>
          <cell r="BM168" t="str">
            <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t="str">
            <v/>
          </cell>
          <cell r="CE168" t="str">
            <v>Yes</v>
          </cell>
          <cell r="CF168" t="str">
            <v>Yes</v>
          </cell>
          <cell r="CG168" t="str">
            <v>Yes</v>
          </cell>
          <cell r="CH168" t="str">
            <v>Yes</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t="str">
            <v/>
          </cell>
          <cell r="CV168" t="str">
            <v/>
          </cell>
          <cell r="CW168" t="str">
            <v/>
          </cell>
          <cell r="CX168" t="str">
            <v/>
          </cell>
          <cell r="CY168" t="str">
            <v/>
          </cell>
          <cell r="CZ168" t="str">
            <v/>
          </cell>
          <cell r="DA168" t="str">
            <v/>
          </cell>
          <cell r="DB168" t="str">
            <v/>
          </cell>
          <cell r="DC168" t="str">
            <v/>
          </cell>
          <cell r="DD168" t="str">
            <v/>
          </cell>
          <cell r="DE168" t="str">
            <v/>
          </cell>
          <cell r="DF168" t="str">
            <v/>
          </cell>
          <cell r="DG168" t="str">
            <v/>
          </cell>
          <cell r="DH168" t="str">
            <v/>
          </cell>
          <cell r="DI168" t="str">
            <v/>
          </cell>
          <cell r="DJ168" t="str">
            <v/>
          </cell>
          <cell r="DK168" t="str">
            <v/>
          </cell>
          <cell r="DL168" t="str">
            <v/>
          </cell>
          <cell r="DM168" t="str">
            <v/>
          </cell>
          <cell r="DN168" t="str">
            <v/>
          </cell>
          <cell r="DO168" t="str">
            <v/>
          </cell>
          <cell r="DP168" t="str">
            <v/>
          </cell>
          <cell r="DQ168" t="str">
            <v/>
          </cell>
          <cell r="DR168" t="str">
            <v/>
          </cell>
          <cell r="DS168" t="str">
            <v/>
          </cell>
          <cell r="DT168" t="str">
            <v/>
          </cell>
          <cell r="DU168" t="str">
            <v/>
          </cell>
          <cell r="DV168">
            <v>1</v>
          </cell>
          <cell r="DW168" t="str">
            <v/>
          </cell>
        </row>
        <row r="169">
          <cell r="U169" t="str">
            <v>PR19NES_BES15</v>
          </cell>
          <cell r="V169" t="str">
            <v xml:space="preserve">Our sewerage service deals with sewage and heavy rainfall effectively. </v>
          </cell>
          <cell r="W169" t="str">
            <v>PR19 new</v>
          </cell>
          <cell r="X169" t="str">
            <v>BES15</v>
          </cell>
          <cell r="Y169" t="str">
            <v>Sewer blockages</v>
          </cell>
          <cell r="Z169" t="str">
            <v xml:space="preserve">This measure is the annual number of sewer blockage events that require clearing, measured over the April to March year. 
The definition aligns with that published on the Ofwat Outcomes definitions – PR19 website.
</v>
          </cell>
          <cell r="AA169" t="str">
            <v/>
          </cell>
          <cell r="AB169" t="str">
            <v/>
          </cell>
          <cell r="AC169">
            <v>1</v>
          </cell>
          <cell r="AD169" t="str">
            <v/>
          </cell>
          <cell r="AE169" t="str">
            <v/>
          </cell>
          <cell r="AF169" t="str">
            <v/>
          </cell>
          <cell r="AG169" t="str">
            <v/>
          </cell>
          <cell r="AH169" t="str">
            <v/>
          </cell>
          <cell r="AI169">
            <v>1</v>
          </cell>
          <cell r="AJ169" t="str">
            <v>Out &amp; under</v>
          </cell>
          <cell r="AK169" t="str">
            <v xml:space="preserve">Revenue </v>
          </cell>
          <cell r="AL169" t="str">
            <v>In-period</v>
          </cell>
          <cell r="AM169" t="str">
            <v>Asset/equipment failure</v>
          </cell>
          <cell r="AN169" t="str">
            <v>number</v>
          </cell>
          <cell r="AO169" t="str">
            <v>Incidents per 1,000 km of sewers</v>
          </cell>
          <cell r="AP169">
            <v>2</v>
          </cell>
          <cell r="AQ169" t="str">
            <v>Down</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t="str">
            <v/>
          </cell>
          <cell r="BJ169" t="str">
            <v/>
          </cell>
          <cell r="BK169" t="str">
            <v/>
          </cell>
          <cell r="BL169" t="str">
            <v/>
          </cell>
          <cell r="BM169" t="str">
            <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t="str">
            <v>Yes</v>
          </cell>
          <cell r="CE169" t="str">
            <v>Yes</v>
          </cell>
          <cell r="CF169" t="str">
            <v>Yes</v>
          </cell>
          <cell r="CG169" t="str">
            <v>Yes</v>
          </cell>
          <cell r="CH169" t="str">
            <v>Yes</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t="str">
            <v/>
          </cell>
          <cell r="CV169" t="str">
            <v/>
          </cell>
          <cell r="CW169" t="str">
            <v/>
          </cell>
          <cell r="CX169" t="str">
            <v/>
          </cell>
          <cell r="CY169" t="str">
            <v/>
          </cell>
          <cell r="CZ169" t="str">
            <v/>
          </cell>
          <cell r="DA169" t="str">
            <v/>
          </cell>
          <cell r="DB169" t="str">
            <v/>
          </cell>
          <cell r="DC169" t="str">
            <v/>
          </cell>
          <cell r="DD169" t="str">
            <v/>
          </cell>
          <cell r="DE169" t="str">
            <v/>
          </cell>
          <cell r="DF169" t="str">
            <v/>
          </cell>
          <cell r="DG169" t="str">
            <v/>
          </cell>
          <cell r="DH169" t="str">
            <v/>
          </cell>
          <cell r="DI169" t="str">
            <v/>
          </cell>
          <cell r="DJ169" t="str">
            <v/>
          </cell>
          <cell r="DK169" t="str">
            <v/>
          </cell>
          <cell r="DL169" t="str">
            <v/>
          </cell>
          <cell r="DM169" t="str">
            <v/>
          </cell>
          <cell r="DN169" t="str">
            <v/>
          </cell>
          <cell r="DO169" t="str">
            <v/>
          </cell>
          <cell r="DP169" t="str">
            <v/>
          </cell>
          <cell r="DQ169" t="str">
            <v/>
          </cell>
          <cell r="DR169" t="str">
            <v/>
          </cell>
          <cell r="DS169" t="str">
            <v/>
          </cell>
          <cell r="DT169" t="str">
            <v/>
          </cell>
          <cell r="DU169" t="str">
            <v/>
          </cell>
          <cell r="DV169">
            <v>1</v>
          </cell>
          <cell r="DW169" t="str">
            <v/>
          </cell>
        </row>
        <row r="170">
          <cell r="U170" t="str">
            <v>PR19NES_BES16</v>
          </cell>
          <cell r="V170" t="str">
            <v xml:space="preserve">Our sewerage service deals with sewage and heavy rainfall effectively. </v>
          </cell>
          <cell r="W170" t="str">
            <v>PR14 revision</v>
          </cell>
          <cell r="X170" t="str">
            <v>BES16</v>
          </cell>
          <cell r="Y170" t="str">
            <v>External sewer flooding</v>
          </cell>
          <cell r="Z170" t="str">
            <v>This bespoke measure is a count of all external sewer flooding events. 
A flooding incident is defined as the number of curtilages flooded during each flooding event from a public sewer. A flooding event is the escape of water from a sewerage system, irre</v>
          </cell>
          <cell r="AA170" t="str">
            <v/>
          </cell>
          <cell r="AB170" t="str">
            <v/>
          </cell>
          <cell r="AC170">
            <v>1</v>
          </cell>
          <cell r="AD170" t="str">
            <v/>
          </cell>
          <cell r="AE170" t="str">
            <v/>
          </cell>
          <cell r="AF170" t="str">
            <v/>
          </cell>
          <cell r="AG170" t="str">
            <v/>
          </cell>
          <cell r="AH170" t="str">
            <v/>
          </cell>
          <cell r="AI170">
            <v>1</v>
          </cell>
          <cell r="AJ170" t="str">
            <v>Out &amp; under</v>
          </cell>
          <cell r="AK170" t="str">
            <v xml:space="preserve">Revenue </v>
          </cell>
          <cell r="AL170" t="str">
            <v>In-period</v>
          </cell>
          <cell r="AM170" t="str">
            <v>Sewer flooding</v>
          </cell>
          <cell r="AN170" t="str">
            <v>number</v>
          </cell>
          <cell r="AO170" t="str">
            <v>Number of incidents per 10,000 sewer connections</v>
          </cell>
          <cell r="AP170">
            <v>0</v>
          </cell>
          <cell r="AQ170" t="str">
            <v>Down</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t="str">
            <v/>
          </cell>
          <cell r="BJ170" t="str">
            <v/>
          </cell>
          <cell r="BK170" t="str">
            <v/>
          </cell>
          <cell r="BL170" t="str">
            <v/>
          </cell>
          <cell r="BM170" t="str">
            <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t="str">
            <v>Yes</v>
          </cell>
          <cell r="CE170" t="str">
            <v>Yes</v>
          </cell>
          <cell r="CF170" t="str">
            <v>Yes</v>
          </cell>
          <cell r="CG170" t="str">
            <v>Yes</v>
          </cell>
          <cell r="CH170" t="str">
            <v>Yes</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v>1</v>
          </cell>
          <cell r="DW170" t="str">
            <v/>
          </cell>
        </row>
        <row r="171">
          <cell r="U171" t="str">
            <v>PR19NES_BES17</v>
          </cell>
          <cell r="V171" t="str">
            <v xml:space="preserve">Our sewerage service deals with sewage and heavy rainfall effectively. </v>
          </cell>
          <cell r="W171" t="str">
            <v>PR14 revision</v>
          </cell>
          <cell r="X171" t="str">
            <v>BES17</v>
          </cell>
          <cell r="Y171" t="str">
            <v xml:space="preserve">Repeat sewer flooding </v>
          </cell>
          <cell r="Z171" t="str">
            <v>This bespoke measure is the number of times per year (April to March) that properties have suffered from internal flooding where the property has flooded internally at least once in the last 5 years.  This is for flooding from the public and transferred n</v>
          </cell>
          <cell r="AA171" t="str">
            <v/>
          </cell>
          <cell r="AB171" t="str">
            <v/>
          </cell>
          <cell r="AC171">
            <v>1</v>
          </cell>
          <cell r="AD171" t="str">
            <v/>
          </cell>
          <cell r="AE171" t="str">
            <v/>
          </cell>
          <cell r="AF171" t="str">
            <v/>
          </cell>
          <cell r="AG171" t="str">
            <v/>
          </cell>
          <cell r="AH171" t="str">
            <v/>
          </cell>
          <cell r="AI171">
            <v>1</v>
          </cell>
          <cell r="AJ171" t="str">
            <v>Out &amp; under</v>
          </cell>
          <cell r="AK171" t="str">
            <v xml:space="preserve">Revenue </v>
          </cell>
          <cell r="AL171" t="str">
            <v>In-period</v>
          </cell>
          <cell r="AM171" t="str">
            <v>Sewer flooding</v>
          </cell>
          <cell r="AN171" t="str">
            <v>nr</v>
          </cell>
          <cell r="AO171"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AP171">
            <v>1</v>
          </cell>
          <cell r="AQ171" t="str">
            <v>Down</v>
          </cell>
          <cell r="AR171" t="str">
            <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t="str">
            <v/>
          </cell>
          <cell r="BJ171" t="str">
            <v/>
          </cell>
          <cell r="BK171" t="str">
            <v/>
          </cell>
          <cell r="BL171" t="str">
            <v/>
          </cell>
          <cell r="BM171" t="str">
            <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t="str">
            <v>Yes</v>
          </cell>
          <cell r="CE171" t="str">
            <v>Yes</v>
          </cell>
          <cell r="CF171" t="str">
            <v>Yes</v>
          </cell>
          <cell r="CG171" t="str">
            <v>Yes</v>
          </cell>
          <cell r="CH171" t="str">
            <v>Yes</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v>1</v>
          </cell>
          <cell r="DW171" t="str">
            <v/>
          </cell>
        </row>
        <row r="172">
          <cell r="U172" t="str">
            <v>PR19NES_BES18</v>
          </cell>
          <cell r="V172" t="str">
            <v>We help to improve the quality of rivers and coastal waters for the benefit of people, the environment and wildlife.</v>
          </cell>
          <cell r="W172" t="str">
            <v>PR19 new</v>
          </cell>
          <cell r="X172" t="str">
            <v>BES18</v>
          </cell>
          <cell r="Y172" t="str">
            <v>Abstraction incentive mechanism (AIM)</v>
          </cell>
          <cell r="Z172" t="str">
            <v xml:space="preserve">This performance commitment has been identified and designed in line with the Guidelines on the abstraction incentive mechanism (Ofwat 2016).
For Northumbrian Water only one site meets the criteria in the guidance – Ormesby Broad. 
</v>
          </cell>
          <cell r="AA172">
            <v>1</v>
          </cell>
          <cell r="AB172" t="str">
            <v/>
          </cell>
          <cell r="AC172" t="str">
            <v/>
          </cell>
          <cell r="AD172" t="str">
            <v/>
          </cell>
          <cell r="AE172" t="str">
            <v/>
          </cell>
          <cell r="AF172" t="str">
            <v/>
          </cell>
          <cell r="AG172" t="str">
            <v/>
          </cell>
          <cell r="AH172" t="str">
            <v/>
          </cell>
          <cell r="AI172">
            <v>1</v>
          </cell>
          <cell r="AJ172" t="str">
            <v>Out &amp; under</v>
          </cell>
          <cell r="AK172" t="str">
            <v xml:space="preserve">Revenue </v>
          </cell>
          <cell r="AL172" t="str">
            <v>In-period</v>
          </cell>
          <cell r="AM172" t="str">
            <v>Water resources/ abstraction</v>
          </cell>
          <cell r="AN172" t="str">
            <v>nr</v>
          </cell>
          <cell r="AO172" t="str">
            <v>Megalitres (Ml)</v>
          </cell>
          <cell r="AP172" t="str">
            <v>nr</v>
          </cell>
          <cell r="AQ172" t="str">
            <v>Down</v>
          </cell>
          <cell r="AR172" t="str">
            <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t="str">
            <v/>
          </cell>
          <cell r="BJ172" t="str">
            <v/>
          </cell>
          <cell r="BK172" t="str">
            <v/>
          </cell>
          <cell r="BL172" t="str">
            <v/>
          </cell>
          <cell r="BM172" t="str">
            <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t="str">
            <v>Yes</v>
          </cell>
          <cell r="CE172" t="str">
            <v>Yes</v>
          </cell>
          <cell r="CF172" t="str">
            <v>Yes</v>
          </cell>
          <cell r="CG172" t="str">
            <v>Yes</v>
          </cell>
          <cell r="CH172" t="str">
            <v>Yes</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v>1</v>
          </cell>
          <cell r="DW172" t="str">
            <v/>
          </cell>
        </row>
        <row r="173">
          <cell r="U173" t="str">
            <v>PR19NES_BES19</v>
          </cell>
          <cell r="V173" t="str">
            <v>We help to improve the quality of rivers and coastal waters for the benefit of people, the environment and wildlife.</v>
          </cell>
          <cell r="W173" t="str">
            <v>PR14 revision</v>
          </cell>
          <cell r="X173" t="str">
            <v>BES19</v>
          </cell>
          <cell r="Y173" t="str">
            <v xml:space="preserve">Bathing water compliance </v>
          </cell>
          <cell r="Z173" t="str">
            <v>The percentage of designated bathing waters in our northern operating area that are classified annually as Good or Excellent.</v>
          </cell>
          <cell r="AA173" t="str">
            <v/>
          </cell>
          <cell r="AB173" t="str">
            <v/>
          </cell>
          <cell r="AC173">
            <v>1</v>
          </cell>
          <cell r="AD173" t="str">
            <v/>
          </cell>
          <cell r="AE173" t="str">
            <v/>
          </cell>
          <cell r="AF173" t="str">
            <v/>
          </cell>
          <cell r="AG173" t="str">
            <v/>
          </cell>
          <cell r="AH173" t="str">
            <v/>
          </cell>
          <cell r="AI173">
            <v>1</v>
          </cell>
          <cell r="AJ173" t="str">
            <v>Out &amp; under</v>
          </cell>
          <cell r="AK173" t="str">
            <v xml:space="preserve">Revenue </v>
          </cell>
          <cell r="AL173" t="str">
            <v>In-period</v>
          </cell>
          <cell r="AM173" t="str">
            <v>Environmental</v>
          </cell>
          <cell r="AN173" t="str">
            <v>%</v>
          </cell>
          <cell r="AO173" t="str">
            <v>The percentage of designated bathing waters in our northern operating area that are classified annually as Excellent.
The bathing season runs from 15th May and ends on the 30th September.</v>
          </cell>
          <cell r="AP173">
            <v>2</v>
          </cell>
          <cell r="AQ173" t="str">
            <v>Up</v>
          </cell>
          <cell r="AR173" t="str">
            <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t="str">
            <v/>
          </cell>
          <cell r="BJ173" t="str">
            <v/>
          </cell>
          <cell r="BK173" t="str">
            <v/>
          </cell>
          <cell r="BL173" t="str">
            <v/>
          </cell>
          <cell r="BM173" t="str">
            <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t="str">
            <v>Yes</v>
          </cell>
          <cell r="CE173" t="str">
            <v>Yes</v>
          </cell>
          <cell r="CF173" t="str">
            <v>Yes</v>
          </cell>
          <cell r="CG173" t="str">
            <v>Yes</v>
          </cell>
          <cell r="CH173" t="str">
            <v>Yes</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C173" t="str">
            <v/>
          </cell>
          <cell r="DD173" t="str">
            <v/>
          </cell>
          <cell r="DE173" t="str">
            <v/>
          </cell>
          <cell r="DF173" t="str">
            <v/>
          </cell>
          <cell r="DG173" t="str">
            <v/>
          </cell>
          <cell r="DH173" t="str">
            <v/>
          </cell>
          <cell r="DI173" t="str">
            <v/>
          </cell>
          <cell r="DJ173" t="str">
            <v/>
          </cell>
          <cell r="DK173" t="str">
            <v/>
          </cell>
          <cell r="DL173" t="str">
            <v/>
          </cell>
          <cell r="DM173" t="str">
            <v/>
          </cell>
          <cell r="DN173" t="str">
            <v/>
          </cell>
          <cell r="DO173" t="str">
            <v/>
          </cell>
          <cell r="DP173" t="str">
            <v/>
          </cell>
          <cell r="DQ173" t="str">
            <v/>
          </cell>
          <cell r="DR173" t="str">
            <v/>
          </cell>
          <cell r="DS173" t="str">
            <v/>
          </cell>
          <cell r="DT173" t="str">
            <v/>
          </cell>
          <cell r="DU173" t="str">
            <v/>
          </cell>
          <cell r="DV173">
            <v>1</v>
          </cell>
          <cell r="DW173" t="str">
            <v/>
          </cell>
        </row>
        <row r="174">
          <cell r="U174" t="str">
            <v>PR19NES_BES20</v>
          </cell>
          <cell r="V174" t="str">
            <v>We take care to protect and improve the environment in everything we do, leading by example.</v>
          </cell>
          <cell r="W174" t="str">
            <v>PR19 new</v>
          </cell>
          <cell r="X174" t="str">
            <v>BES20</v>
          </cell>
          <cell r="Y174" t="str">
            <v>Water environment improvements</v>
          </cell>
          <cell r="Z174" t="str">
            <v>The measure is the length of publicly accessible water environment improved in partnership, over and above our statutory commitments.</v>
          </cell>
          <cell r="AA174">
            <v>0.122</v>
          </cell>
          <cell r="AB174">
            <v>0.501</v>
          </cell>
          <cell r="AC174">
            <v>0.377</v>
          </cell>
          <cell r="AD174" t="str">
            <v/>
          </cell>
          <cell r="AE174" t="str">
            <v/>
          </cell>
          <cell r="AF174" t="str">
            <v/>
          </cell>
          <cell r="AG174" t="str">
            <v/>
          </cell>
          <cell r="AH174" t="str">
            <v/>
          </cell>
          <cell r="AI174">
            <v>1</v>
          </cell>
          <cell r="AJ174" t="str">
            <v>Out &amp; under</v>
          </cell>
          <cell r="AK174" t="str">
            <v xml:space="preserve">Revenue </v>
          </cell>
          <cell r="AL174" t="str">
            <v>In-period</v>
          </cell>
          <cell r="AM174" t="str">
            <v>Environmental</v>
          </cell>
          <cell r="AN174" t="str">
            <v>nr</v>
          </cell>
          <cell r="AO174" t="str">
            <v>Measurement will be based on the length of water environment improved, in km.</v>
          </cell>
          <cell r="AP174">
            <v>1</v>
          </cell>
          <cell r="AQ174" t="str">
            <v>Up</v>
          </cell>
          <cell r="AR174" t="str">
            <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t="str">
            <v/>
          </cell>
          <cell r="BJ174" t="str">
            <v/>
          </cell>
          <cell r="BK174" t="str">
            <v/>
          </cell>
          <cell r="BL174" t="str">
            <v/>
          </cell>
          <cell r="BM174" t="str">
            <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t="str">
            <v>Yes</v>
          </cell>
          <cell r="CE174" t="str">
            <v>Yes</v>
          </cell>
          <cell r="CF174" t="str">
            <v>Yes</v>
          </cell>
          <cell r="CG174" t="str">
            <v>Yes</v>
          </cell>
          <cell r="CH174" t="str">
            <v>Yes</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cell r="DC174" t="str">
            <v/>
          </cell>
          <cell r="DD174" t="str">
            <v/>
          </cell>
          <cell r="DE174" t="str">
            <v/>
          </cell>
          <cell r="DF174" t="str">
            <v/>
          </cell>
          <cell r="DG174" t="str">
            <v/>
          </cell>
          <cell r="DH174" t="str">
            <v/>
          </cell>
          <cell r="DI174" t="str">
            <v/>
          </cell>
          <cell r="DJ174" t="str">
            <v/>
          </cell>
          <cell r="DK174" t="str">
            <v/>
          </cell>
          <cell r="DL174" t="str">
            <v/>
          </cell>
          <cell r="DM174" t="str">
            <v/>
          </cell>
          <cell r="DN174" t="str">
            <v/>
          </cell>
          <cell r="DO174" t="str">
            <v/>
          </cell>
          <cell r="DP174" t="str">
            <v/>
          </cell>
          <cell r="DQ174" t="str">
            <v/>
          </cell>
          <cell r="DR174" t="str">
            <v/>
          </cell>
          <cell r="DS174" t="str">
            <v/>
          </cell>
          <cell r="DT174" t="str">
            <v/>
          </cell>
          <cell r="DU174" t="str">
            <v>No</v>
          </cell>
          <cell r="DV174">
            <v>1</v>
          </cell>
          <cell r="DW174" t="str">
            <v/>
          </cell>
        </row>
        <row r="175">
          <cell r="U175" t="str">
            <v>PR19NES_BES21</v>
          </cell>
          <cell r="V175" t="str">
            <v>We take care to protect and improve the environment in everything we do, leading by example.</v>
          </cell>
          <cell r="W175" t="str">
            <v>PR14 revision</v>
          </cell>
          <cell r="X175" t="str">
            <v>BES21</v>
          </cell>
          <cell r="Y175" t="str">
            <v>Greenhouse Gas Emissions</v>
          </cell>
          <cell r="Z175" t="str">
            <v>This is a measure of the annual amount of the greenhouse gases we produce. This measure is a continuation of W-F1 from the 2015-20 period. However the measure is now measured in tonnes not kilo tonnes.</v>
          </cell>
          <cell r="AA175">
            <v>0.11</v>
          </cell>
          <cell r="AB175">
            <v>0.44900000000000001</v>
          </cell>
          <cell r="AC175">
            <v>0.33800000000000002</v>
          </cell>
          <cell r="AD175">
            <v>2.9000000000000001E-2</v>
          </cell>
          <cell r="AE175">
            <v>7.3999999999999996E-2</v>
          </cell>
          <cell r="AF175" t="str">
            <v/>
          </cell>
          <cell r="AG175" t="str">
            <v/>
          </cell>
          <cell r="AH175" t="str">
            <v/>
          </cell>
          <cell r="AI175">
            <v>1</v>
          </cell>
          <cell r="AJ175" t="str">
            <v>Out &amp; under</v>
          </cell>
          <cell r="AK175" t="str">
            <v xml:space="preserve">Revenue </v>
          </cell>
          <cell r="AL175" t="str">
            <v>In-period</v>
          </cell>
          <cell r="AM175" t="str">
            <v>Energy/emissions</v>
          </cell>
          <cell r="AN175" t="str">
            <v>tCO2e</v>
          </cell>
          <cell r="AO175" t="str">
            <v>tCO2e net reduction from 2019-20 baseline</v>
          </cell>
          <cell r="AP175">
            <v>0</v>
          </cell>
          <cell r="AQ175" t="str">
            <v>Down</v>
          </cell>
          <cell r="AR175" t="str">
            <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t="str">
            <v/>
          </cell>
          <cell r="BJ175" t="str">
            <v/>
          </cell>
          <cell r="BK175" t="str">
            <v/>
          </cell>
          <cell r="BL175" t="str">
            <v/>
          </cell>
          <cell r="BM175" t="str">
            <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t="str">
            <v>Yes</v>
          </cell>
          <cell r="CE175" t="str">
            <v>Yes</v>
          </cell>
          <cell r="CF175" t="str">
            <v>Yes</v>
          </cell>
          <cell r="CG175" t="str">
            <v>Yes</v>
          </cell>
          <cell r="CH175" t="str">
            <v>Yes</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C175" t="str">
            <v/>
          </cell>
          <cell r="DD175" t="str">
            <v/>
          </cell>
          <cell r="DE175" t="str">
            <v/>
          </cell>
          <cell r="DF175" t="str">
            <v/>
          </cell>
          <cell r="DG175" t="str">
            <v/>
          </cell>
          <cell r="DH175" t="str">
            <v/>
          </cell>
          <cell r="DI175" t="str">
            <v/>
          </cell>
          <cell r="DJ175" t="str">
            <v/>
          </cell>
          <cell r="DK175" t="str">
            <v/>
          </cell>
          <cell r="DL175" t="str">
            <v/>
          </cell>
          <cell r="DM175" t="str">
            <v/>
          </cell>
          <cell r="DN175" t="str">
            <v/>
          </cell>
          <cell r="DO175" t="str">
            <v/>
          </cell>
          <cell r="DP175" t="str">
            <v/>
          </cell>
          <cell r="DQ175" t="str">
            <v/>
          </cell>
          <cell r="DR175" t="str">
            <v/>
          </cell>
          <cell r="DS175" t="str">
            <v/>
          </cell>
          <cell r="DT175" t="str">
            <v/>
          </cell>
          <cell r="DU175" t="str">
            <v>No</v>
          </cell>
          <cell r="DV175">
            <v>1</v>
          </cell>
          <cell r="DW175" t="str">
            <v/>
          </cell>
        </row>
        <row r="176">
          <cell r="U176" t="str">
            <v>PR19NES_BES22</v>
          </cell>
          <cell r="V176" t="str">
            <v>We take care to protect and improve the environment in everything we do, leading by example.</v>
          </cell>
          <cell r="W176" t="str">
            <v>PR19 new</v>
          </cell>
          <cell r="X176" t="str">
            <v>BES22</v>
          </cell>
          <cell r="Y176" t="str">
            <v>Bioresources</v>
          </cell>
          <cell r="Z176" t="str">
            <v>The percentage of product (biosolids) beneficially recycled to land each year that has been effectively treated through an advanced sludge treatment process (Advanced Anaerobic Digestion - AAD).</v>
          </cell>
          <cell r="AA176" t="str">
            <v/>
          </cell>
          <cell r="AB176" t="str">
            <v/>
          </cell>
          <cell r="AC176" t="str">
            <v/>
          </cell>
          <cell r="AD176">
            <v>1</v>
          </cell>
          <cell r="AE176" t="str">
            <v/>
          </cell>
          <cell r="AF176" t="str">
            <v/>
          </cell>
          <cell r="AG176" t="str">
            <v/>
          </cell>
          <cell r="AH176" t="str">
            <v/>
          </cell>
          <cell r="AI176">
            <v>1</v>
          </cell>
          <cell r="AJ176" t="str">
            <v>NFI</v>
          </cell>
          <cell r="AK176" t="str">
            <v/>
          </cell>
          <cell r="AL176" t="str">
            <v/>
          </cell>
          <cell r="AM176" t="str">
            <v>Bioresources (sludge)</v>
          </cell>
          <cell r="AN176" t="str">
            <v>%</v>
          </cell>
          <cell r="AO176" t="str">
            <v>The percentage (%) of the total amount of sludge produced treat by AAD and recycled to land in a financial year (April to March).</v>
          </cell>
          <cell r="AP176">
            <v>1</v>
          </cell>
          <cell r="AQ176" t="str">
            <v>Up</v>
          </cell>
          <cell r="AR176" t="str">
            <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t="str">
            <v/>
          </cell>
          <cell r="BJ176" t="str">
            <v/>
          </cell>
          <cell r="BK176" t="str">
            <v/>
          </cell>
          <cell r="BL176" t="str">
            <v/>
          </cell>
          <cell r="BM176" t="str">
            <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t="str">
            <v/>
          </cell>
          <cell r="CE176" t="str">
            <v/>
          </cell>
          <cell r="CF176" t="str">
            <v/>
          </cell>
          <cell r="CG176" t="str">
            <v/>
          </cell>
          <cell r="CH176" t="str">
            <v/>
          </cell>
          <cell r="CI176" t="str">
            <v/>
          </cell>
          <cell r="CJ176" t="str">
            <v/>
          </cell>
          <cell r="CK176" t="str">
            <v/>
          </cell>
          <cell r="CL176" t="str">
            <v/>
          </cell>
          <cell r="CM176" t="str">
            <v/>
          </cell>
          <cell r="CN176" t="str">
            <v/>
          </cell>
          <cell r="CO176" t="str">
            <v/>
          </cell>
          <cell r="CP176" t="str">
            <v/>
          </cell>
          <cell r="CQ176" t="str">
            <v/>
          </cell>
          <cell r="CR176" t="str">
            <v/>
          </cell>
          <cell r="CS176" t="str">
            <v/>
          </cell>
          <cell r="CT176" t="str">
            <v/>
          </cell>
          <cell r="CU176" t="str">
            <v/>
          </cell>
          <cell r="CV176" t="str">
            <v/>
          </cell>
          <cell r="CW176" t="str">
            <v/>
          </cell>
          <cell r="CX176" t="str">
            <v/>
          </cell>
          <cell r="CY176" t="str">
            <v/>
          </cell>
          <cell r="CZ176" t="str">
            <v/>
          </cell>
          <cell r="DA176" t="str">
            <v/>
          </cell>
          <cell r="DB176" t="str">
            <v/>
          </cell>
          <cell r="DC176" t="str">
            <v/>
          </cell>
          <cell r="DD176" t="str">
            <v/>
          </cell>
          <cell r="DE176" t="str">
            <v/>
          </cell>
          <cell r="DF176" t="str">
            <v/>
          </cell>
          <cell r="DG176" t="str">
            <v/>
          </cell>
          <cell r="DH176" t="str">
            <v/>
          </cell>
          <cell r="DI176" t="str">
            <v/>
          </cell>
          <cell r="DJ176" t="str">
            <v/>
          </cell>
          <cell r="DK176" t="str">
            <v/>
          </cell>
          <cell r="DL176" t="str">
            <v/>
          </cell>
          <cell r="DM176" t="str">
            <v/>
          </cell>
          <cell r="DN176" t="str">
            <v/>
          </cell>
          <cell r="DO176" t="str">
            <v/>
          </cell>
          <cell r="DP176" t="str">
            <v/>
          </cell>
          <cell r="DQ176" t="str">
            <v/>
          </cell>
          <cell r="DR176" t="str">
            <v/>
          </cell>
          <cell r="DS176" t="str">
            <v/>
          </cell>
          <cell r="DT176" t="str">
            <v/>
          </cell>
          <cell r="DU176" t="str">
            <v/>
          </cell>
          <cell r="DV176">
            <v>1</v>
          </cell>
          <cell r="DW176" t="str">
            <v/>
          </cell>
        </row>
        <row r="177">
          <cell r="U177" t="str">
            <v>PR19NES_BES01a</v>
          </cell>
          <cell r="V177" t="str">
            <v>Our customers say our services are good value for money and we work hard to keep water and wastewater services affordable for all.</v>
          </cell>
          <cell r="W177" t="str">
            <v>PR19 new</v>
          </cell>
          <cell r="X177" t="str">
            <v>BES01a</v>
          </cell>
          <cell r="Y177" t="str">
            <v>Satisfaction of Customers who receive additional financial support</v>
          </cell>
          <cell r="Z177" t="str">
            <v>The customer satisfaction score of those customers who receive additional financial support. This measure is for households only and is a calendar year.</v>
          </cell>
          <cell r="AA177" t="str">
            <v/>
          </cell>
          <cell r="AB177" t="str">
            <v/>
          </cell>
          <cell r="AC177" t="str">
            <v/>
          </cell>
          <cell r="AD177" t="str">
            <v/>
          </cell>
          <cell r="AE177">
            <v>1</v>
          </cell>
          <cell r="AF177" t="str">
            <v/>
          </cell>
          <cell r="AG177" t="str">
            <v/>
          </cell>
          <cell r="AH177" t="str">
            <v/>
          </cell>
          <cell r="AI177">
            <v>1</v>
          </cell>
          <cell r="AJ177" t="str">
            <v>NFI</v>
          </cell>
          <cell r="AK177" t="str">
            <v/>
          </cell>
          <cell r="AL177" t="str">
            <v/>
          </cell>
          <cell r="AM177" t="str">
            <v>Billing, debt, vfm, affordability, vulnerability</v>
          </cell>
          <cell r="AN177" t="str">
            <v>nr</v>
          </cell>
          <cell r="AO177" t="str">
            <v>The measure is reported as an annual mean score out of ten. This measure will be assessed on a calendar year basis and is for households only.</v>
          </cell>
          <cell r="AP177">
            <v>1</v>
          </cell>
          <cell r="AQ177" t="str">
            <v>Up</v>
          </cell>
          <cell r="AR177" t="str">
            <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t="str">
            <v/>
          </cell>
          <cell r="BJ177" t="str">
            <v/>
          </cell>
          <cell r="BK177" t="str">
            <v/>
          </cell>
          <cell r="BL177" t="str">
            <v/>
          </cell>
          <cell r="BM177" t="str">
            <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C177" t="str">
            <v/>
          </cell>
          <cell r="DD177" t="str">
            <v/>
          </cell>
          <cell r="DE177" t="str">
            <v/>
          </cell>
          <cell r="DF177" t="str">
            <v/>
          </cell>
          <cell r="DG177" t="str">
            <v/>
          </cell>
          <cell r="DH177" t="str">
            <v/>
          </cell>
          <cell r="DI177" t="str">
            <v/>
          </cell>
          <cell r="DJ177" t="str">
            <v/>
          </cell>
          <cell r="DK177" t="str">
            <v/>
          </cell>
          <cell r="DL177" t="str">
            <v/>
          </cell>
          <cell r="DM177" t="str">
            <v/>
          </cell>
          <cell r="DN177" t="str">
            <v/>
          </cell>
          <cell r="DO177" t="str">
            <v/>
          </cell>
          <cell r="DP177" t="str">
            <v/>
          </cell>
          <cell r="DQ177" t="str">
            <v/>
          </cell>
          <cell r="DR177" t="str">
            <v/>
          </cell>
          <cell r="DS177" t="str">
            <v/>
          </cell>
          <cell r="DT177" t="str">
            <v/>
          </cell>
          <cell r="DU177" t="str">
            <v/>
          </cell>
          <cell r="DV177" t="str">
            <v/>
          </cell>
          <cell r="DW177" t="str">
            <v/>
          </cell>
        </row>
        <row r="178">
          <cell r="U178" t="str">
            <v>PR19NES_BES02a</v>
          </cell>
          <cell r="V178" t="str">
            <v>Our customers say our services are good value for money and we work hard to keep water and wastewater services affordable for all.</v>
          </cell>
          <cell r="W178" t="str">
            <v>PR19 new</v>
          </cell>
          <cell r="X178" t="str">
            <v>BES02a</v>
          </cell>
          <cell r="Y178" t="str">
            <v>Awareness of additional financial support</v>
          </cell>
          <cell r="Z178" t="str">
            <v xml:space="preserve">The percentage of household customers who have awareness of our additional financial support services. </v>
          </cell>
          <cell r="AA178" t="str">
            <v/>
          </cell>
          <cell r="AB178" t="str">
            <v/>
          </cell>
          <cell r="AC178" t="str">
            <v/>
          </cell>
          <cell r="AD178" t="str">
            <v/>
          </cell>
          <cell r="AE178">
            <v>1</v>
          </cell>
          <cell r="AF178" t="str">
            <v/>
          </cell>
          <cell r="AG178" t="str">
            <v/>
          </cell>
          <cell r="AH178" t="str">
            <v/>
          </cell>
          <cell r="AI178">
            <v>1</v>
          </cell>
          <cell r="AJ178" t="str">
            <v>NFI</v>
          </cell>
          <cell r="AK178" t="str">
            <v/>
          </cell>
          <cell r="AL178" t="str">
            <v/>
          </cell>
          <cell r="AM178" t="str">
            <v>Customer education/awareness</v>
          </cell>
          <cell r="AN178" t="str">
            <v>%</v>
          </cell>
          <cell r="AO178" t="str">
            <v xml:space="preserve">This measure is determined annually through market research used to determine if customers are aware of the additional support services NWG provide (financial). The higher the percentage score the better the performance.
</v>
          </cell>
          <cell r="AP178">
            <v>1</v>
          </cell>
          <cell r="AQ178" t="str">
            <v>Up</v>
          </cell>
          <cell r="AR178" t="str">
            <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t="str">
            <v/>
          </cell>
          <cell r="BJ178" t="str">
            <v/>
          </cell>
          <cell r="BK178" t="str">
            <v/>
          </cell>
          <cell r="BL178" t="str">
            <v/>
          </cell>
          <cell r="BM178" t="str">
            <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t="str">
            <v/>
          </cell>
          <cell r="CV178" t="str">
            <v/>
          </cell>
          <cell r="CW178" t="str">
            <v/>
          </cell>
          <cell r="CX178" t="str">
            <v/>
          </cell>
          <cell r="CY178" t="str">
            <v/>
          </cell>
          <cell r="CZ178" t="str">
            <v/>
          </cell>
          <cell r="DA178" t="str">
            <v/>
          </cell>
          <cell r="DB178" t="str">
            <v/>
          </cell>
          <cell r="DC178" t="str">
            <v/>
          </cell>
          <cell r="DD178" t="str">
            <v/>
          </cell>
          <cell r="DE178" t="str">
            <v/>
          </cell>
          <cell r="DF178" t="str">
            <v/>
          </cell>
          <cell r="DG178" t="str">
            <v/>
          </cell>
          <cell r="DH178" t="str">
            <v/>
          </cell>
          <cell r="DI178" t="str">
            <v/>
          </cell>
          <cell r="DJ178" t="str">
            <v/>
          </cell>
          <cell r="DK178" t="str">
            <v/>
          </cell>
          <cell r="DL178" t="str">
            <v/>
          </cell>
          <cell r="DM178" t="str">
            <v/>
          </cell>
          <cell r="DN178" t="str">
            <v/>
          </cell>
          <cell r="DO178" t="str">
            <v/>
          </cell>
          <cell r="DP178" t="str">
            <v/>
          </cell>
          <cell r="DQ178" t="str">
            <v/>
          </cell>
          <cell r="DR178" t="str">
            <v/>
          </cell>
          <cell r="DS178" t="str">
            <v/>
          </cell>
          <cell r="DT178" t="str">
            <v/>
          </cell>
          <cell r="DU178" t="str">
            <v/>
          </cell>
          <cell r="DV178">
            <v>1</v>
          </cell>
          <cell r="DW178" t="str">
            <v/>
          </cell>
        </row>
        <row r="179">
          <cell r="U179" t="str">
            <v>PR19NES_COM16</v>
          </cell>
          <cell r="V179" t="str">
            <v>Our customers say our services are good value for money and we work hard to keep water and wastewater services affordable for all.</v>
          </cell>
          <cell r="W179" t="str">
            <v>PR19 new</v>
          </cell>
          <cell r="X179" t="str">
            <v>COM16</v>
          </cell>
          <cell r="Y179" t="str">
            <v>Priority services for customers in vulnerable circumstances</v>
          </cell>
          <cell r="Z179" t="str">
            <v>The percentage of households that the company supplies with water and/or wastewater services which have at least one individual registered on the company’s PSR. We will also publish the number of households on our PSR</v>
          </cell>
          <cell r="AA179" t="str">
            <v/>
          </cell>
          <cell r="AB179" t="str">
            <v/>
          </cell>
          <cell r="AC179" t="str">
            <v/>
          </cell>
          <cell r="AD179" t="str">
            <v/>
          </cell>
          <cell r="AE179">
            <v>1</v>
          </cell>
          <cell r="AF179" t="str">
            <v/>
          </cell>
          <cell r="AG179" t="str">
            <v/>
          </cell>
          <cell r="AH179" t="str">
            <v/>
          </cell>
          <cell r="AI179">
            <v>1</v>
          </cell>
          <cell r="AJ179" t="str">
            <v>NFI</v>
          </cell>
          <cell r="AK179" t="str">
            <v/>
          </cell>
          <cell r="AL179" t="str">
            <v/>
          </cell>
          <cell r="AM179" t="str">
            <v>Affordability/vulnerability</v>
          </cell>
          <cell r="AN179" t="str">
            <v>%</v>
          </cell>
          <cell r="AO179" t="str">
            <v>Percentage of applicable households</v>
          </cell>
          <cell r="AP179">
            <v>1</v>
          </cell>
          <cell r="AQ179" t="str">
            <v>Up</v>
          </cell>
          <cell r="AR179" t="str">
            <v>Priority services for customers in vulnerable circumstances</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t="str">
            <v>7.6 / 17.5 / 45</v>
          </cell>
          <cell r="BJ179" t="str">
            <v>8.2 / 35 / 90</v>
          </cell>
          <cell r="BK179" t="str">
            <v>8.8 / 35 / 90</v>
          </cell>
          <cell r="BL179" t="str">
            <v>9.4 / 35 / 90</v>
          </cell>
          <cell r="BM179" t="str">
            <v>10 / 35 / 90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t="str">
            <v/>
          </cell>
          <cell r="CV179" t="str">
            <v/>
          </cell>
          <cell r="CW179" t="str">
            <v/>
          </cell>
          <cell r="CX179" t="str">
            <v/>
          </cell>
          <cell r="CY179" t="str">
            <v/>
          </cell>
          <cell r="CZ179" t="str">
            <v/>
          </cell>
          <cell r="DA179" t="str">
            <v/>
          </cell>
          <cell r="DB179" t="str">
            <v/>
          </cell>
          <cell r="DC179" t="str">
            <v/>
          </cell>
          <cell r="DD179" t="str">
            <v/>
          </cell>
          <cell r="DE179" t="str">
            <v/>
          </cell>
          <cell r="DF179" t="str">
            <v/>
          </cell>
          <cell r="DG179" t="str">
            <v/>
          </cell>
          <cell r="DH179" t="str">
            <v/>
          </cell>
          <cell r="DI179" t="str">
            <v/>
          </cell>
          <cell r="DJ179" t="str">
            <v/>
          </cell>
          <cell r="DK179" t="str">
            <v/>
          </cell>
          <cell r="DL179" t="str">
            <v/>
          </cell>
          <cell r="DM179" t="str">
            <v/>
          </cell>
          <cell r="DN179" t="str">
            <v/>
          </cell>
          <cell r="DO179" t="str">
            <v/>
          </cell>
          <cell r="DP179" t="str">
            <v/>
          </cell>
          <cell r="DQ179" t="str">
            <v/>
          </cell>
          <cell r="DR179" t="str">
            <v/>
          </cell>
          <cell r="DS179" t="str">
            <v/>
          </cell>
          <cell r="DT179" t="str">
            <v/>
          </cell>
          <cell r="DU179" t="str">
            <v/>
          </cell>
          <cell r="DV179">
            <v>1</v>
          </cell>
          <cell r="DW179" t="str">
            <v/>
          </cell>
        </row>
        <row r="180">
          <cell r="U180" t="str">
            <v>PR19NES_BES23</v>
          </cell>
          <cell r="V180" t="str">
            <v>Our customers say our services are good value for money and we work hard to keep water and wastewater services affordable for all.</v>
          </cell>
          <cell r="W180" t="str">
            <v>PR19 new</v>
          </cell>
          <cell r="X180" t="str">
            <v>BES23</v>
          </cell>
          <cell r="Y180" t="str">
            <v>British Standards Institution Award for Inclusive Services</v>
          </cell>
          <cell r="Z180" t="str">
            <v xml:space="preserve">To achieve the British Standards Institution for inclusive services. </v>
          </cell>
          <cell r="AA180" t="str">
            <v/>
          </cell>
          <cell r="AB180" t="str">
            <v/>
          </cell>
          <cell r="AC180" t="str">
            <v/>
          </cell>
          <cell r="AD180" t="str">
            <v/>
          </cell>
          <cell r="AE180">
            <v>1</v>
          </cell>
          <cell r="AF180" t="str">
            <v/>
          </cell>
          <cell r="AG180" t="str">
            <v/>
          </cell>
          <cell r="AH180" t="str">
            <v/>
          </cell>
          <cell r="AI180">
            <v>1</v>
          </cell>
          <cell r="AJ180" t="str">
            <v>NFI</v>
          </cell>
          <cell r="AK180" t="str">
            <v/>
          </cell>
          <cell r="AL180" t="str">
            <v/>
          </cell>
          <cell r="AM180" t="str">
            <v>Customer education/awareness</v>
          </cell>
          <cell r="AN180" t="str">
            <v>text</v>
          </cell>
          <cell r="AO180" t="str">
            <v>To achieve the BSI award for inclusive services</v>
          </cell>
          <cell r="AP180">
            <v>0</v>
          </cell>
          <cell r="AQ180" t="str">
            <v>text</v>
          </cell>
          <cell r="AR180" t="str">
            <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t="str">
            <v/>
          </cell>
          <cell r="BJ180" t="str">
            <v/>
          </cell>
          <cell r="BK180" t="str">
            <v/>
          </cell>
          <cell r="BL180" t="str">
            <v/>
          </cell>
          <cell r="BM180" t="str">
            <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t="str">
            <v/>
          </cell>
          <cell r="CV180" t="str">
            <v/>
          </cell>
          <cell r="CW180" t="str">
            <v/>
          </cell>
          <cell r="CX180" t="str">
            <v/>
          </cell>
          <cell r="CY180" t="str">
            <v/>
          </cell>
          <cell r="CZ180" t="str">
            <v/>
          </cell>
          <cell r="DA180" t="str">
            <v/>
          </cell>
          <cell r="DB180" t="str">
            <v/>
          </cell>
          <cell r="DC180" t="str">
            <v/>
          </cell>
          <cell r="DD180" t="str">
            <v/>
          </cell>
          <cell r="DE180" t="str">
            <v/>
          </cell>
          <cell r="DF180" t="str">
            <v/>
          </cell>
          <cell r="DG180" t="str">
            <v/>
          </cell>
          <cell r="DH180" t="str">
            <v/>
          </cell>
          <cell r="DI180" t="str">
            <v/>
          </cell>
          <cell r="DJ180" t="str">
            <v/>
          </cell>
          <cell r="DK180" t="str">
            <v/>
          </cell>
          <cell r="DL180" t="str">
            <v/>
          </cell>
          <cell r="DM180" t="str">
            <v/>
          </cell>
          <cell r="DN180" t="str">
            <v/>
          </cell>
          <cell r="DO180" t="str">
            <v/>
          </cell>
          <cell r="DP180" t="str">
            <v/>
          </cell>
          <cell r="DQ180" t="str">
            <v/>
          </cell>
          <cell r="DR180" t="str">
            <v/>
          </cell>
          <cell r="DS180" t="str">
            <v/>
          </cell>
          <cell r="DT180" t="str">
            <v/>
          </cell>
          <cell r="DU180" t="str">
            <v/>
          </cell>
          <cell r="DV180">
            <v>1</v>
          </cell>
          <cell r="DW180" t="str">
            <v/>
          </cell>
        </row>
        <row r="181">
          <cell r="U181" t="str">
            <v>PR19NES_BES24</v>
          </cell>
          <cell r="V181" t="str">
            <v>We are resilient and provide clean drinking water and effective sewerage services; now, and for future generations.</v>
          </cell>
          <cell r="W181" t="str">
            <v>PR19 new</v>
          </cell>
          <cell r="X181" t="str">
            <v>BES24</v>
          </cell>
          <cell r="Y181" t="str">
            <v>Delivery of water resilience enhanced programme</v>
          </cell>
          <cell r="Z181" t="str">
            <v xml:space="preserve">The on time delivery of our water resilience enhancement programme in line with table in the business plan appendix. </v>
          </cell>
          <cell r="AA181" t="str">
            <v/>
          </cell>
          <cell r="AB181">
            <v>1</v>
          </cell>
          <cell r="AC181" t="str">
            <v/>
          </cell>
          <cell r="AD181" t="str">
            <v/>
          </cell>
          <cell r="AE181" t="str">
            <v/>
          </cell>
          <cell r="AF181" t="str">
            <v/>
          </cell>
          <cell r="AG181" t="str">
            <v/>
          </cell>
          <cell r="AH181" t="str">
            <v/>
          </cell>
          <cell r="AI181">
            <v>1</v>
          </cell>
          <cell r="AJ181" t="str">
            <v>Under</v>
          </cell>
          <cell r="AK181" t="str">
            <v xml:space="preserve">Revenue </v>
          </cell>
          <cell r="AL181" t="str">
            <v>End of period</v>
          </cell>
          <cell r="AM181" t="str">
            <v>Resilience</v>
          </cell>
          <cell r="AN181" t="str">
            <v>%</v>
          </cell>
          <cell r="AO181" t="str">
            <v>Percentage of scheme complete (%)</v>
          </cell>
          <cell r="AP181">
            <v>1</v>
          </cell>
          <cell r="AQ181" t="str">
            <v>Up</v>
          </cell>
          <cell r="AR181" t="str">
            <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t="str">
            <v/>
          </cell>
          <cell r="BJ181" t="str">
            <v/>
          </cell>
          <cell r="BK181" t="str">
            <v/>
          </cell>
          <cell r="BL181" t="str">
            <v/>
          </cell>
          <cell r="BM181" t="str">
            <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t="str">
            <v/>
          </cell>
          <cell r="CE181" t="str">
            <v/>
          </cell>
          <cell r="CF181" t="str">
            <v/>
          </cell>
          <cell r="CG181" t="str">
            <v/>
          </cell>
          <cell r="CH181" t="str">
            <v>Yes</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t="str">
            <v/>
          </cell>
          <cell r="CV181" t="str">
            <v/>
          </cell>
          <cell r="CW181" t="str">
            <v/>
          </cell>
          <cell r="CX181" t="str">
            <v/>
          </cell>
          <cell r="CY181" t="str">
            <v/>
          </cell>
          <cell r="CZ181" t="str">
            <v/>
          </cell>
          <cell r="DA181" t="str">
            <v/>
          </cell>
          <cell r="DB181" t="str">
            <v/>
          </cell>
          <cell r="DC181" t="str">
            <v/>
          </cell>
          <cell r="DD181" t="str">
            <v/>
          </cell>
          <cell r="DE181" t="str">
            <v/>
          </cell>
          <cell r="DF181" t="str">
            <v/>
          </cell>
          <cell r="DG181" t="str">
            <v/>
          </cell>
          <cell r="DH181" t="str">
            <v/>
          </cell>
          <cell r="DI181" t="str">
            <v/>
          </cell>
          <cell r="DJ181" t="str">
            <v/>
          </cell>
          <cell r="DK181" t="str">
            <v/>
          </cell>
          <cell r="DL181" t="str">
            <v/>
          </cell>
          <cell r="DM181" t="str">
            <v/>
          </cell>
          <cell r="DN181" t="str">
            <v/>
          </cell>
          <cell r="DO181" t="str">
            <v/>
          </cell>
          <cell r="DP181" t="str">
            <v/>
          </cell>
          <cell r="DQ181" t="str">
            <v/>
          </cell>
          <cell r="DR181" t="str">
            <v/>
          </cell>
          <cell r="DS181" t="str">
            <v/>
          </cell>
          <cell r="DT181" t="str">
            <v/>
          </cell>
          <cell r="DU181" t="str">
            <v>No</v>
          </cell>
          <cell r="DV181">
            <v>1</v>
          </cell>
          <cell r="DW181" t="str">
            <v/>
          </cell>
        </row>
        <row r="182">
          <cell r="U182" t="str">
            <v>PR19NES_BES25</v>
          </cell>
          <cell r="V182" t="str">
            <v>Our drinking water is clean, clear and tastes good.</v>
          </cell>
          <cell r="W182" t="str">
            <v>PR19 new</v>
          </cell>
          <cell r="X182" t="str">
            <v>BES25</v>
          </cell>
          <cell r="Y182" t="str">
            <v>Delivery of lead enhancement programme</v>
          </cell>
          <cell r="Z182" t="str">
            <v xml:space="preserve">The on time delivery of our lead enhancement programme in line with table in the business plan appendix. </v>
          </cell>
          <cell r="AA182" t="str">
            <v/>
          </cell>
          <cell r="AB182">
            <v>1</v>
          </cell>
          <cell r="AC182" t="str">
            <v/>
          </cell>
          <cell r="AD182" t="str">
            <v/>
          </cell>
          <cell r="AE182" t="str">
            <v/>
          </cell>
          <cell r="AF182" t="str">
            <v/>
          </cell>
          <cell r="AG182" t="str">
            <v/>
          </cell>
          <cell r="AH182" t="str">
            <v/>
          </cell>
          <cell r="AI182">
            <v>1</v>
          </cell>
          <cell r="AJ182" t="str">
            <v>Under</v>
          </cell>
          <cell r="AK182" t="str">
            <v xml:space="preserve">Revenue </v>
          </cell>
          <cell r="AL182" t="str">
            <v>In-period</v>
          </cell>
          <cell r="AM182" t="str">
            <v>Water quality compliance</v>
          </cell>
          <cell r="AN182" t="str">
            <v>%</v>
          </cell>
          <cell r="AO182" t="str">
            <v>Percentage of scheme complete (%)</v>
          </cell>
          <cell r="AP182">
            <v>1</v>
          </cell>
          <cell r="AQ182" t="str">
            <v>Up</v>
          </cell>
          <cell r="AR182" t="str">
            <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t="str">
            <v/>
          </cell>
          <cell r="BJ182" t="str">
            <v/>
          </cell>
          <cell r="BK182" t="str">
            <v/>
          </cell>
          <cell r="BL182" t="str">
            <v/>
          </cell>
          <cell r="BM182" t="str">
            <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t="str">
            <v/>
          </cell>
          <cell r="CE182" t="str">
            <v/>
          </cell>
          <cell r="CF182" t="str">
            <v/>
          </cell>
          <cell r="CG182" t="str">
            <v/>
          </cell>
          <cell r="CH182" t="str">
            <v>Yes</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No</v>
          </cell>
          <cell r="DV182">
            <v>1</v>
          </cell>
          <cell r="DW182" t="str">
            <v/>
          </cell>
        </row>
        <row r="183">
          <cell r="U183" t="str">
            <v>PR19NES_BES26</v>
          </cell>
          <cell r="V183" t="str">
            <v>Our customers say our services are good value for money and we work hard to keep water and wastewater services affordable for all.</v>
          </cell>
          <cell r="W183" t="str">
            <v>PR19 new</v>
          </cell>
          <cell r="X183" t="str">
            <v>BES26</v>
          </cell>
          <cell r="Y183" t="str">
            <v>Delivery of smart water metering enhancement programme</v>
          </cell>
          <cell r="Z183" t="str">
            <v xml:space="preserve">The on time delivery of our smart metering enhancement programme in line with table in the business plan appendix. </v>
          </cell>
          <cell r="AA183" t="str">
            <v/>
          </cell>
          <cell r="AB183">
            <v>1</v>
          </cell>
          <cell r="AC183" t="str">
            <v/>
          </cell>
          <cell r="AD183" t="str">
            <v/>
          </cell>
          <cell r="AE183" t="str">
            <v/>
          </cell>
          <cell r="AF183" t="str">
            <v/>
          </cell>
          <cell r="AG183" t="str">
            <v/>
          </cell>
          <cell r="AH183" t="str">
            <v/>
          </cell>
          <cell r="AI183">
            <v>1</v>
          </cell>
          <cell r="AJ183" t="str">
            <v>Under</v>
          </cell>
          <cell r="AK183" t="str">
            <v xml:space="preserve">Revenue </v>
          </cell>
          <cell r="AL183" t="str">
            <v>In-period</v>
          </cell>
          <cell r="AM183" t="str">
            <v>Billing, debt, vfm</v>
          </cell>
          <cell r="AN183" t="str">
            <v>%</v>
          </cell>
          <cell r="AO183" t="str">
            <v>Percentage of scheme complete (%)</v>
          </cell>
          <cell r="AP183">
            <v>1</v>
          </cell>
          <cell r="AQ183" t="str">
            <v>Up</v>
          </cell>
          <cell r="AR183" t="str">
            <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t="str">
            <v/>
          </cell>
          <cell r="BJ183" t="str">
            <v/>
          </cell>
          <cell r="BK183" t="str">
            <v/>
          </cell>
          <cell r="BL183" t="str">
            <v/>
          </cell>
          <cell r="BM183" t="str">
            <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t="str">
            <v/>
          </cell>
          <cell r="CE183" t="str">
            <v/>
          </cell>
          <cell r="CF183" t="str">
            <v/>
          </cell>
          <cell r="CG183" t="str">
            <v/>
          </cell>
          <cell r="CH183" t="str">
            <v>Yes</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No</v>
          </cell>
          <cell r="DV183">
            <v>1</v>
          </cell>
          <cell r="DW183" t="str">
            <v/>
          </cell>
        </row>
        <row r="184">
          <cell r="U184" t="str">
            <v>PR19NES_BES27</v>
          </cell>
          <cell r="V184" t="str">
            <v>We are resilient and provide clean drinking water and effective sewerage services; now, and for future generations.</v>
          </cell>
          <cell r="W184" t="str">
            <v>PR19 new</v>
          </cell>
          <cell r="X184" t="str">
            <v>BES27</v>
          </cell>
          <cell r="Y184" t="str">
            <v>Delivery wastewater resilience enhancement programme</v>
          </cell>
          <cell r="Z184" t="str">
            <v xml:space="preserve">The on time delivery of our wastewater resilience enhancement programme in line with table in the business plan appendix. </v>
          </cell>
          <cell r="AA184" t="str">
            <v/>
          </cell>
          <cell r="AB184" t="str">
            <v/>
          </cell>
          <cell r="AC184">
            <v>1</v>
          </cell>
          <cell r="AD184" t="str">
            <v/>
          </cell>
          <cell r="AE184" t="str">
            <v/>
          </cell>
          <cell r="AF184" t="str">
            <v/>
          </cell>
          <cell r="AG184" t="str">
            <v/>
          </cell>
          <cell r="AH184" t="str">
            <v/>
          </cell>
          <cell r="AI184">
            <v>1</v>
          </cell>
          <cell r="AJ184" t="str">
            <v>Under</v>
          </cell>
          <cell r="AK184" t="str">
            <v xml:space="preserve">Revenue </v>
          </cell>
          <cell r="AL184" t="str">
            <v>End of period</v>
          </cell>
          <cell r="AM184" t="str">
            <v>Resilience</v>
          </cell>
          <cell r="AN184" t="str">
            <v>text</v>
          </cell>
          <cell r="AO184" t="str">
            <v>Number of sites</v>
          </cell>
          <cell r="AP184">
            <v>0</v>
          </cell>
          <cell r="AQ184" t="str">
            <v>Down</v>
          </cell>
          <cell r="AR184" t="str">
            <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t="str">
            <v/>
          </cell>
          <cell r="BJ184" t="str">
            <v/>
          </cell>
          <cell r="BK184" t="str">
            <v/>
          </cell>
          <cell r="BL184" t="str">
            <v/>
          </cell>
          <cell r="BM184" t="str">
            <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t="str">
            <v/>
          </cell>
          <cell r="CE184" t="str">
            <v/>
          </cell>
          <cell r="CF184" t="str">
            <v/>
          </cell>
          <cell r="CG184" t="str">
            <v/>
          </cell>
          <cell r="CH184" t="str">
            <v>Yes</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No</v>
          </cell>
          <cell r="DV184">
            <v>1</v>
          </cell>
          <cell r="DW184" t="str">
            <v/>
          </cell>
        </row>
        <row r="185">
          <cell r="U185" t="str">
            <v>PR19NES_BES28</v>
          </cell>
          <cell r="V185" t="str">
            <v>We are resilient and provide clean drinking water and effective sewerage services; now, and for future generations.</v>
          </cell>
          <cell r="W185" t="str">
            <v>PR19 new</v>
          </cell>
          <cell r="X185" t="str">
            <v>BES28</v>
          </cell>
          <cell r="Y185" t="str">
            <v>Delivery of cyber resilience enhancement programme</v>
          </cell>
          <cell r="Z185" t="str">
            <v xml:space="preserve">The on time delivery of our cyber resilience enhancement programme in line with table in the business plan appendix. </v>
          </cell>
          <cell r="AA185" t="str">
            <v/>
          </cell>
          <cell r="AB185">
            <v>0.70399999999999996</v>
          </cell>
          <cell r="AC185">
            <v>0.29599999999999999</v>
          </cell>
          <cell r="AD185" t="str">
            <v/>
          </cell>
          <cell r="AE185" t="str">
            <v/>
          </cell>
          <cell r="AF185" t="str">
            <v/>
          </cell>
          <cell r="AG185" t="str">
            <v/>
          </cell>
          <cell r="AH185" t="str">
            <v/>
          </cell>
          <cell r="AI185">
            <v>1</v>
          </cell>
          <cell r="AJ185" t="str">
            <v>Under</v>
          </cell>
          <cell r="AK185" t="str">
            <v xml:space="preserve">Revenue </v>
          </cell>
          <cell r="AL185" t="str">
            <v>In-period</v>
          </cell>
          <cell r="AM185" t="str">
            <v>Resilience</v>
          </cell>
          <cell r="AN185" t="str">
            <v>%</v>
          </cell>
          <cell r="AO185" t="str">
            <v>Percentage of scheme complete (%)</v>
          </cell>
          <cell r="AP185">
            <v>1</v>
          </cell>
          <cell r="AQ185" t="str">
            <v>Up</v>
          </cell>
          <cell r="AR185" t="str">
            <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t="str">
            <v/>
          </cell>
          <cell r="BJ185" t="str">
            <v/>
          </cell>
          <cell r="BK185" t="str">
            <v/>
          </cell>
          <cell r="BL185" t="str">
            <v/>
          </cell>
          <cell r="BM185" t="str">
            <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t="str">
            <v/>
          </cell>
          <cell r="CE185" t="str">
            <v/>
          </cell>
          <cell r="CF185" t="str">
            <v/>
          </cell>
          <cell r="CG185" t="str">
            <v/>
          </cell>
          <cell r="CH185" t="str">
            <v>Yes</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t="str">
            <v/>
          </cell>
          <cell r="CV185" t="str">
            <v/>
          </cell>
          <cell r="CW185" t="str">
            <v/>
          </cell>
          <cell r="CX185" t="str">
            <v/>
          </cell>
          <cell r="CY185" t="str">
            <v/>
          </cell>
          <cell r="CZ185" t="str">
            <v/>
          </cell>
          <cell r="DA185" t="str">
            <v/>
          </cell>
          <cell r="DB185" t="str">
            <v/>
          </cell>
          <cell r="DC185" t="str">
            <v/>
          </cell>
          <cell r="DD185" t="str">
            <v/>
          </cell>
          <cell r="DE185" t="str">
            <v/>
          </cell>
          <cell r="DF185" t="str">
            <v/>
          </cell>
          <cell r="DG185" t="str">
            <v/>
          </cell>
          <cell r="DH185" t="str">
            <v/>
          </cell>
          <cell r="DI185" t="str">
            <v/>
          </cell>
          <cell r="DJ185" t="str">
            <v/>
          </cell>
          <cell r="DK185" t="str">
            <v/>
          </cell>
          <cell r="DL185" t="str">
            <v/>
          </cell>
          <cell r="DM185" t="str">
            <v/>
          </cell>
          <cell r="DN185" t="str">
            <v/>
          </cell>
          <cell r="DO185" t="str">
            <v/>
          </cell>
          <cell r="DP185" t="str">
            <v/>
          </cell>
          <cell r="DQ185" t="str">
            <v/>
          </cell>
          <cell r="DR185" t="str">
            <v/>
          </cell>
          <cell r="DS185" t="str">
            <v/>
          </cell>
          <cell r="DT185" t="str">
            <v/>
          </cell>
          <cell r="DU185" t="str">
            <v>No</v>
          </cell>
          <cell r="DV185">
            <v>1</v>
          </cell>
          <cell r="DW185" t="str">
            <v/>
          </cell>
        </row>
        <row r="186">
          <cell r="U186" t="str">
            <v>PR19NES_BES30</v>
          </cell>
          <cell r="V186" t="str">
            <v>Our customers say our services are good value for money and we work hard to keep water and wastewater services affordable for all.</v>
          </cell>
          <cell r="W186" t="str">
            <v>PR14 continuation</v>
          </cell>
          <cell r="X186" t="str">
            <v>BES30</v>
          </cell>
          <cell r="Y186" t="str">
            <v>NWL Independent value for money survey</v>
          </cell>
          <cell r="Z186" t="str">
            <v xml:space="preserve">This is a survey to ask customers about their overall satisfaction with the service </v>
          </cell>
          <cell r="AA186" t="str">
            <v/>
          </cell>
          <cell r="AB186" t="str">
            <v/>
          </cell>
          <cell r="AC186" t="str">
            <v/>
          </cell>
          <cell r="AD186" t="str">
            <v/>
          </cell>
          <cell r="AE186">
            <v>1</v>
          </cell>
          <cell r="AF186" t="str">
            <v/>
          </cell>
          <cell r="AG186" t="str">
            <v/>
          </cell>
          <cell r="AH186" t="str">
            <v/>
          </cell>
          <cell r="AI186">
            <v>1</v>
          </cell>
          <cell r="AJ186" t="str">
            <v>NFI</v>
          </cell>
          <cell r="AK186" t="str">
            <v/>
          </cell>
          <cell r="AL186" t="str">
            <v/>
          </cell>
          <cell r="AM186" t="str">
            <v>Affordability/vulnerability</v>
          </cell>
          <cell r="AN186" t="str">
            <v>nr</v>
          </cell>
          <cell r="AO186" t="str">
            <v xml:space="preserve">This is a survey to ask customers about their overall satisfaction with the service </v>
          </cell>
          <cell r="AP186">
            <v>1</v>
          </cell>
          <cell r="AQ186" t="str">
            <v>Up</v>
          </cell>
          <cell r="AR186" t="str">
            <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t="str">
            <v/>
          </cell>
          <cell r="BJ186" t="str">
            <v/>
          </cell>
          <cell r="BK186" t="str">
            <v/>
          </cell>
          <cell r="BL186" t="str">
            <v/>
          </cell>
          <cell r="BM186" t="str">
            <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v>1</v>
          </cell>
          <cell r="DW186" t="str">
            <v/>
          </cell>
        </row>
        <row r="187">
          <cell r="U187" t="str">
            <v>PR19NES_NEP01</v>
          </cell>
          <cell r="V187" t="str">
            <v/>
          </cell>
          <cell r="W187" t="str">
            <v/>
          </cell>
          <cell r="X187" t="str">
            <v>NEP01</v>
          </cell>
          <cell r="Y187" t="str">
            <v>WINEP Delivery</v>
          </cell>
          <cell r="Z187" t="str">
            <v/>
          </cell>
          <cell r="AA187" t="str">
            <v/>
          </cell>
          <cell r="AB187" t="str">
            <v/>
          </cell>
          <cell r="AC187" t="str">
            <v/>
          </cell>
          <cell r="AD187" t="str">
            <v/>
          </cell>
          <cell r="AE187" t="str">
            <v/>
          </cell>
          <cell r="AF187" t="str">
            <v/>
          </cell>
          <cell r="AG187" t="str">
            <v/>
          </cell>
          <cell r="AH187" t="str">
            <v/>
          </cell>
          <cell r="AI187">
            <v>0</v>
          </cell>
          <cell r="AJ187" t="str">
            <v>NFI</v>
          </cell>
          <cell r="AK187" t="str">
            <v/>
          </cell>
          <cell r="AL187" t="str">
            <v/>
          </cell>
          <cell r="AM187" t="str">
            <v/>
          </cell>
          <cell r="AN187" t="str">
            <v/>
          </cell>
          <cell r="AO187" t="str">
            <v>WINEP requirements met or not met in each year</v>
          </cell>
          <cell r="AP187">
            <v>0</v>
          </cell>
          <cell r="AQ187" t="str">
            <v/>
          </cell>
          <cell r="AR187" t="str">
            <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t="str">
            <v/>
          </cell>
          <cell r="BJ187" t="str">
            <v/>
          </cell>
          <cell r="BK187" t="str">
            <v/>
          </cell>
          <cell r="BL187" t="str">
            <v/>
          </cell>
          <cell r="BM187" t="str">
            <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row>
        <row r="188">
          <cell r="U188" t="str">
            <v>PR19NES_BES31</v>
          </cell>
          <cell r="V188" t="str">
            <v/>
          </cell>
          <cell r="W188" t="str">
            <v/>
          </cell>
          <cell r="X188" t="str">
            <v>BES31</v>
          </cell>
          <cell r="Y188" t="str">
            <v>Water Industry National Environment Programme</v>
          </cell>
          <cell r="Z188" t="str">
            <v/>
          </cell>
          <cell r="AA188">
            <v>0.14499999999999999</v>
          </cell>
          <cell r="AB188" t="str">
            <v/>
          </cell>
          <cell r="AC188">
            <v>0.85499999999999998</v>
          </cell>
          <cell r="AD188" t="str">
            <v/>
          </cell>
          <cell r="AE188" t="str">
            <v/>
          </cell>
          <cell r="AF188" t="str">
            <v/>
          </cell>
          <cell r="AG188" t="str">
            <v/>
          </cell>
          <cell r="AH188" t="str">
            <v/>
          </cell>
          <cell r="AI188">
            <v>1</v>
          </cell>
          <cell r="AJ188" t="str">
            <v>Under</v>
          </cell>
          <cell r="AK188" t="str">
            <v xml:space="preserve">Revenue </v>
          </cell>
          <cell r="AL188" t="str">
            <v>In-period</v>
          </cell>
          <cell r="AM188" t="str">
            <v/>
          </cell>
          <cell r="AN188" t="str">
            <v/>
          </cell>
          <cell r="AO188" t="str">
            <v>Cumulative number of schemes completed</v>
          </cell>
          <cell r="AP188">
            <v>0</v>
          </cell>
          <cell r="AQ188" t="str">
            <v>Up</v>
          </cell>
          <cell r="AR188" t="str">
            <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t="str">
            <v/>
          </cell>
          <cell r="BJ188" t="str">
            <v/>
          </cell>
          <cell r="BK188" t="str">
            <v/>
          </cell>
          <cell r="BL188" t="str">
            <v/>
          </cell>
          <cell r="BM188" t="str">
            <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t="str">
            <v>Yes</v>
          </cell>
          <cell r="CE188" t="str">
            <v>Yes</v>
          </cell>
          <cell r="CF188" t="str">
            <v>Yes</v>
          </cell>
          <cell r="CG188" t="str">
            <v>Yes</v>
          </cell>
          <cell r="CH188" t="str">
            <v>Yes</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row>
        <row r="189">
          <cell r="U189" t="str">
            <v>PR19NES_BES32</v>
          </cell>
          <cell r="V189" t="str">
            <v/>
          </cell>
          <cell r="W189" t="str">
            <v/>
          </cell>
          <cell r="X189" t="str">
            <v>BES32</v>
          </cell>
          <cell r="Y189" t="str">
            <v>Delivery of DWMPs</v>
          </cell>
          <cell r="Z189" t="str">
            <v/>
          </cell>
          <cell r="AA189" t="str">
            <v/>
          </cell>
          <cell r="AB189" t="str">
            <v/>
          </cell>
          <cell r="AC189" t="str">
            <v/>
          </cell>
          <cell r="AD189" t="str">
            <v/>
          </cell>
          <cell r="AE189" t="str">
            <v/>
          </cell>
          <cell r="AF189" t="str">
            <v/>
          </cell>
          <cell r="AG189" t="str">
            <v/>
          </cell>
          <cell r="AH189" t="str">
            <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t="str">
            <v/>
          </cell>
          <cell r="BJ189" t="str">
            <v/>
          </cell>
          <cell r="BK189" t="str">
            <v/>
          </cell>
          <cell r="BL189" t="str">
            <v/>
          </cell>
          <cell r="BM189" t="str">
            <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v>0</v>
          </cell>
          <cell r="DV189">
            <v>0</v>
          </cell>
          <cell r="DW189">
            <v>0</v>
          </cell>
        </row>
        <row r="190">
          <cell r="U190" t="str">
            <v>PR19PRT_PRT-Network Plus-07</v>
          </cell>
          <cell r="V190" t="str">
            <v>B: Low Leakage</v>
          </cell>
          <cell r="W190" t="str">
            <v>PR14 continuation</v>
          </cell>
          <cell r="X190" t="str">
            <v>PRT-Network Plus-07</v>
          </cell>
          <cell r="Y190" t="str">
            <v>Leakage</v>
          </cell>
          <cell r="Z190" t="str">
            <v xml:space="preserve">Annual average leakage is defined as the sum of distribution system leakage, including service reservoir losses and trunk main leakage plus customer supply pipe leakage. </v>
          </cell>
          <cell r="AA190" t="str">
            <v/>
          </cell>
          <cell r="AB190">
            <v>1</v>
          </cell>
          <cell r="AC190" t="str">
            <v/>
          </cell>
          <cell r="AD190" t="str">
            <v/>
          </cell>
          <cell r="AE190" t="str">
            <v/>
          </cell>
          <cell r="AF190" t="str">
            <v/>
          </cell>
          <cell r="AG190" t="str">
            <v/>
          </cell>
          <cell r="AH190" t="str">
            <v/>
          </cell>
          <cell r="AI190">
            <v>1</v>
          </cell>
          <cell r="AJ190" t="str">
            <v>Out &amp; under</v>
          </cell>
          <cell r="AK190" t="str">
            <v xml:space="preserve">Revenue </v>
          </cell>
          <cell r="AL190" t="str">
            <v>In-period</v>
          </cell>
          <cell r="AM190" t="str">
            <v>Leakage</v>
          </cell>
          <cell r="AN190" t="str">
            <v>%</v>
          </cell>
          <cell r="AO190" t="str">
            <v>Percentage reduction from baseline (2019-20) using 3 year average</v>
          </cell>
          <cell r="AP190">
            <v>1</v>
          </cell>
          <cell r="AQ190" t="str">
            <v>Up</v>
          </cell>
          <cell r="AR190" t="str">
            <v>Leakage</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3.1</v>
          </cell>
          <cell r="BJ190">
            <v>6.2</v>
          </cell>
          <cell r="BK190">
            <v>9.1999999999999993</v>
          </cell>
          <cell r="BL190">
            <v>12.2</v>
          </cell>
          <cell r="BM190">
            <v>15.2</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t="str">
            <v>Yes</v>
          </cell>
          <cell r="CE190" t="str">
            <v>Yes</v>
          </cell>
          <cell r="CF190" t="str">
            <v>Yes</v>
          </cell>
          <cell r="CG190" t="str">
            <v>Yes</v>
          </cell>
          <cell r="CH190" t="str">
            <v>Yes</v>
          </cell>
          <cell r="CI190" t="str">
            <v/>
          </cell>
          <cell r="CJ190" t="str">
            <v/>
          </cell>
          <cell r="CK190" t="str">
            <v/>
          </cell>
          <cell r="CL190" t="str">
            <v/>
          </cell>
          <cell r="CM190" t="str">
            <v/>
          </cell>
          <cell r="CN190">
            <v>-5</v>
          </cell>
          <cell r="CO190">
            <v>-5</v>
          </cell>
          <cell r="CP190">
            <v>-5</v>
          </cell>
          <cell r="CQ190">
            <v>-5</v>
          </cell>
          <cell r="CR190">
            <v>-5</v>
          </cell>
          <cell r="CS190" t="str">
            <v/>
          </cell>
          <cell r="CT190" t="str">
            <v/>
          </cell>
          <cell r="CU190" t="str">
            <v/>
          </cell>
          <cell r="CV190" t="str">
            <v/>
          </cell>
          <cell r="CW190" t="str">
            <v/>
          </cell>
          <cell r="CX190" t="str">
            <v/>
          </cell>
          <cell r="CY190" t="str">
            <v/>
          </cell>
          <cell r="CZ190" t="str">
            <v/>
          </cell>
          <cell r="DA190" t="str">
            <v/>
          </cell>
          <cell r="DB190" t="str">
            <v/>
          </cell>
          <cell r="DC190">
            <v>18.8</v>
          </cell>
          <cell r="DD190">
            <v>21.9</v>
          </cell>
          <cell r="DE190">
            <v>24.9</v>
          </cell>
          <cell r="DF190">
            <v>27.9</v>
          </cell>
          <cell r="DG190">
            <v>30.8</v>
          </cell>
          <cell r="DH190" t="str">
            <v/>
          </cell>
          <cell r="DI190" t="str">
            <v/>
          </cell>
          <cell r="DJ190" t="str">
            <v/>
          </cell>
          <cell r="DK190" t="str">
            <v/>
          </cell>
          <cell r="DL190" t="str">
            <v/>
          </cell>
          <cell r="DM190">
            <v>-0.16</v>
          </cell>
          <cell r="DN190" t="str">
            <v/>
          </cell>
          <cell r="DO190" t="str">
            <v/>
          </cell>
          <cell r="DP190" t="str">
            <v/>
          </cell>
          <cell r="DQ190">
            <v>0.13400000000000001</v>
          </cell>
          <cell r="DR190" t="str">
            <v/>
          </cell>
          <cell r="DS190" t="str">
            <v/>
          </cell>
          <cell r="DT190" t="str">
            <v/>
          </cell>
          <cell r="DU190" t="str">
            <v/>
          </cell>
          <cell r="DV190" t="str">
            <v/>
          </cell>
          <cell r="DW190" t="str">
            <v/>
          </cell>
        </row>
        <row r="191">
          <cell r="U191" t="str">
            <v>PR19PRT_PRT-Water Resources 03</v>
          </cell>
          <cell r="V191" t="str">
            <v>G: Long Term Resilience of our Supplies for our Own Customers and to Support the South East Region</v>
          </cell>
          <cell r="W191" t="str">
            <v>PR14 revision</v>
          </cell>
          <cell r="X191" t="str">
            <v>PRT-Water Resources 03</v>
          </cell>
          <cell r="Y191" t="str">
            <v>Per capita consumption</v>
          </cell>
          <cell r="Z191"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AA191">
            <v>1</v>
          </cell>
          <cell r="AB191" t="str">
            <v/>
          </cell>
          <cell r="AC191" t="str">
            <v/>
          </cell>
          <cell r="AD191" t="str">
            <v/>
          </cell>
          <cell r="AE191" t="str">
            <v/>
          </cell>
          <cell r="AF191" t="str">
            <v/>
          </cell>
          <cell r="AG191" t="str">
            <v/>
          </cell>
          <cell r="AH191" t="str">
            <v/>
          </cell>
          <cell r="AI191">
            <v>1</v>
          </cell>
          <cell r="AJ191" t="str">
            <v>Out &amp; under</v>
          </cell>
          <cell r="AK191" t="str">
            <v xml:space="preserve">Revenue </v>
          </cell>
          <cell r="AL191" t="str">
            <v>End of period</v>
          </cell>
          <cell r="AM191" t="str">
            <v>Water consumption</v>
          </cell>
          <cell r="AN191" t="str">
            <v xml:space="preserve">% </v>
          </cell>
          <cell r="AO191" t="str">
            <v>Percentage reduction from baseline (2019-20) using 3 year average</v>
          </cell>
          <cell r="AP191">
            <v>1</v>
          </cell>
          <cell r="AQ191" t="str">
            <v>Up</v>
          </cell>
          <cell r="AR191" t="str">
            <v>Per capita consumption</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1.3</v>
          </cell>
          <cell r="BJ191">
            <v>2.5</v>
          </cell>
          <cell r="BK191">
            <v>3.8</v>
          </cell>
          <cell r="BL191">
            <v>5</v>
          </cell>
          <cell r="BM191">
            <v>6.3</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t="str">
            <v>Yes</v>
          </cell>
          <cell r="CE191" t="str">
            <v>Yes</v>
          </cell>
          <cell r="CF191" t="str">
            <v>Yes</v>
          </cell>
          <cell r="CG191" t="str">
            <v>Yes</v>
          </cell>
          <cell r="CH191" t="str">
            <v>Yes</v>
          </cell>
          <cell r="CI191" t="str">
            <v/>
          </cell>
          <cell r="CJ191" t="str">
            <v/>
          </cell>
          <cell r="CK191" t="str">
            <v/>
          </cell>
          <cell r="CL191" t="str">
            <v/>
          </cell>
          <cell r="CM191" t="str">
            <v/>
          </cell>
          <cell r="CN191">
            <v>-8.6</v>
          </cell>
          <cell r="CO191">
            <v>-8.6</v>
          </cell>
          <cell r="CP191">
            <v>-8.6</v>
          </cell>
          <cell r="CQ191">
            <v>-8.6</v>
          </cell>
          <cell r="CR191">
            <v>-8.6</v>
          </cell>
          <cell r="CS191" t="str">
            <v/>
          </cell>
          <cell r="CT191" t="str">
            <v/>
          </cell>
          <cell r="CU191" t="str">
            <v/>
          </cell>
          <cell r="CV191" t="str">
            <v/>
          </cell>
          <cell r="CW191" t="str">
            <v/>
          </cell>
          <cell r="CX191" t="str">
            <v/>
          </cell>
          <cell r="CY191" t="str">
            <v/>
          </cell>
          <cell r="CZ191" t="str">
            <v/>
          </cell>
          <cell r="DA191" t="str">
            <v/>
          </cell>
          <cell r="DB191" t="str">
            <v/>
          </cell>
          <cell r="DC191">
            <v>4.5999999999999996</v>
          </cell>
          <cell r="DD191">
            <v>5.8</v>
          </cell>
          <cell r="DE191">
            <v>7.1</v>
          </cell>
          <cell r="DF191">
            <v>8.3000000000000007</v>
          </cell>
          <cell r="DG191">
            <v>9.6</v>
          </cell>
          <cell r="DH191" t="str">
            <v/>
          </cell>
          <cell r="DI191" t="str">
            <v/>
          </cell>
          <cell r="DJ191" t="str">
            <v/>
          </cell>
          <cell r="DK191" t="str">
            <v/>
          </cell>
          <cell r="DL191" t="str">
            <v/>
          </cell>
          <cell r="DM191">
            <v>-3.3000000000000002E-2</v>
          </cell>
          <cell r="DN191" t="str">
            <v/>
          </cell>
          <cell r="DO191" t="str">
            <v/>
          </cell>
          <cell r="DP191" t="str">
            <v/>
          </cell>
          <cell r="DQ191">
            <v>2.8000000000000001E-2</v>
          </cell>
          <cell r="DR191" t="str">
            <v/>
          </cell>
          <cell r="DS191" t="str">
            <v/>
          </cell>
          <cell r="DT191" t="str">
            <v/>
          </cell>
          <cell r="DU191" t="str">
            <v/>
          </cell>
          <cell r="DV191">
            <v>1</v>
          </cell>
          <cell r="DW191" t="str">
            <v/>
          </cell>
        </row>
        <row r="192">
          <cell r="U192" t="str">
            <v>PR19PRT_PRT-Network Plus-01</v>
          </cell>
          <cell r="V192" t="str">
            <v>A: Safe, Secure and Reliable Supply of Drinking Water</v>
          </cell>
          <cell r="W192" t="str">
            <v>PR19 new</v>
          </cell>
          <cell r="X192" t="str">
            <v>PRT-Network Plus-01</v>
          </cell>
          <cell r="Y192" t="str">
            <v>Water quality compliance (CRI)</v>
          </cell>
          <cell r="Z192"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AA192" t="str">
            <v/>
          </cell>
          <cell r="AB192">
            <v>1</v>
          </cell>
          <cell r="AC192" t="str">
            <v/>
          </cell>
          <cell r="AD192" t="str">
            <v/>
          </cell>
          <cell r="AE192" t="str">
            <v/>
          </cell>
          <cell r="AF192" t="str">
            <v/>
          </cell>
          <cell r="AG192" t="str">
            <v/>
          </cell>
          <cell r="AH192" t="str">
            <v/>
          </cell>
          <cell r="AI192">
            <v>1</v>
          </cell>
          <cell r="AJ192" t="str">
            <v>Under</v>
          </cell>
          <cell r="AK192" t="str">
            <v xml:space="preserve">Revenue </v>
          </cell>
          <cell r="AL192" t="str">
            <v>In-period</v>
          </cell>
          <cell r="AM192" t="str">
            <v>Water quality compliance</v>
          </cell>
          <cell r="AN192" t="str">
            <v>number</v>
          </cell>
          <cell r="AO192" t="str">
            <v>Numerical CRI score</v>
          </cell>
          <cell r="AP192">
            <v>2</v>
          </cell>
          <cell r="AQ192" t="str">
            <v>Down</v>
          </cell>
          <cell r="AR192" t="str">
            <v>Water quality compliance (CRI)</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t="str">
            <v>Yes</v>
          </cell>
          <cell r="CE192" t="str">
            <v>Yes</v>
          </cell>
          <cell r="CF192" t="str">
            <v>Yes</v>
          </cell>
          <cell r="CG192" t="str">
            <v>Yes</v>
          </cell>
          <cell r="CH192" t="str">
            <v>Yes</v>
          </cell>
          <cell r="CI192" t="str">
            <v/>
          </cell>
          <cell r="CJ192" t="str">
            <v/>
          </cell>
          <cell r="CK192" t="str">
            <v/>
          </cell>
          <cell r="CL192" t="str">
            <v/>
          </cell>
          <cell r="CM192" t="str">
            <v/>
          </cell>
          <cell r="CN192">
            <v>9.5</v>
          </cell>
          <cell r="CO192">
            <v>9.5</v>
          </cell>
          <cell r="CP192">
            <v>9.5</v>
          </cell>
          <cell r="CQ192">
            <v>9.5</v>
          </cell>
          <cell r="CR192">
            <v>9.5</v>
          </cell>
          <cell r="CS192">
            <v>2</v>
          </cell>
          <cell r="CT192">
            <v>2</v>
          </cell>
          <cell r="CU192">
            <v>2</v>
          </cell>
          <cell r="CV192">
            <v>2</v>
          </cell>
          <cell r="CW192">
            <v>2</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v>-0.113</v>
          </cell>
          <cell r="DN192" t="str">
            <v/>
          </cell>
          <cell r="DO192" t="str">
            <v/>
          </cell>
          <cell r="DP192" t="str">
            <v/>
          </cell>
          <cell r="DQ192">
            <v>0</v>
          </cell>
          <cell r="DR192" t="str">
            <v/>
          </cell>
          <cell r="DS192" t="str">
            <v/>
          </cell>
          <cell r="DT192" t="str">
            <v/>
          </cell>
          <cell r="DU192" t="str">
            <v/>
          </cell>
          <cell r="DV192">
            <v>1</v>
          </cell>
          <cell r="DW192" t="str">
            <v/>
          </cell>
        </row>
        <row r="193">
          <cell r="U193" t="str">
            <v>PR19PRT_PRT-Network Plus-02</v>
          </cell>
          <cell r="V193" t="str">
            <v>A: Safe, Secure and Reliable Supply of Drinking Water</v>
          </cell>
          <cell r="W193" t="str">
            <v>PR14 continuation</v>
          </cell>
          <cell r="X193" t="str">
            <v>PRT-Network Plus-02</v>
          </cell>
          <cell r="Y193" t="str">
            <v>Water supply interruptions</v>
          </cell>
          <cell r="Z193" t="str">
            <v>The time customers have experienced an interruption to supply in any year. Interruptions less than three hours are excluded from this measure. It is set relative to all properties connected at the year end.</v>
          </cell>
          <cell r="AA193" t="str">
            <v/>
          </cell>
          <cell r="AB193">
            <v>1</v>
          </cell>
          <cell r="AC193" t="str">
            <v/>
          </cell>
          <cell r="AD193" t="str">
            <v/>
          </cell>
          <cell r="AE193" t="str">
            <v/>
          </cell>
          <cell r="AF193" t="str">
            <v/>
          </cell>
          <cell r="AG193" t="str">
            <v/>
          </cell>
          <cell r="AH193" t="str">
            <v/>
          </cell>
          <cell r="AI193">
            <v>1</v>
          </cell>
          <cell r="AJ193" t="str">
            <v>Out &amp; under</v>
          </cell>
          <cell r="AK193" t="str">
            <v xml:space="preserve">Revenue </v>
          </cell>
          <cell r="AL193" t="str">
            <v>In-period</v>
          </cell>
          <cell r="AM193" t="str">
            <v>Supply interruptions</v>
          </cell>
          <cell r="AN193" t="str">
            <v>hh:mm:ss</v>
          </cell>
          <cell r="AO193" t="str">
            <v>Hours:minutes:seconds per property per year</v>
          </cell>
          <cell r="AP193">
            <v>0</v>
          </cell>
          <cell r="AQ193" t="str">
            <v>Down</v>
          </cell>
          <cell r="AR193" t="str">
            <v>Water supply interruptions</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4.5138888888888893E-3</v>
          </cell>
          <cell r="BJ193">
            <v>4.2592592592592595E-3</v>
          </cell>
          <cell r="BK193">
            <v>3.9930555555555561E-3</v>
          </cell>
          <cell r="BL193">
            <v>3.7384259259259263E-3</v>
          </cell>
          <cell r="BM193">
            <v>3.472222222222222E-3</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t="str">
            <v>Yes</v>
          </cell>
          <cell r="CE193" t="str">
            <v>Yes</v>
          </cell>
          <cell r="CF193" t="str">
            <v>Yes</v>
          </cell>
          <cell r="CG193" t="str">
            <v>Yes</v>
          </cell>
          <cell r="CH193" t="str">
            <v>Yes</v>
          </cell>
          <cell r="CI193" t="str">
            <v/>
          </cell>
          <cell r="CJ193" t="str">
            <v/>
          </cell>
          <cell r="CK193" t="str">
            <v/>
          </cell>
          <cell r="CL193" t="str">
            <v/>
          </cell>
          <cell r="CM193" t="str">
            <v/>
          </cell>
          <cell r="CN193">
            <v>1.5798611111111114E-2</v>
          </cell>
          <cell r="CO193">
            <v>1.5798611111111114E-2</v>
          </cell>
          <cell r="CP193">
            <v>1.5798611111111114E-2</v>
          </cell>
          <cell r="CQ193">
            <v>1.5798611111111114E-2</v>
          </cell>
          <cell r="CR193">
            <v>1.5798611111111114E-2</v>
          </cell>
          <cell r="CS193" t="str">
            <v/>
          </cell>
          <cell r="CT193" t="str">
            <v/>
          </cell>
          <cell r="CU193" t="str">
            <v/>
          </cell>
          <cell r="CV193" t="str">
            <v/>
          </cell>
          <cell r="CW193" t="str">
            <v/>
          </cell>
          <cell r="CX193" t="str">
            <v/>
          </cell>
          <cell r="CY193" t="str">
            <v/>
          </cell>
          <cell r="CZ193" t="str">
            <v/>
          </cell>
          <cell r="DA193" t="str">
            <v/>
          </cell>
          <cell r="DB193" t="str">
            <v/>
          </cell>
          <cell r="DC193">
            <v>1.9328703703703704E-3</v>
          </cell>
          <cell r="DD193">
            <v>1.712962962962963E-3</v>
          </cell>
          <cell r="DE193">
            <v>1.5046296296296294E-3</v>
          </cell>
          <cell r="DF193">
            <v>1.2962962962962963E-3</v>
          </cell>
          <cell r="DG193">
            <v>1.0416666666666667E-3</v>
          </cell>
          <cell r="DH193" t="str">
            <v/>
          </cell>
          <cell r="DI193" t="str">
            <v/>
          </cell>
          <cell r="DJ193" t="str">
            <v/>
          </cell>
          <cell r="DK193" t="str">
            <v/>
          </cell>
          <cell r="DL193" t="str">
            <v/>
          </cell>
          <cell r="DM193">
            <v>-6.9000000000000006E-2</v>
          </cell>
          <cell r="DN193" t="str">
            <v/>
          </cell>
          <cell r="DO193" t="str">
            <v/>
          </cell>
          <cell r="DP193" t="str">
            <v/>
          </cell>
          <cell r="DQ193">
            <v>6.9000000000000006E-2</v>
          </cell>
          <cell r="DR193" t="str">
            <v/>
          </cell>
          <cell r="DS193" t="str">
            <v/>
          </cell>
          <cell r="DT193" t="str">
            <v/>
          </cell>
          <cell r="DU193" t="str">
            <v/>
          </cell>
          <cell r="DV193">
            <v>1</v>
          </cell>
          <cell r="DW193" t="str">
            <v/>
          </cell>
        </row>
        <row r="194">
          <cell r="U194" t="str">
            <v>PR19PRT_PRT-Network Plus-03</v>
          </cell>
          <cell r="V194" t="str">
            <v>A: Safe, Secure and Reliable Supply of Drinking Water</v>
          </cell>
          <cell r="W194" t="str">
            <v>PR14 revision</v>
          </cell>
          <cell r="X194" t="str">
            <v>PRT-Network Plus-03</v>
          </cell>
          <cell r="Y194" t="str">
            <v>Mains repairs</v>
          </cell>
          <cell r="Z194" t="str">
            <v>Number of mains bursts per thousand kilometres of total length of mains. Mains bursts include all physical repair work to mains from which water is lost in any year.</v>
          </cell>
          <cell r="AA194" t="str">
            <v/>
          </cell>
          <cell r="AB194">
            <v>1</v>
          </cell>
          <cell r="AC194" t="str">
            <v/>
          </cell>
          <cell r="AD194" t="str">
            <v/>
          </cell>
          <cell r="AE194" t="str">
            <v/>
          </cell>
          <cell r="AF194" t="str">
            <v/>
          </cell>
          <cell r="AG194" t="str">
            <v/>
          </cell>
          <cell r="AH194" t="str">
            <v/>
          </cell>
          <cell r="AI194">
            <v>1</v>
          </cell>
          <cell r="AJ194" t="str">
            <v>Under</v>
          </cell>
          <cell r="AK194" t="str">
            <v xml:space="preserve">Revenue </v>
          </cell>
          <cell r="AL194" t="str">
            <v>In-period</v>
          </cell>
          <cell r="AM194" t="str">
            <v>Water mains bursts</v>
          </cell>
          <cell r="AN194" t="str">
            <v>number</v>
          </cell>
          <cell r="AO194" t="str">
            <v>Number of repairs per 1000 km of mains</v>
          </cell>
          <cell r="AP194">
            <v>1</v>
          </cell>
          <cell r="AQ194" t="str">
            <v>Down</v>
          </cell>
          <cell r="AR194" t="str">
            <v>Mains repairs</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73.8</v>
          </cell>
          <cell r="BJ194">
            <v>72.400000000000006</v>
          </cell>
          <cell r="BK194">
            <v>71.2</v>
          </cell>
          <cell r="BL194">
            <v>70</v>
          </cell>
          <cell r="BM194">
            <v>68.599999999999994</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t="str">
            <v>Yes</v>
          </cell>
          <cell r="CE194" t="str">
            <v>Yes</v>
          </cell>
          <cell r="CF194" t="str">
            <v>Yes</v>
          </cell>
          <cell r="CG194" t="str">
            <v>Yes</v>
          </cell>
          <cell r="CH194" t="str">
            <v>Yes</v>
          </cell>
          <cell r="CI194" t="str">
            <v/>
          </cell>
          <cell r="CJ194" t="str">
            <v/>
          </cell>
          <cell r="CK194" t="str">
            <v/>
          </cell>
          <cell r="CL194" t="str">
            <v/>
          </cell>
          <cell r="CM194" t="str">
            <v/>
          </cell>
          <cell r="CN194" t="str">
            <v/>
          </cell>
          <cell r="CO194" t="str">
            <v/>
          </cell>
          <cell r="CP194" t="str">
            <v/>
          </cell>
          <cell r="CQ194" t="str">
            <v/>
          </cell>
          <cell r="CR194" t="str">
            <v/>
          </cell>
          <cell r="CS194" t="str">
            <v/>
          </cell>
          <cell r="CT194" t="str">
            <v/>
          </cell>
          <cell r="CU194" t="str">
            <v/>
          </cell>
          <cell r="CV194" t="str">
            <v/>
          </cell>
          <cell r="CW194" t="str">
            <v/>
          </cell>
          <cell r="CX194" t="str">
            <v/>
          </cell>
          <cell r="CY194" t="str">
            <v/>
          </cell>
          <cell r="CZ194" t="str">
            <v/>
          </cell>
          <cell r="DA194" t="str">
            <v/>
          </cell>
          <cell r="DB194" t="str">
            <v/>
          </cell>
          <cell r="DC194" t="str">
            <v/>
          </cell>
          <cell r="DD194" t="str">
            <v/>
          </cell>
          <cell r="DE194" t="str">
            <v/>
          </cell>
          <cell r="DF194" t="str">
            <v/>
          </cell>
          <cell r="DG194" t="str">
            <v/>
          </cell>
          <cell r="DH194" t="str">
            <v/>
          </cell>
          <cell r="DI194" t="str">
            <v/>
          </cell>
          <cell r="DJ194" t="str">
            <v/>
          </cell>
          <cell r="DK194" t="str">
            <v/>
          </cell>
          <cell r="DL194" t="str">
            <v/>
          </cell>
          <cell r="DM194">
            <v>-2.4E-2</v>
          </cell>
          <cell r="DN194" t="str">
            <v/>
          </cell>
          <cell r="DO194" t="str">
            <v/>
          </cell>
          <cell r="DP194" t="str">
            <v/>
          </cell>
          <cell r="DQ194" t="str">
            <v/>
          </cell>
          <cell r="DR194" t="str">
            <v/>
          </cell>
          <cell r="DS194" t="str">
            <v/>
          </cell>
          <cell r="DT194" t="str">
            <v/>
          </cell>
          <cell r="DU194" t="str">
            <v/>
          </cell>
          <cell r="DV194">
            <v>1</v>
          </cell>
          <cell r="DW194" t="str">
            <v/>
          </cell>
        </row>
        <row r="195">
          <cell r="U195" t="str">
            <v>PR19PRT_PRT-Network Plus-04</v>
          </cell>
          <cell r="V195" t="str">
            <v>A: Safe, Secure and Reliable Supply of Drinking Water</v>
          </cell>
          <cell r="W195" t="str">
            <v>PR19 new</v>
          </cell>
          <cell r="X195" t="str">
            <v>PRT-Network Plus-04</v>
          </cell>
          <cell r="Y195" t="str">
            <v>Unplanned outage</v>
          </cell>
          <cell r="Z195" t="str">
            <v xml:space="preserve">This measure assesses asset health (primarily for non- infrastructure – above ground assets), for water abstraction and water treatment activities. It is defined as the annualised unavailable flow, based on the peak week production capacity (or PWPC) </v>
          </cell>
          <cell r="AA195" t="str">
            <v/>
          </cell>
          <cell r="AB195">
            <v>1</v>
          </cell>
          <cell r="AC195" t="str">
            <v/>
          </cell>
          <cell r="AD195" t="str">
            <v/>
          </cell>
          <cell r="AE195" t="str">
            <v/>
          </cell>
          <cell r="AF195" t="str">
            <v/>
          </cell>
          <cell r="AG195" t="str">
            <v/>
          </cell>
          <cell r="AH195" t="str">
            <v/>
          </cell>
          <cell r="AI195">
            <v>1</v>
          </cell>
          <cell r="AJ195" t="str">
            <v>Under</v>
          </cell>
          <cell r="AK195" t="str">
            <v xml:space="preserve">Revenue </v>
          </cell>
          <cell r="AL195" t="str">
            <v>In-period</v>
          </cell>
          <cell r="AM195" t="str">
            <v>Treatment works</v>
          </cell>
          <cell r="AN195" t="str">
            <v>%</v>
          </cell>
          <cell r="AO195" t="str">
            <v>Percentage of peak week production capacity</v>
          </cell>
          <cell r="AP195">
            <v>2</v>
          </cell>
          <cell r="AQ195" t="str">
            <v>Down</v>
          </cell>
          <cell r="AR195" t="str">
            <v>Unplanned outage</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2.34</v>
          </cell>
          <cell r="BJ195">
            <v>2.34</v>
          </cell>
          <cell r="BK195">
            <v>2.34</v>
          </cell>
          <cell r="BL195">
            <v>2.34</v>
          </cell>
          <cell r="BM195">
            <v>2.34</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t="str">
            <v>Yes</v>
          </cell>
          <cell r="CE195" t="str">
            <v>Yes</v>
          </cell>
          <cell r="CF195" t="str">
            <v>Yes</v>
          </cell>
          <cell r="CG195" t="str">
            <v>Yes</v>
          </cell>
          <cell r="CH195" t="str">
            <v>Yes</v>
          </cell>
          <cell r="CI195" t="str">
            <v/>
          </cell>
          <cell r="CJ195" t="str">
            <v/>
          </cell>
          <cell r="CK195" t="str">
            <v/>
          </cell>
          <cell r="CL195" t="str">
            <v/>
          </cell>
          <cell r="CM195" t="str">
            <v/>
          </cell>
          <cell r="CN195">
            <v>4.68</v>
          </cell>
          <cell r="CO195">
            <v>4.68</v>
          </cell>
          <cell r="CP195">
            <v>4.68</v>
          </cell>
          <cell r="CQ195">
            <v>4.68</v>
          </cell>
          <cell r="CR195">
            <v>4.68</v>
          </cell>
          <cell r="CS195" t="str">
            <v/>
          </cell>
          <cell r="CT195" t="str">
            <v/>
          </cell>
          <cell r="CU195" t="str">
            <v/>
          </cell>
          <cell r="CV195" t="str">
            <v/>
          </cell>
          <cell r="CW195" t="str">
            <v/>
          </cell>
          <cell r="CX195" t="str">
            <v/>
          </cell>
          <cell r="CY195" t="str">
            <v/>
          </cell>
          <cell r="CZ195" t="str">
            <v/>
          </cell>
          <cell r="DA195" t="str">
            <v/>
          </cell>
          <cell r="DB195" t="str">
            <v/>
          </cell>
          <cell r="DC195" t="str">
            <v/>
          </cell>
          <cell r="DD195" t="str">
            <v/>
          </cell>
          <cell r="DE195" t="str">
            <v/>
          </cell>
          <cell r="DF195" t="str">
            <v/>
          </cell>
          <cell r="DG195" t="str">
            <v/>
          </cell>
          <cell r="DH195" t="str">
            <v/>
          </cell>
          <cell r="DI195" t="str">
            <v/>
          </cell>
          <cell r="DJ195" t="str">
            <v/>
          </cell>
          <cell r="DK195" t="str">
            <v/>
          </cell>
          <cell r="DL195" t="str">
            <v/>
          </cell>
          <cell r="DM195">
            <v>-0.19</v>
          </cell>
          <cell r="DN195" t="str">
            <v/>
          </cell>
          <cell r="DO195" t="str">
            <v/>
          </cell>
          <cell r="DP195" t="str">
            <v/>
          </cell>
          <cell r="DQ195" t="str">
            <v/>
          </cell>
          <cell r="DR195" t="str">
            <v/>
          </cell>
          <cell r="DS195" t="str">
            <v/>
          </cell>
          <cell r="DT195" t="str">
            <v/>
          </cell>
          <cell r="DU195" t="str">
            <v/>
          </cell>
          <cell r="DV195">
            <v>1</v>
          </cell>
          <cell r="DW195" t="str">
            <v/>
          </cell>
        </row>
        <row r="196">
          <cell r="U196" t="str">
            <v>PR19PRT_PRT-Network Plus-06</v>
          </cell>
          <cell r="V196" t="str">
            <v>A: Safe, Secure and Reliable Supply of Drinking Water</v>
          </cell>
          <cell r="W196" t="str">
            <v>PR14 continuation</v>
          </cell>
          <cell r="X196" t="str">
            <v>PRT-Network Plus-06</v>
          </cell>
          <cell r="Y196" t="str">
            <v>Water quality contacts</v>
          </cell>
          <cell r="Z196"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AA196" t="str">
            <v/>
          </cell>
          <cell r="AB196">
            <v>1</v>
          </cell>
          <cell r="AC196" t="str">
            <v/>
          </cell>
          <cell r="AD196" t="str">
            <v/>
          </cell>
          <cell r="AE196" t="str">
            <v/>
          </cell>
          <cell r="AF196" t="str">
            <v/>
          </cell>
          <cell r="AG196" t="str">
            <v/>
          </cell>
          <cell r="AH196" t="str">
            <v/>
          </cell>
          <cell r="AI196">
            <v>1</v>
          </cell>
          <cell r="AJ196" t="str">
            <v>Under</v>
          </cell>
          <cell r="AK196" t="str">
            <v xml:space="preserve">Revenue </v>
          </cell>
          <cell r="AL196" t="str">
            <v>In-period</v>
          </cell>
          <cell r="AM196" t="str">
            <v>Customer contacts - water quality</v>
          </cell>
          <cell r="AN196" t="str">
            <v>Number</v>
          </cell>
          <cell r="AO196" t="str">
            <v>No. of contacts per 1,000 population</v>
          </cell>
          <cell r="AP196">
            <v>2</v>
          </cell>
          <cell r="AQ196" t="str">
            <v>Down</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t="str">
            <v/>
          </cell>
          <cell r="BJ196" t="str">
            <v/>
          </cell>
          <cell r="BK196" t="str">
            <v/>
          </cell>
          <cell r="BL196" t="str">
            <v/>
          </cell>
          <cell r="BM196" t="str">
            <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t="str">
            <v>Yes</v>
          </cell>
          <cell r="CE196" t="str">
            <v>Yes</v>
          </cell>
          <cell r="CF196" t="str">
            <v>Yes</v>
          </cell>
          <cell r="CG196" t="str">
            <v>Yes</v>
          </cell>
          <cell r="CH196" t="str">
            <v>Yes</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v>1</v>
          </cell>
          <cell r="DW196" t="str">
            <v/>
          </cell>
        </row>
        <row r="197">
          <cell r="U197" t="str">
            <v>PR19PRT_PRT-Network Plus-05</v>
          </cell>
          <cell r="V197" t="str">
            <v>A: Safe, Secure and Reliable Supply of Drinking Water</v>
          </cell>
          <cell r="W197" t="str">
            <v>PR19 new</v>
          </cell>
          <cell r="X197" t="str">
            <v>PRT-Network Plus-05</v>
          </cell>
          <cell r="Y197" t="str">
            <v>Low pressure</v>
          </cell>
          <cell r="Z197" t="str">
            <v>The number of customers who receive, or are at risk of receiving, pressure below the minimum standard as defined by The Water Industry Act 1991.</v>
          </cell>
          <cell r="AA197" t="str">
            <v/>
          </cell>
          <cell r="AB197">
            <v>1</v>
          </cell>
          <cell r="AC197" t="str">
            <v/>
          </cell>
          <cell r="AD197" t="str">
            <v/>
          </cell>
          <cell r="AE197" t="str">
            <v/>
          </cell>
          <cell r="AF197" t="str">
            <v/>
          </cell>
          <cell r="AG197" t="str">
            <v/>
          </cell>
          <cell r="AH197" t="str">
            <v/>
          </cell>
          <cell r="AI197">
            <v>1</v>
          </cell>
          <cell r="AJ197" t="str">
            <v>Under</v>
          </cell>
          <cell r="AK197" t="str">
            <v xml:space="preserve">Revenue </v>
          </cell>
          <cell r="AL197" t="str">
            <v>In-period</v>
          </cell>
          <cell r="AM197" t="str">
            <v>Water pressure</v>
          </cell>
          <cell r="AN197" t="str">
            <v>number</v>
          </cell>
          <cell r="AO197" t="str">
            <v>No. of properties per 10,000 connections</v>
          </cell>
          <cell r="AP197">
            <v>0</v>
          </cell>
          <cell r="AQ197" t="str">
            <v>Down</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t="str">
            <v/>
          </cell>
          <cell r="BJ197" t="str">
            <v/>
          </cell>
          <cell r="BK197" t="str">
            <v/>
          </cell>
          <cell r="BL197" t="str">
            <v/>
          </cell>
          <cell r="BM197" t="str">
            <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t="str">
            <v>Yes</v>
          </cell>
          <cell r="CE197" t="str">
            <v>Yes</v>
          </cell>
          <cell r="CF197" t="str">
            <v>Yes</v>
          </cell>
          <cell r="CG197" t="str">
            <v>Yes</v>
          </cell>
          <cell r="CH197" t="str">
            <v>Yes</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v>1</v>
          </cell>
          <cell r="DW197" t="str">
            <v/>
          </cell>
        </row>
        <row r="198">
          <cell r="U198" t="str">
            <v>PR19PRT_PRT-Network Plus-08</v>
          </cell>
          <cell r="V198" t="str">
            <v>D: An Improved Environment Supporting Biodiversity</v>
          </cell>
          <cell r="W198" t="str">
            <v>PR19 new</v>
          </cell>
          <cell r="X198" t="str">
            <v>PRT-Network Plus-08</v>
          </cell>
          <cell r="Y198" t="str">
            <v>Catchment Management</v>
          </cell>
          <cell r="Z198"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AA198" t="str">
            <v/>
          </cell>
          <cell r="AB198">
            <v>1</v>
          </cell>
          <cell r="AC198" t="str">
            <v/>
          </cell>
          <cell r="AD198" t="str">
            <v/>
          </cell>
          <cell r="AE198" t="str">
            <v/>
          </cell>
          <cell r="AF198" t="str">
            <v/>
          </cell>
          <cell r="AG198" t="str">
            <v/>
          </cell>
          <cell r="AH198" t="str">
            <v/>
          </cell>
          <cell r="AI198">
            <v>1</v>
          </cell>
          <cell r="AJ198" t="str">
            <v>Out &amp; under</v>
          </cell>
          <cell r="AK198" t="str">
            <v xml:space="preserve">Revenue </v>
          </cell>
          <cell r="AL198" t="str">
            <v>In-period</v>
          </cell>
          <cell r="AM198" t="str">
            <v>Catchment management</v>
          </cell>
          <cell r="AN198" t="str">
            <v>nr</v>
          </cell>
          <cell r="AO198" t="str">
            <v>nr of farmers engaged with</v>
          </cell>
          <cell r="AP198">
            <v>0</v>
          </cell>
          <cell r="AQ198" t="str">
            <v>Up</v>
          </cell>
          <cell r="AR198" t="str">
            <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t="str">
            <v/>
          </cell>
          <cell r="BJ198" t="str">
            <v/>
          </cell>
          <cell r="BK198" t="str">
            <v/>
          </cell>
          <cell r="BL198" t="str">
            <v/>
          </cell>
          <cell r="BM198" t="str">
            <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t="str">
            <v>Yes</v>
          </cell>
          <cell r="CE198" t="str">
            <v>Yes</v>
          </cell>
          <cell r="CF198" t="str">
            <v>Yes</v>
          </cell>
          <cell r="CG198" t="str">
            <v>Yes</v>
          </cell>
          <cell r="CH198" t="str">
            <v>Yes</v>
          </cell>
          <cell r="CI198" t="str">
            <v/>
          </cell>
          <cell r="CJ198" t="str">
            <v/>
          </cell>
          <cell r="CK198" t="str">
            <v/>
          </cell>
          <cell r="CL198" t="str">
            <v/>
          </cell>
          <cell r="CM198" t="str">
            <v/>
          </cell>
          <cell r="CN198" t="str">
            <v/>
          </cell>
          <cell r="CO198" t="str">
            <v/>
          </cell>
          <cell r="CP198" t="str">
            <v/>
          </cell>
          <cell r="CQ198" t="str">
            <v/>
          </cell>
          <cell r="CR198" t="str">
            <v/>
          </cell>
          <cell r="CS198" t="str">
            <v/>
          </cell>
          <cell r="CT198" t="str">
            <v/>
          </cell>
          <cell r="CU198" t="str">
            <v/>
          </cell>
          <cell r="CV198" t="str">
            <v/>
          </cell>
          <cell r="CW198" t="str">
            <v/>
          </cell>
          <cell r="CX198" t="str">
            <v/>
          </cell>
          <cell r="CY198" t="str">
            <v/>
          </cell>
          <cell r="CZ198" t="str">
            <v/>
          </cell>
          <cell r="DA198" t="str">
            <v/>
          </cell>
          <cell r="DB198" t="str">
            <v/>
          </cell>
          <cell r="DC198" t="str">
            <v/>
          </cell>
          <cell r="DD198" t="str">
            <v/>
          </cell>
          <cell r="DE198" t="str">
            <v/>
          </cell>
          <cell r="DF198" t="str">
            <v/>
          </cell>
          <cell r="DG198" t="str">
            <v/>
          </cell>
          <cell r="DH198" t="str">
            <v/>
          </cell>
          <cell r="DI198" t="str">
            <v/>
          </cell>
          <cell r="DJ198" t="str">
            <v/>
          </cell>
          <cell r="DK198" t="str">
            <v/>
          </cell>
          <cell r="DL198" t="str">
            <v/>
          </cell>
          <cell r="DM198" t="str">
            <v/>
          </cell>
          <cell r="DN198" t="str">
            <v/>
          </cell>
          <cell r="DO198" t="str">
            <v/>
          </cell>
          <cell r="DP198" t="str">
            <v/>
          </cell>
          <cell r="DQ198" t="str">
            <v/>
          </cell>
          <cell r="DR198" t="str">
            <v/>
          </cell>
          <cell r="DS198" t="str">
            <v/>
          </cell>
          <cell r="DT198" t="str">
            <v/>
          </cell>
          <cell r="DU198" t="str">
            <v/>
          </cell>
          <cell r="DV198">
            <v>1</v>
          </cell>
          <cell r="DW198" t="str">
            <v/>
          </cell>
        </row>
        <row r="199">
          <cell r="U199" t="str">
            <v>PR19PRT_PRT-Water Resources-02</v>
          </cell>
          <cell r="V199" t="str">
            <v>D: An Improved Environment Supporting Biodiversity</v>
          </cell>
          <cell r="W199" t="str">
            <v>PR19 new</v>
          </cell>
          <cell r="X199" t="str">
            <v>PRT-Water Resources-02</v>
          </cell>
          <cell r="Y199" t="str">
            <v>Abstraction Incentive Mechanism</v>
          </cell>
          <cell r="Z199"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AA199">
            <v>1</v>
          </cell>
          <cell r="AB199" t="str">
            <v/>
          </cell>
          <cell r="AC199" t="str">
            <v/>
          </cell>
          <cell r="AD199" t="str">
            <v/>
          </cell>
          <cell r="AE199" t="str">
            <v/>
          </cell>
          <cell r="AF199" t="str">
            <v/>
          </cell>
          <cell r="AG199" t="str">
            <v/>
          </cell>
          <cell r="AH199" t="str">
            <v/>
          </cell>
          <cell r="AI199">
            <v>1</v>
          </cell>
          <cell r="AJ199" t="str">
            <v>Out &amp; under</v>
          </cell>
          <cell r="AK199" t="str">
            <v xml:space="preserve">Revenue </v>
          </cell>
          <cell r="AL199" t="str">
            <v>In-period</v>
          </cell>
          <cell r="AM199" t="str">
            <v>Water resources/ abstraction</v>
          </cell>
          <cell r="AN199" t="str">
            <v>nr</v>
          </cell>
          <cell r="AO199" t="str">
            <v>Ml</v>
          </cell>
          <cell r="AP199">
            <v>1</v>
          </cell>
          <cell r="AQ199" t="str">
            <v>Down</v>
          </cell>
          <cell r="AR199" t="str">
            <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t="str">
            <v/>
          </cell>
          <cell r="BJ199" t="str">
            <v/>
          </cell>
          <cell r="BK199" t="str">
            <v/>
          </cell>
          <cell r="BL199" t="str">
            <v/>
          </cell>
          <cell r="BM199" t="str">
            <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t="str">
            <v>Yes</v>
          </cell>
          <cell r="CE199" t="str">
            <v>Yes</v>
          </cell>
          <cell r="CF199" t="str">
            <v>Yes</v>
          </cell>
          <cell r="CG199" t="str">
            <v>Yes</v>
          </cell>
          <cell r="CH199" t="str">
            <v>Yes</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t="str">
            <v/>
          </cell>
          <cell r="CV199" t="str">
            <v/>
          </cell>
          <cell r="CW199" t="str">
            <v/>
          </cell>
          <cell r="CX199" t="str">
            <v/>
          </cell>
          <cell r="CY199" t="str">
            <v/>
          </cell>
          <cell r="CZ199" t="str">
            <v/>
          </cell>
          <cell r="DA199" t="str">
            <v/>
          </cell>
          <cell r="DB199" t="str">
            <v/>
          </cell>
          <cell r="DC199" t="str">
            <v/>
          </cell>
          <cell r="DD199" t="str">
            <v/>
          </cell>
          <cell r="DE199" t="str">
            <v/>
          </cell>
          <cell r="DF199" t="str">
            <v/>
          </cell>
          <cell r="DG199" t="str">
            <v/>
          </cell>
          <cell r="DH199" t="str">
            <v/>
          </cell>
          <cell r="DI199" t="str">
            <v/>
          </cell>
          <cell r="DJ199" t="str">
            <v/>
          </cell>
          <cell r="DK199" t="str">
            <v/>
          </cell>
          <cell r="DL199" t="str">
            <v/>
          </cell>
          <cell r="DM199" t="str">
            <v/>
          </cell>
          <cell r="DN199" t="str">
            <v/>
          </cell>
          <cell r="DO199" t="str">
            <v/>
          </cell>
          <cell r="DP199" t="str">
            <v/>
          </cell>
          <cell r="DQ199" t="str">
            <v/>
          </cell>
          <cell r="DR199" t="str">
            <v/>
          </cell>
          <cell r="DS199" t="str">
            <v/>
          </cell>
          <cell r="DT199" t="str">
            <v/>
          </cell>
          <cell r="DU199" t="str">
            <v/>
          </cell>
          <cell r="DV199">
            <v>1</v>
          </cell>
          <cell r="DW199" t="str">
            <v/>
          </cell>
        </row>
        <row r="200">
          <cell r="U200" t="str">
            <v>PR19PRT_PRT-Water Resources-01</v>
          </cell>
          <cell r="V200" t="str">
            <v>D: An Improved Environment Supporting Biodiversity</v>
          </cell>
          <cell r="W200" t="str">
            <v>PR19 new</v>
          </cell>
          <cell r="X200" t="str">
            <v>PRT-Water Resources-01</v>
          </cell>
          <cell r="Y200" t="str">
            <v>Biodiversity (reward)</v>
          </cell>
          <cell r="Z200" t="str">
            <v>The Company will offer a grant scheme to third parties for projects which enhance biodiversity</v>
          </cell>
          <cell r="AA200" t="str">
            <v/>
          </cell>
          <cell r="AB200">
            <v>1</v>
          </cell>
          <cell r="AC200" t="str">
            <v/>
          </cell>
          <cell r="AD200" t="str">
            <v/>
          </cell>
          <cell r="AE200" t="str">
            <v/>
          </cell>
          <cell r="AF200" t="str">
            <v/>
          </cell>
          <cell r="AG200" t="str">
            <v/>
          </cell>
          <cell r="AH200" t="str">
            <v/>
          </cell>
          <cell r="AI200">
            <v>1</v>
          </cell>
          <cell r="AJ200" t="str">
            <v>Out &amp; under</v>
          </cell>
          <cell r="AK200" t="str">
            <v/>
          </cell>
          <cell r="AL200" t="str">
            <v/>
          </cell>
          <cell r="AM200" t="str">
            <v>Biodiversity/SSSIs</v>
          </cell>
          <cell r="AN200" t="str">
            <v>£m</v>
          </cell>
          <cell r="AO200" t="str">
            <v>value of grants awarded</v>
          </cell>
          <cell r="AP200">
            <v>3</v>
          </cell>
          <cell r="AQ200" t="str">
            <v>Up</v>
          </cell>
          <cell r="AR200" t="str">
            <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t="str">
            <v/>
          </cell>
          <cell r="BJ200" t="str">
            <v/>
          </cell>
          <cell r="BK200" t="str">
            <v/>
          </cell>
          <cell r="BL200" t="str">
            <v/>
          </cell>
          <cell r="BM200" t="str">
            <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t="str">
            <v/>
          </cell>
          <cell r="CE200" t="str">
            <v/>
          </cell>
          <cell r="CF200" t="str">
            <v/>
          </cell>
          <cell r="CG200" t="str">
            <v/>
          </cell>
          <cell r="CH200" t="str">
            <v>Yes</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t="str">
            <v/>
          </cell>
          <cell r="CV200" t="str">
            <v/>
          </cell>
          <cell r="CW200" t="str">
            <v/>
          </cell>
          <cell r="CX200" t="str">
            <v/>
          </cell>
          <cell r="CY200" t="str">
            <v/>
          </cell>
          <cell r="CZ200" t="str">
            <v/>
          </cell>
          <cell r="DA200" t="str">
            <v/>
          </cell>
          <cell r="DB200" t="str">
            <v/>
          </cell>
          <cell r="DC200">
            <v>0</v>
          </cell>
          <cell r="DD200" t="str">
            <v/>
          </cell>
          <cell r="DE200" t="str">
            <v/>
          </cell>
          <cell r="DF200" t="str">
            <v/>
          </cell>
          <cell r="DG200" t="str">
            <v/>
          </cell>
          <cell r="DH200" t="str">
            <v/>
          </cell>
          <cell r="DI200" t="str">
            <v/>
          </cell>
          <cell r="DJ200" t="str">
            <v/>
          </cell>
          <cell r="DK200" t="str">
            <v/>
          </cell>
          <cell r="DL200" t="str">
            <v/>
          </cell>
          <cell r="DM200" t="str">
            <v/>
          </cell>
          <cell r="DN200" t="str">
            <v/>
          </cell>
          <cell r="DO200" t="str">
            <v/>
          </cell>
          <cell r="DP200" t="str">
            <v/>
          </cell>
          <cell r="DQ200" t="str">
            <v/>
          </cell>
          <cell r="DR200" t="str">
            <v/>
          </cell>
          <cell r="DS200" t="str">
            <v/>
          </cell>
          <cell r="DT200" t="str">
            <v/>
          </cell>
          <cell r="DU200" t="str">
            <v/>
          </cell>
          <cell r="DV200">
            <v>1</v>
          </cell>
          <cell r="DW200" t="str">
            <v/>
          </cell>
        </row>
        <row r="201">
          <cell r="U201" t="str">
            <v>PR19PRT_PRT-Water Resources-06</v>
          </cell>
          <cell r="V201" t="str">
            <v>D: An Improved Environment Supporting Biodiversity</v>
          </cell>
          <cell r="W201" t="str">
            <v>PR14 revision</v>
          </cell>
          <cell r="X201" t="str">
            <v>PRT-Water Resources-06</v>
          </cell>
          <cell r="Y201" t="str">
            <v>Biodiversity (penalty)</v>
          </cell>
          <cell r="Z201" t="str">
            <v>The Company will make a payment if it fails to maintain its sites appropriately</v>
          </cell>
          <cell r="AA201" t="str">
            <v/>
          </cell>
          <cell r="AB201">
            <v>1</v>
          </cell>
          <cell r="AC201" t="str">
            <v/>
          </cell>
          <cell r="AD201" t="str">
            <v/>
          </cell>
          <cell r="AE201" t="str">
            <v/>
          </cell>
          <cell r="AF201" t="str">
            <v/>
          </cell>
          <cell r="AG201" t="str">
            <v/>
          </cell>
          <cell r="AH201" t="str">
            <v/>
          </cell>
          <cell r="AI201">
            <v>1</v>
          </cell>
          <cell r="AJ201" t="str">
            <v>Under</v>
          </cell>
          <cell r="AK201" t="str">
            <v xml:space="preserve">Revenue </v>
          </cell>
          <cell r="AL201" t="str">
            <v>In-period</v>
          </cell>
          <cell r="AM201" t="str">
            <v>Biodiversity/SSSIs</v>
          </cell>
          <cell r="AN201" t="str">
            <v>%</v>
          </cell>
          <cell r="AO201" t="str">
            <v>Status of sites</v>
          </cell>
          <cell r="AP201">
            <v>1</v>
          </cell>
          <cell r="AQ201" t="str">
            <v>Up</v>
          </cell>
          <cell r="AR201" t="str">
            <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t="str">
            <v/>
          </cell>
          <cell r="BJ201" t="str">
            <v/>
          </cell>
          <cell r="BK201" t="str">
            <v/>
          </cell>
          <cell r="BL201" t="str">
            <v/>
          </cell>
          <cell r="BM201" t="str">
            <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t="str">
            <v>Yes</v>
          </cell>
          <cell r="CE201" t="str">
            <v>Yes</v>
          </cell>
          <cell r="CF201" t="str">
            <v>Yes</v>
          </cell>
          <cell r="CG201" t="str">
            <v>Yes</v>
          </cell>
          <cell r="CH201" t="str">
            <v>Yes</v>
          </cell>
          <cell r="CI201" t="str">
            <v/>
          </cell>
          <cell r="CJ201" t="str">
            <v/>
          </cell>
          <cell r="CK201" t="str">
            <v/>
          </cell>
          <cell r="CL201" t="str">
            <v/>
          </cell>
          <cell r="CM201" t="str">
            <v/>
          </cell>
          <cell r="CN201" t="str">
            <v/>
          </cell>
          <cell r="CO201" t="str">
            <v/>
          </cell>
          <cell r="CP201" t="str">
            <v/>
          </cell>
          <cell r="CQ201" t="str">
            <v/>
          </cell>
          <cell r="CR201" t="str">
            <v/>
          </cell>
          <cell r="CS201" t="str">
            <v/>
          </cell>
          <cell r="CT201" t="str">
            <v/>
          </cell>
          <cell r="CU201" t="str">
            <v/>
          </cell>
          <cell r="CV201" t="str">
            <v/>
          </cell>
          <cell r="CW201" t="str">
            <v/>
          </cell>
          <cell r="CX201" t="str">
            <v/>
          </cell>
          <cell r="CY201" t="str">
            <v/>
          </cell>
          <cell r="CZ201" t="str">
            <v/>
          </cell>
          <cell r="DA201" t="str">
            <v/>
          </cell>
          <cell r="DB201" t="str">
            <v/>
          </cell>
          <cell r="DC201" t="str">
            <v/>
          </cell>
          <cell r="DD201" t="str">
            <v/>
          </cell>
          <cell r="DE201" t="str">
            <v/>
          </cell>
          <cell r="DF201" t="str">
            <v/>
          </cell>
          <cell r="DG201" t="str">
            <v/>
          </cell>
          <cell r="DH201" t="str">
            <v/>
          </cell>
          <cell r="DI201" t="str">
            <v/>
          </cell>
          <cell r="DJ201" t="str">
            <v/>
          </cell>
          <cell r="DK201" t="str">
            <v/>
          </cell>
          <cell r="DL201" t="str">
            <v/>
          </cell>
          <cell r="DM201" t="str">
            <v/>
          </cell>
          <cell r="DN201" t="str">
            <v/>
          </cell>
          <cell r="DO201" t="str">
            <v/>
          </cell>
          <cell r="DP201" t="str">
            <v/>
          </cell>
          <cell r="DQ201" t="str">
            <v/>
          </cell>
          <cell r="DR201" t="str">
            <v/>
          </cell>
          <cell r="DS201" t="str">
            <v/>
          </cell>
          <cell r="DT201" t="str">
            <v/>
          </cell>
          <cell r="DU201" t="str">
            <v/>
          </cell>
          <cell r="DV201">
            <v>1</v>
          </cell>
          <cell r="DW201" t="str">
            <v/>
          </cell>
        </row>
        <row r="202">
          <cell r="U202" t="str">
            <v>PR19PRT_PRT-Retail-02</v>
          </cell>
          <cell r="V202" t="str">
            <v>C: A Service Tailored to Individual Needs at an Affordable Price</v>
          </cell>
          <cell r="W202" t="str">
            <v>PR19 new</v>
          </cell>
          <cell r="X202" t="str">
            <v>PRT-Retail-02</v>
          </cell>
          <cell r="Y202" t="str">
            <v>Voids</v>
          </cell>
          <cell r="Z202"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AA202" t="str">
            <v/>
          </cell>
          <cell r="AB202" t="str">
            <v/>
          </cell>
          <cell r="AC202" t="str">
            <v/>
          </cell>
          <cell r="AD202" t="str">
            <v/>
          </cell>
          <cell r="AE202">
            <v>1</v>
          </cell>
          <cell r="AF202" t="str">
            <v/>
          </cell>
          <cell r="AG202" t="str">
            <v/>
          </cell>
          <cell r="AH202" t="str">
            <v/>
          </cell>
          <cell r="AI202">
            <v>1</v>
          </cell>
          <cell r="AJ202" t="str">
            <v>Out &amp; under</v>
          </cell>
          <cell r="AK202" t="str">
            <v xml:space="preserve">Revenue </v>
          </cell>
          <cell r="AL202" t="str">
            <v>In-period</v>
          </cell>
          <cell r="AM202" t="str">
            <v>Voids and gap sites</v>
          </cell>
          <cell r="AN202" t="str">
            <v>%</v>
          </cell>
          <cell r="AO202" t="str">
            <v>% of properties classified as void</v>
          </cell>
          <cell r="AP202">
            <v>2</v>
          </cell>
          <cell r="AQ202" t="str">
            <v>Down</v>
          </cell>
          <cell r="AR202" t="str">
            <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t="str">
            <v/>
          </cell>
          <cell r="BJ202" t="str">
            <v/>
          </cell>
          <cell r="BK202" t="str">
            <v/>
          </cell>
          <cell r="BL202" t="str">
            <v/>
          </cell>
          <cell r="BM202" t="str">
            <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t="str">
            <v>Yes</v>
          </cell>
          <cell r="CE202" t="str">
            <v>Yes</v>
          </cell>
          <cell r="CF202" t="str">
            <v>Yes</v>
          </cell>
          <cell r="CG202" t="str">
            <v>Yes</v>
          </cell>
          <cell r="CH202" t="str">
            <v>Yes</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t="str">
            <v/>
          </cell>
          <cell r="CV202" t="str">
            <v/>
          </cell>
          <cell r="CW202" t="str">
            <v/>
          </cell>
          <cell r="CX202" t="str">
            <v/>
          </cell>
          <cell r="CY202" t="str">
            <v/>
          </cell>
          <cell r="CZ202" t="str">
            <v/>
          </cell>
          <cell r="DA202" t="str">
            <v/>
          </cell>
          <cell r="DB202" t="str">
            <v/>
          </cell>
          <cell r="DC202" t="str">
            <v/>
          </cell>
          <cell r="DD202" t="str">
            <v/>
          </cell>
          <cell r="DE202" t="str">
            <v/>
          </cell>
          <cell r="DF202" t="str">
            <v/>
          </cell>
          <cell r="DG202" t="str">
            <v/>
          </cell>
          <cell r="DH202" t="str">
            <v/>
          </cell>
          <cell r="DI202" t="str">
            <v/>
          </cell>
          <cell r="DJ202" t="str">
            <v/>
          </cell>
          <cell r="DK202" t="str">
            <v/>
          </cell>
          <cell r="DL202" t="str">
            <v/>
          </cell>
          <cell r="DM202" t="str">
            <v/>
          </cell>
          <cell r="DN202" t="str">
            <v/>
          </cell>
          <cell r="DO202" t="str">
            <v/>
          </cell>
          <cell r="DP202" t="str">
            <v/>
          </cell>
          <cell r="DQ202" t="str">
            <v/>
          </cell>
          <cell r="DR202" t="str">
            <v/>
          </cell>
          <cell r="DS202" t="str">
            <v/>
          </cell>
          <cell r="DT202" t="str">
            <v/>
          </cell>
          <cell r="DU202" t="str">
            <v/>
          </cell>
          <cell r="DV202">
            <v>1</v>
          </cell>
          <cell r="DW202" t="str">
            <v/>
          </cell>
        </row>
        <row r="203">
          <cell r="U203" t="str">
            <v>PR19PRT_PRT-Retail-03</v>
          </cell>
          <cell r="V203" t="str">
            <v>C: A Service Tailored to Individual Needs at an Affordable Price</v>
          </cell>
          <cell r="W203" t="str">
            <v>PR19 new</v>
          </cell>
          <cell r="X203" t="str">
            <v>PRT-Retail-03</v>
          </cell>
          <cell r="Y203" t="str">
            <v>Affordability</v>
          </cell>
          <cell r="Z203" t="str">
            <v xml:space="preserve">The Company will offer a social tariff to all customers whose income is below the national value for low income, currently £16,105. This tariff will be no more than 0.5% of the low income household threshold, as defined by the Government.
</v>
          </cell>
          <cell r="AA203" t="str">
            <v/>
          </cell>
          <cell r="AB203" t="str">
            <v/>
          </cell>
          <cell r="AC203" t="str">
            <v/>
          </cell>
          <cell r="AD203" t="str">
            <v/>
          </cell>
          <cell r="AE203">
            <v>1</v>
          </cell>
          <cell r="AF203" t="str">
            <v/>
          </cell>
          <cell r="AG203" t="str">
            <v/>
          </cell>
          <cell r="AH203" t="str">
            <v/>
          </cell>
          <cell r="AI203">
            <v>1</v>
          </cell>
          <cell r="AJ203" t="str">
            <v>Under</v>
          </cell>
          <cell r="AK203" t="str">
            <v xml:space="preserve">Revenue </v>
          </cell>
          <cell r="AL203" t="str">
            <v>In-period</v>
          </cell>
          <cell r="AM203" t="str">
            <v>Affordability/vulnerability</v>
          </cell>
          <cell r="AN203" t="str">
            <v>nr</v>
          </cell>
          <cell r="AO203" t="str">
            <v xml:space="preserve">nr of customers on Social tariff </v>
          </cell>
          <cell r="AP203">
            <v>0</v>
          </cell>
          <cell r="AQ203" t="str">
            <v>Up</v>
          </cell>
          <cell r="AR203" t="str">
            <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t="str">
            <v/>
          </cell>
          <cell r="BJ203" t="str">
            <v/>
          </cell>
          <cell r="BK203" t="str">
            <v/>
          </cell>
          <cell r="BL203" t="str">
            <v/>
          </cell>
          <cell r="BM203" t="str">
            <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t="str">
            <v>Yes</v>
          </cell>
          <cell r="CE203" t="str">
            <v>Yes</v>
          </cell>
          <cell r="CF203" t="str">
            <v>Yes</v>
          </cell>
          <cell r="CG203" t="str">
            <v>Yes</v>
          </cell>
          <cell r="CH203" t="str">
            <v>Yes</v>
          </cell>
          <cell r="CI203" t="str">
            <v/>
          </cell>
          <cell r="CJ203" t="str">
            <v/>
          </cell>
          <cell r="CK203" t="str">
            <v/>
          </cell>
          <cell r="CL203" t="str">
            <v/>
          </cell>
          <cell r="CM203" t="str">
            <v/>
          </cell>
          <cell r="CN203" t="str">
            <v/>
          </cell>
          <cell r="CO203" t="str">
            <v/>
          </cell>
          <cell r="CP203" t="str">
            <v/>
          </cell>
          <cell r="CQ203" t="str">
            <v/>
          </cell>
          <cell r="CR203" t="str">
            <v/>
          </cell>
          <cell r="CS203" t="str">
            <v/>
          </cell>
          <cell r="CT203" t="str">
            <v/>
          </cell>
          <cell r="CU203" t="str">
            <v/>
          </cell>
          <cell r="CV203" t="str">
            <v/>
          </cell>
          <cell r="CW203" t="str">
            <v/>
          </cell>
          <cell r="CX203" t="str">
            <v/>
          </cell>
          <cell r="CY203" t="str">
            <v/>
          </cell>
          <cell r="CZ203" t="str">
            <v/>
          </cell>
          <cell r="DA203" t="str">
            <v/>
          </cell>
          <cell r="DB203" t="str">
            <v/>
          </cell>
          <cell r="DC203" t="str">
            <v/>
          </cell>
          <cell r="DD203" t="str">
            <v/>
          </cell>
          <cell r="DE203" t="str">
            <v/>
          </cell>
          <cell r="DF203" t="str">
            <v/>
          </cell>
          <cell r="DG203" t="str">
            <v/>
          </cell>
          <cell r="DH203" t="str">
            <v/>
          </cell>
          <cell r="DI203" t="str">
            <v/>
          </cell>
          <cell r="DJ203" t="str">
            <v/>
          </cell>
          <cell r="DK203" t="str">
            <v/>
          </cell>
          <cell r="DL203" t="str">
            <v/>
          </cell>
          <cell r="DM203" t="str">
            <v/>
          </cell>
          <cell r="DN203" t="str">
            <v/>
          </cell>
          <cell r="DO203" t="str">
            <v/>
          </cell>
          <cell r="DP203" t="str">
            <v/>
          </cell>
          <cell r="DQ203" t="str">
            <v/>
          </cell>
          <cell r="DR203" t="str">
            <v/>
          </cell>
          <cell r="DS203" t="str">
            <v/>
          </cell>
          <cell r="DT203" t="str">
            <v/>
          </cell>
          <cell r="DU203" t="str">
            <v/>
          </cell>
          <cell r="DV203">
            <v>1</v>
          </cell>
          <cell r="DW203" t="str">
            <v/>
          </cell>
        </row>
        <row r="204">
          <cell r="U204" t="str">
            <v>PR19PRT_PRT-Retail-01</v>
          </cell>
          <cell r="V204" t="str">
            <v>C: A Service Tailored to Individual Needs at an Affordable Price</v>
          </cell>
          <cell r="W204" t="str">
            <v>PR19 new</v>
          </cell>
          <cell r="X204" t="str">
            <v>PRT-Retail-01</v>
          </cell>
          <cell r="Y204" t="str">
            <v>C-MeX: Customer measure of experience</v>
          </cell>
          <cell r="Z204"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AA204" t="str">
            <v/>
          </cell>
          <cell r="AB204" t="str">
            <v/>
          </cell>
          <cell r="AC204" t="str">
            <v/>
          </cell>
          <cell r="AD204" t="str">
            <v/>
          </cell>
          <cell r="AE204">
            <v>1</v>
          </cell>
          <cell r="AF204" t="str">
            <v/>
          </cell>
          <cell r="AG204" t="str">
            <v/>
          </cell>
          <cell r="AH204" t="str">
            <v/>
          </cell>
          <cell r="AI204">
            <v>1</v>
          </cell>
          <cell r="AJ204" t="str">
            <v>Out &amp; under</v>
          </cell>
          <cell r="AK204" t="str">
            <v xml:space="preserve">Revenue </v>
          </cell>
          <cell r="AL204" t="str">
            <v>In-period</v>
          </cell>
          <cell r="AM204" t="str">
            <v>Customer measure of experience (C-MeX)</v>
          </cell>
          <cell r="AN204" t="str">
            <v>score</v>
          </cell>
          <cell r="AO204" t="str">
            <v>C-Mex score</v>
          </cell>
          <cell r="AP204">
            <v>2</v>
          </cell>
          <cell r="AQ204" t="str">
            <v>Up</v>
          </cell>
          <cell r="AR204" t="str">
            <v>C-MeX: Customer measure of experience</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t="str">
            <v/>
          </cell>
          <cell r="BJ204" t="str">
            <v/>
          </cell>
          <cell r="BK204" t="str">
            <v/>
          </cell>
          <cell r="BL204" t="str">
            <v/>
          </cell>
          <cell r="BM204" t="str">
            <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t="str">
            <v>Yes</v>
          </cell>
          <cell r="CE204" t="str">
            <v>Yes</v>
          </cell>
          <cell r="CF204" t="str">
            <v>Yes</v>
          </cell>
          <cell r="CG204" t="str">
            <v>Yes</v>
          </cell>
          <cell r="CH204" t="str">
            <v>Yes</v>
          </cell>
          <cell r="CI204" t="str">
            <v/>
          </cell>
          <cell r="CJ204" t="str">
            <v/>
          </cell>
          <cell r="CK204" t="str">
            <v/>
          </cell>
          <cell r="CL204" t="str">
            <v/>
          </cell>
          <cell r="CM204" t="str">
            <v/>
          </cell>
          <cell r="CN204" t="str">
            <v/>
          </cell>
          <cell r="CO204" t="str">
            <v/>
          </cell>
          <cell r="CP204" t="str">
            <v/>
          </cell>
          <cell r="CQ204" t="str">
            <v/>
          </cell>
          <cell r="CR204" t="str">
            <v/>
          </cell>
          <cell r="CS204" t="str">
            <v/>
          </cell>
          <cell r="CT204" t="str">
            <v/>
          </cell>
          <cell r="CU204" t="str">
            <v/>
          </cell>
          <cell r="CV204" t="str">
            <v/>
          </cell>
          <cell r="CW204" t="str">
            <v/>
          </cell>
          <cell r="CX204" t="str">
            <v/>
          </cell>
          <cell r="CY204" t="str">
            <v/>
          </cell>
          <cell r="CZ204" t="str">
            <v/>
          </cell>
          <cell r="DA204" t="str">
            <v/>
          </cell>
          <cell r="DB204" t="str">
            <v/>
          </cell>
          <cell r="DC204" t="str">
            <v/>
          </cell>
          <cell r="DD204" t="str">
            <v/>
          </cell>
          <cell r="DE204" t="str">
            <v/>
          </cell>
          <cell r="DF204" t="str">
            <v/>
          </cell>
          <cell r="DG204" t="str">
            <v/>
          </cell>
          <cell r="DH204" t="str">
            <v/>
          </cell>
          <cell r="DI204" t="str">
            <v/>
          </cell>
          <cell r="DJ204" t="str">
            <v/>
          </cell>
          <cell r="DK204" t="str">
            <v/>
          </cell>
          <cell r="DL204" t="str">
            <v/>
          </cell>
          <cell r="DM204" t="str">
            <v/>
          </cell>
          <cell r="DN204" t="str">
            <v/>
          </cell>
          <cell r="DO204" t="str">
            <v/>
          </cell>
          <cell r="DP204" t="str">
            <v/>
          </cell>
          <cell r="DQ204" t="str">
            <v/>
          </cell>
          <cell r="DR204" t="str">
            <v/>
          </cell>
          <cell r="DS204" t="str">
            <v/>
          </cell>
          <cell r="DT204" t="str">
            <v/>
          </cell>
          <cell r="DU204" t="str">
            <v/>
          </cell>
          <cell r="DV204">
            <v>1</v>
          </cell>
          <cell r="DW204" t="str">
            <v/>
          </cell>
        </row>
        <row r="205">
          <cell r="U205" t="str">
            <v>PR19PRT_PRT-Network Plus-11</v>
          </cell>
          <cell r="V205" t="str">
            <v>C: A Service Tailored to Individual Needs at an Affordable Price</v>
          </cell>
          <cell r="W205" t="str">
            <v>PR19 new</v>
          </cell>
          <cell r="X205" t="str">
            <v>PRT-Network Plus-11</v>
          </cell>
          <cell r="Y205" t="str">
            <v>D-MeX: Developer services measure of experience</v>
          </cell>
          <cell r="Z205"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AA205" t="str">
            <v/>
          </cell>
          <cell r="AB205">
            <v>1</v>
          </cell>
          <cell r="AC205" t="str">
            <v/>
          </cell>
          <cell r="AD205" t="str">
            <v/>
          </cell>
          <cell r="AE205" t="str">
            <v/>
          </cell>
          <cell r="AF205" t="str">
            <v/>
          </cell>
          <cell r="AG205" t="str">
            <v/>
          </cell>
          <cell r="AH205" t="str">
            <v/>
          </cell>
          <cell r="AI205">
            <v>1</v>
          </cell>
          <cell r="AJ205" t="str">
            <v>Out &amp; under</v>
          </cell>
          <cell r="AK205" t="str">
            <v xml:space="preserve">Revenue </v>
          </cell>
          <cell r="AL205" t="str">
            <v>In-period</v>
          </cell>
          <cell r="AM205" t="str">
            <v>Developer services measure of experience (D-MeX)</v>
          </cell>
          <cell r="AN205" t="str">
            <v>score</v>
          </cell>
          <cell r="AO205" t="str">
            <v>D-Mex score</v>
          </cell>
          <cell r="AP205">
            <v>2</v>
          </cell>
          <cell r="AQ205" t="str">
            <v>Up</v>
          </cell>
          <cell r="AR205" t="str">
            <v>D-MeX: Developer services measure of experience</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t="str">
            <v/>
          </cell>
          <cell r="BJ205" t="str">
            <v/>
          </cell>
          <cell r="BK205" t="str">
            <v/>
          </cell>
          <cell r="BL205" t="str">
            <v/>
          </cell>
          <cell r="BM205" t="str">
            <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t="str">
            <v>Yes</v>
          </cell>
          <cell r="CE205" t="str">
            <v>Yes</v>
          </cell>
          <cell r="CF205" t="str">
            <v>Yes</v>
          </cell>
          <cell r="CG205" t="str">
            <v>Yes</v>
          </cell>
          <cell r="CH205" t="str">
            <v>Yes</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C205" t="str">
            <v/>
          </cell>
          <cell r="DD205" t="str">
            <v/>
          </cell>
          <cell r="DE205" t="str">
            <v/>
          </cell>
          <cell r="DF205" t="str">
            <v/>
          </cell>
          <cell r="DG205" t="str">
            <v/>
          </cell>
          <cell r="DH205" t="str">
            <v/>
          </cell>
          <cell r="DI205" t="str">
            <v/>
          </cell>
          <cell r="DJ205" t="str">
            <v/>
          </cell>
          <cell r="DK205" t="str">
            <v/>
          </cell>
          <cell r="DL205" t="str">
            <v/>
          </cell>
          <cell r="DM205" t="str">
            <v/>
          </cell>
          <cell r="DN205" t="str">
            <v/>
          </cell>
          <cell r="DO205" t="str">
            <v/>
          </cell>
          <cell r="DP205" t="str">
            <v/>
          </cell>
          <cell r="DQ205" t="str">
            <v/>
          </cell>
          <cell r="DR205" t="str">
            <v/>
          </cell>
          <cell r="DS205" t="str">
            <v/>
          </cell>
          <cell r="DT205" t="str">
            <v/>
          </cell>
          <cell r="DU205" t="str">
            <v/>
          </cell>
          <cell r="DV205">
            <v>1</v>
          </cell>
          <cell r="DW205" t="str">
            <v/>
          </cell>
        </row>
        <row r="206">
          <cell r="U206" t="str">
            <v>PR19PRT_PRT-Network Plus-12</v>
          </cell>
          <cell r="V206" t="str">
            <v>G: Long Term Resilience of our Supplies for our Own Customers and to Support the South East Region</v>
          </cell>
          <cell r="W206" t="str">
            <v>PR19 new</v>
          </cell>
          <cell r="X206" t="str">
            <v>PRT-Network Plus-12</v>
          </cell>
          <cell r="Y206" t="str">
            <v>Resilience schemes to ensure peak demands can be met </v>
          </cell>
          <cell r="Z206" t="str">
            <v xml:space="preserve">The Company will ensure that it can deliver water to all of its customers in the event of losing Farlington treatment works. </v>
          </cell>
          <cell r="AA206" t="str">
            <v/>
          </cell>
          <cell r="AB206">
            <v>1</v>
          </cell>
          <cell r="AC206" t="str">
            <v/>
          </cell>
          <cell r="AD206" t="str">
            <v/>
          </cell>
          <cell r="AE206" t="str">
            <v/>
          </cell>
          <cell r="AF206" t="str">
            <v/>
          </cell>
          <cell r="AG206" t="str">
            <v/>
          </cell>
          <cell r="AH206" t="str">
            <v/>
          </cell>
          <cell r="AI206">
            <v>1</v>
          </cell>
          <cell r="AJ206" t="str">
            <v>NFI</v>
          </cell>
          <cell r="AK206" t="str">
            <v/>
          </cell>
          <cell r="AL206" t="str">
            <v/>
          </cell>
          <cell r="AM206" t="str">
            <v>Resilience</v>
          </cell>
          <cell r="AN206" t="str">
            <v>category</v>
          </cell>
          <cell r="AO206" t="str">
            <v>% completion of schemes to improve resilience at peak demand</v>
          </cell>
          <cell r="AP206">
            <v>0</v>
          </cell>
          <cell r="AQ206" t="str">
            <v>Down</v>
          </cell>
          <cell r="AR206" t="str">
            <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t="str">
            <v/>
          </cell>
          <cell r="BJ206" t="str">
            <v/>
          </cell>
          <cell r="BK206" t="str">
            <v/>
          </cell>
          <cell r="BL206" t="str">
            <v/>
          </cell>
          <cell r="BM206" t="str">
            <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v>1</v>
          </cell>
          <cell r="DW206" t="str">
            <v/>
          </cell>
        </row>
        <row r="207">
          <cell r="U207" t="str">
            <v>PR19PRT_PRT-Water Resources-04</v>
          </cell>
          <cell r="V207" t="str">
            <v>G: Long Term Resilience of our Supplies for our Own Customers and to Support the South East Region</v>
          </cell>
          <cell r="W207" t="str">
            <v>PR19 new</v>
          </cell>
          <cell r="X207" t="str">
            <v>PRT-Water Resources-04</v>
          </cell>
          <cell r="Y207" t="str">
            <v>Risk of severe restrictions in a drought</v>
          </cell>
          <cell r="Z207" t="str">
            <v>The Company will ensure that it will have sufficient water for its customers in the event of a severe drought, as defined by a 1 in 200 year event.</v>
          </cell>
          <cell r="AA207">
            <v>1</v>
          </cell>
          <cell r="AB207" t="str">
            <v/>
          </cell>
          <cell r="AC207" t="str">
            <v/>
          </cell>
          <cell r="AD207" t="str">
            <v/>
          </cell>
          <cell r="AE207" t="str">
            <v/>
          </cell>
          <cell r="AF207" t="str">
            <v/>
          </cell>
          <cell r="AG207" t="str">
            <v/>
          </cell>
          <cell r="AH207" t="str">
            <v/>
          </cell>
          <cell r="AI207">
            <v>1</v>
          </cell>
          <cell r="AJ207" t="str">
            <v>NFI</v>
          </cell>
          <cell r="AK207" t="str">
            <v/>
          </cell>
          <cell r="AL207" t="str">
            <v/>
          </cell>
          <cell r="AM207" t="str">
            <v>Resilience</v>
          </cell>
          <cell r="AN207" t="str">
            <v>%</v>
          </cell>
          <cell r="AO207" t="str">
            <v>Percentage of population at risk</v>
          </cell>
          <cell r="AP207">
            <v>1</v>
          </cell>
          <cell r="AQ207" t="str">
            <v>Down</v>
          </cell>
          <cell r="AR207" t="str">
            <v>Risk of severe restrictions in a drought</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84</v>
          </cell>
          <cell r="BJ207">
            <v>84</v>
          </cell>
          <cell r="BK207">
            <v>76</v>
          </cell>
          <cell r="BL207">
            <v>68</v>
          </cell>
          <cell r="BM207">
            <v>32</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C207" t="str">
            <v/>
          </cell>
          <cell r="DD207" t="str">
            <v/>
          </cell>
          <cell r="DE207" t="str">
            <v/>
          </cell>
          <cell r="DF207" t="str">
            <v/>
          </cell>
          <cell r="DG207" t="str">
            <v/>
          </cell>
          <cell r="DH207" t="str">
            <v/>
          </cell>
          <cell r="DI207" t="str">
            <v/>
          </cell>
          <cell r="DJ207" t="str">
            <v/>
          </cell>
          <cell r="DK207" t="str">
            <v/>
          </cell>
          <cell r="DL207" t="str">
            <v/>
          </cell>
          <cell r="DM207" t="str">
            <v/>
          </cell>
          <cell r="DN207" t="str">
            <v/>
          </cell>
          <cell r="DO207" t="str">
            <v/>
          </cell>
          <cell r="DP207" t="str">
            <v/>
          </cell>
          <cell r="DQ207" t="str">
            <v/>
          </cell>
          <cell r="DR207" t="str">
            <v/>
          </cell>
          <cell r="DS207" t="str">
            <v/>
          </cell>
          <cell r="DT207" t="str">
            <v/>
          </cell>
          <cell r="DU207" t="str">
            <v/>
          </cell>
          <cell r="DV207">
            <v>1</v>
          </cell>
          <cell r="DW207" t="str">
            <v/>
          </cell>
        </row>
        <row r="208">
          <cell r="U208" t="str">
            <v>PR19PRT_PRT-Water Resources-05</v>
          </cell>
          <cell r="V208" t="str">
            <v>G: Long Term Resilience of our Supplies for our Own Customers and to Support the South East Region</v>
          </cell>
          <cell r="W208" t="str">
            <v>PR14 continuation</v>
          </cell>
          <cell r="X208" t="str">
            <v>PRT-Water Resources-05</v>
          </cell>
          <cell r="Y208" t="str">
            <v>Avoidance of water supply restrictions</v>
          </cell>
          <cell r="Z208" t="str">
            <v>The Company will ensure that it will have sufficient water for its customers in the event of a drought, as defined by a 1 in 20 year event.</v>
          </cell>
          <cell r="AA208">
            <v>1</v>
          </cell>
          <cell r="AB208" t="str">
            <v/>
          </cell>
          <cell r="AC208" t="str">
            <v/>
          </cell>
          <cell r="AD208" t="str">
            <v/>
          </cell>
          <cell r="AE208" t="str">
            <v/>
          </cell>
          <cell r="AF208" t="str">
            <v/>
          </cell>
          <cell r="AG208" t="str">
            <v/>
          </cell>
          <cell r="AH208" t="str">
            <v/>
          </cell>
          <cell r="AI208">
            <v>1</v>
          </cell>
          <cell r="AJ208" t="str">
            <v>NFI</v>
          </cell>
          <cell r="AK208" t="str">
            <v/>
          </cell>
          <cell r="AL208" t="str">
            <v/>
          </cell>
          <cell r="AM208" t="str">
            <v>Resilience</v>
          </cell>
          <cell r="AN208" t="str">
            <v>nr</v>
          </cell>
          <cell r="AO208" t="str">
            <v>Ability to meet a 1 : 20 year event</v>
          </cell>
          <cell r="AP208">
            <v>0</v>
          </cell>
          <cell r="AQ208" t="str">
            <v>Down</v>
          </cell>
          <cell r="AR208" t="str">
            <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t="str">
            <v/>
          </cell>
          <cell r="BJ208" t="str">
            <v/>
          </cell>
          <cell r="BK208" t="str">
            <v/>
          </cell>
          <cell r="BL208" t="str">
            <v/>
          </cell>
          <cell r="BM208" t="str">
            <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C208" t="str">
            <v/>
          </cell>
          <cell r="DD208" t="str">
            <v/>
          </cell>
          <cell r="DE208" t="str">
            <v/>
          </cell>
          <cell r="DF208" t="str">
            <v/>
          </cell>
          <cell r="DG208" t="str">
            <v/>
          </cell>
          <cell r="DH208" t="str">
            <v/>
          </cell>
          <cell r="DI208" t="str">
            <v/>
          </cell>
          <cell r="DJ208" t="str">
            <v/>
          </cell>
          <cell r="DK208" t="str">
            <v/>
          </cell>
          <cell r="DL208" t="str">
            <v/>
          </cell>
          <cell r="DM208" t="str">
            <v/>
          </cell>
          <cell r="DN208" t="str">
            <v/>
          </cell>
          <cell r="DO208" t="str">
            <v/>
          </cell>
          <cell r="DP208" t="str">
            <v/>
          </cell>
          <cell r="DQ208" t="str">
            <v/>
          </cell>
          <cell r="DR208" t="str">
            <v/>
          </cell>
          <cell r="DS208" t="str">
            <v/>
          </cell>
          <cell r="DT208" t="str">
            <v/>
          </cell>
          <cell r="DU208" t="str">
            <v/>
          </cell>
          <cell r="DV208">
            <v>1</v>
          </cell>
          <cell r="DW208" t="str">
            <v/>
          </cell>
        </row>
        <row r="209">
          <cell r="U209" t="str">
            <v>PR19PRT_PRT-Network Plus-09</v>
          </cell>
          <cell r="V209" t="str">
            <v>D: An Improved Environment Supporting Biodiversity</v>
          </cell>
          <cell r="W209" t="str">
            <v>PR14 revision</v>
          </cell>
          <cell r="X209" t="str">
            <v>PRT-Network Plus-09</v>
          </cell>
          <cell r="Y209" t="str">
            <v>Carbon</v>
          </cell>
          <cell r="Z209" t="str">
            <v>The Company generates carbon as bi-product of its operations delivering water to its customers. The Company commits to a carbon target / Ml/d of distribution input</v>
          </cell>
          <cell r="AA209" t="str">
            <v/>
          </cell>
          <cell r="AB209">
            <v>1</v>
          </cell>
          <cell r="AC209" t="str">
            <v/>
          </cell>
          <cell r="AD209" t="str">
            <v/>
          </cell>
          <cell r="AE209" t="str">
            <v/>
          </cell>
          <cell r="AF209" t="str">
            <v/>
          </cell>
          <cell r="AG209" t="str">
            <v/>
          </cell>
          <cell r="AH209" t="str">
            <v/>
          </cell>
          <cell r="AI209">
            <v>1</v>
          </cell>
          <cell r="AJ209" t="str">
            <v>NFI</v>
          </cell>
          <cell r="AK209" t="str">
            <v/>
          </cell>
          <cell r="AL209" t="str">
            <v/>
          </cell>
          <cell r="AM209" t="str">
            <v>Energy/emissions</v>
          </cell>
          <cell r="AN209" t="str">
            <v>%</v>
          </cell>
          <cell r="AO209" t="str">
            <v>% reduction in operational carbon emissions from a 2019-20 baseline</v>
          </cell>
          <cell r="AP209">
            <v>1</v>
          </cell>
          <cell r="AQ209" t="str">
            <v>Down</v>
          </cell>
          <cell r="AR209" t="str">
            <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t="str">
            <v/>
          </cell>
          <cell r="BJ209" t="str">
            <v/>
          </cell>
          <cell r="BK209" t="str">
            <v/>
          </cell>
          <cell r="BL209" t="str">
            <v/>
          </cell>
          <cell r="BM209" t="str">
            <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C209" t="str">
            <v/>
          </cell>
          <cell r="DD209" t="str">
            <v/>
          </cell>
          <cell r="DE209" t="str">
            <v/>
          </cell>
          <cell r="DF209" t="str">
            <v/>
          </cell>
          <cell r="DG209" t="str">
            <v/>
          </cell>
          <cell r="DH209" t="str">
            <v/>
          </cell>
          <cell r="DI209" t="str">
            <v/>
          </cell>
          <cell r="DJ209" t="str">
            <v/>
          </cell>
          <cell r="DK209" t="str">
            <v/>
          </cell>
          <cell r="DL209" t="str">
            <v/>
          </cell>
          <cell r="DM209" t="str">
            <v/>
          </cell>
          <cell r="DN209" t="str">
            <v/>
          </cell>
          <cell r="DO209" t="str">
            <v/>
          </cell>
          <cell r="DP209" t="str">
            <v/>
          </cell>
          <cell r="DQ209" t="str">
            <v/>
          </cell>
          <cell r="DR209" t="str">
            <v/>
          </cell>
          <cell r="DS209" t="str">
            <v/>
          </cell>
          <cell r="DT209" t="str">
            <v/>
          </cell>
          <cell r="DU209" t="str">
            <v/>
          </cell>
          <cell r="DV209">
            <v>1</v>
          </cell>
          <cell r="DW209" t="str">
            <v/>
          </cell>
        </row>
        <row r="210">
          <cell r="U210" t="str">
            <v>PR19PRT_PRT-Retail-04</v>
          </cell>
          <cell r="V210" t="str">
            <v>E: Being recognised by the Community as a good corporate citizen</v>
          </cell>
          <cell r="W210" t="str">
            <v>PR14 revision</v>
          </cell>
          <cell r="X210" t="str">
            <v>PRT-Retail-04</v>
          </cell>
          <cell r="Y210" t="str">
            <v>Addressing Vulnerability</v>
          </cell>
          <cell r="Z210"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AA210" t="str">
            <v/>
          </cell>
          <cell r="AB210" t="str">
            <v/>
          </cell>
          <cell r="AC210" t="str">
            <v/>
          </cell>
          <cell r="AD210" t="str">
            <v/>
          </cell>
          <cell r="AE210">
            <v>1</v>
          </cell>
          <cell r="AF210" t="str">
            <v/>
          </cell>
          <cell r="AG210" t="str">
            <v/>
          </cell>
          <cell r="AH210" t="str">
            <v/>
          </cell>
          <cell r="AI210">
            <v>1</v>
          </cell>
          <cell r="AJ210" t="str">
            <v>NFI</v>
          </cell>
          <cell r="AK210" t="str">
            <v/>
          </cell>
          <cell r="AL210" t="str">
            <v/>
          </cell>
          <cell r="AM210" t="str">
            <v>Affordability/vulnerability</v>
          </cell>
          <cell r="AN210" t="str">
            <v>%</v>
          </cell>
          <cell r="AO210" t="str">
            <v>Survey score</v>
          </cell>
          <cell r="AP210">
            <v>0</v>
          </cell>
          <cell r="AQ210" t="str">
            <v>Up</v>
          </cell>
          <cell r="AR210" t="str">
            <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t="str">
            <v/>
          </cell>
          <cell r="BJ210" t="str">
            <v/>
          </cell>
          <cell r="BK210" t="str">
            <v/>
          </cell>
          <cell r="BL210" t="str">
            <v/>
          </cell>
          <cell r="BM210" t="str">
            <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C210" t="str">
            <v/>
          </cell>
          <cell r="DD210" t="str">
            <v/>
          </cell>
          <cell r="DE210" t="str">
            <v/>
          </cell>
          <cell r="DF210" t="str">
            <v/>
          </cell>
          <cell r="DG210" t="str">
            <v/>
          </cell>
          <cell r="DH210" t="str">
            <v/>
          </cell>
          <cell r="DI210" t="str">
            <v/>
          </cell>
          <cell r="DJ210" t="str">
            <v/>
          </cell>
          <cell r="DK210" t="str">
            <v/>
          </cell>
          <cell r="DL210" t="str">
            <v/>
          </cell>
          <cell r="DM210" t="str">
            <v/>
          </cell>
          <cell r="DN210" t="str">
            <v/>
          </cell>
          <cell r="DO210" t="str">
            <v/>
          </cell>
          <cell r="DP210" t="str">
            <v/>
          </cell>
          <cell r="DQ210" t="str">
            <v/>
          </cell>
          <cell r="DR210" t="str">
            <v/>
          </cell>
          <cell r="DS210" t="str">
            <v/>
          </cell>
          <cell r="DT210" t="str">
            <v/>
          </cell>
          <cell r="DU210" t="str">
            <v/>
          </cell>
          <cell r="DV210">
            <v>1</v>
          </cell>
          <cell r="DW210" t="str">
            <v/>
          </cell>
        </row>
        <row r="211">
          <cell r="U211" t="str">
            <v>PR19PRT_PRT-Network Plus-10</v>
          </cell>
          <cell r="V211" t="str">
            <v>F: Recognised by Stakeholder as Having a Culture of Health and Safety Through all of our Activities</v>
          </cell>
          <cell r="W211" t="str">
            <v>PR14 continuation</v>
          </cell>
          <cell r="X211" t="str">
            <v>PRT-Network Plus-10</v>
          </cell>
          <cell r="Y211" t="str">
            <v>RoSPA</v>
          </cell>
          <cell r="Z211" t="str">
            <v xml:space="preserve">The Company commits to an annual review of its Health and Safety performance to be undertaken by RoSPA on an annual basis.
The Company has set a target of being awarded the Gold Standard each year.
</v>
          </cell>
          <cell r="AA211" t="str">
            <v/>
          </cell>
          <cell r="AB211">
            <v>1</v>
          </cell>
          <cell r="AC211" t="str">
            <v/>
          </cell>
          <cell r="AD211" t="str">
            <v/>
          </cell>
          <cell r="AE211" t="str">
            <v/>
          </cell>
          <cell r="AF211" t="str">
            <v/>
          </cell>
          <cell r="AG211" t="str">
            <v/>
          </cell>
          <cell r="AH211" t="str">
            <v/>
          </cell>
          <cell r="AI211">
            <v>1</v>
          </cell>
          <cell r="AJ211" t="str">
            <v>NFI</v>
          </cell>
          <cell r="AK211" t="str">
            <v/>
          </cell>
          <cell r="AL211" t="str">
            <v/>
          </cell>
          <cell r="AM211" t="str">
            <v>Health &amp; safety</v>
          </cell>
          <cell r="AN211" t="str">
            <v>category</v>
          </cell>
          <cell r="AO211" t="str">
            <v>Award of RoSPA accreditation</v>
          </cell>
          <cell r="AP211">
            <v>0</v>
          </cell>
          <cell r="AQ211" t="str">
            <v>Up</v>
          </cell>
          <cell r="AR211" t="str">
            <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t="str">
            <v/>
          </cell>
          <cell r="BJ211" t="str">
            <v/>
          </cell>
          <cell r="BK211" t="str">
            <v/>
          </cell>
          <cell r="BL211" t="str">
            <v/>
          </cell>
          <cell r="BM211" t="str">
            <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t="str">
            <v/>
          </cell>
          <cell r="CE211" t="str">
            <v/>
          </cell>
          <cell r="CF211" t="str">
            <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v>1</v>
          </cell>
          <cell r="DW211" t="str">
            <v/>
          </cell>
        </row>
        <row r="212">
          <cell r="U212" t="str">
            <v>PR19PRT_PRT-Retail-05</v>
          </cell>
          <cell r="V212" t="str">
            <v>C: A Service Tailored to Individual Needs at an Affordable Price</v>
          </cell>
          <cell r="W212" t="str">
            <v>PR19 new</v>
          </cell>
          <cell r="X212" t="str">
            <v>PRT-Retail-05</v>
          </cell>
          <cell r="Y212" t="str">
            <v>Priority services for customers in vulnerable circumstances</v>
          </cell>
          <cell r="Z212" t="str">
            <v>The Company commits to increasing the number of customers on its PSR and to check at least 90% of entries on a two year rolling basis</v>
          </cell>
          <cell r="AA212" t="str">
            <v/>
          </cell>
          <cell r="AB212" t="str">
            <v/>
          </cell>
          <cell r="AC212" t="str">
            <v/>
          </cell>
          <cell r="AD212" t="str">
            <v/>
          </cell>
          <cell r="AE212">
            <v>1</v>
          </cell>
          <cell r="AF212" t="str">
            <v/>
          </cell>
          <cell r="AG212" t="str">
            <v/>
          </cell>
          <cell r="AH212" t="str">
            <v/>
          </cell>
          <cell r="AI212">
            <v>1</v>
          </cell>
          <cell r="AJ212" t="str">
            <v>NFI</v>
          </cell>
          <cell r="AK212" t="str">
            <v/>
          </cell>
          <cell r="AL212" t="str">
            <v/>
          </cell>
          <cell r="AM212" t="str">
            <v>Affordability/vulnerability</v>
          </cell>
          <cell r="AN212" t="str">
            <v>%</v>
          </cell>
          <cell r="AO212" t="str">
            <v>Percentage of applicable households</v>
          </cell>
          <cell r="AP212">
            <v>1</v>
          </cell>
          <cell r="AQ212" t="str">
            <v>Up</v>
          </cell>
          <cell r="AR212" t="str">
            <v>Priority services for customers in vulnerable circumstances</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t="str">
            <v>2.0 / 17.5 / 45</v>
          </cell>
          <cell r="BJ212" t="str">
            <v>3.7 / 35 / 90</v>
          </cell>
          <cell r="BK212" t="str">
            <v>5.5 / 35 / 90</v>
          </cell>
          <cell r="BL212" t="str">
            <v>7.3 / 35 / 90</v>
          </cell>
          <cell r="BM212" t="str">
            <v>9.0 / 35 / 90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v>1</v>
          </cell>
          <cell r="DW212" t="str">
            <v/>
          </cell>
        </row>
        <row r="213">
          <cell r="U213" t="str">
            <v>PR19PRT_NEP01</v>
          </cell>
          <cell r="V213" t="str">
            <v/>
          </cell>
          <cell r="W213" t="str">
            <v/>
          </cell>
          <cell r="X213" t="str">
            <v>NEP01</v>
          </cell>
          <cell r="Y213" t="str">
            <v>WINEP Delivery</v>
          </cell>
          <cell r="Z213" t="str">
            <v/>
          </cell>
          <cell r="AA213" t="str">
            <v/>
          </cell>
          <cell r="AB213" t="str">
            <v/>
          </cell>
          <cell r="AC213" t="str">
            <v/>
          </cell>
          <cell r="AD213" t="str">
            <v/>
          </cell>
          <cell r="AE213" t="str">
            <v/>
          </cell>
          <cell r="AF213" t="str">
            <v/>
          </cell>
          <cell r="AG213" t="str">
            <v/>
          </cell>
          <cell r="AH213" t="str">
            <v/>
          </cell>
          <cell r="AI213">
            <v>0</v>
          </cell>
          <cell r="AJ213" t="str">
            <v>NFI</v>
          </cell>
          <cell r="AK213" t="str">
            <v/>
          </cell>
          <cell r="AL213" t="str">
            <v/>
          </cell>
          <cell r="AM213" t="str">
            <v/>
          </cell>
          <cell r="AN213" t="str">
            <v/>
          </cell>
          <cell r="AO213" t="str">
            <v>WINEP requirements met or not met in each year</v>
          </cell>
          <cell r="AP213">
            <v>0</v>
          </cell>
          <cell r="AQ213" t="str">
            <v/>
          </cell>
          <cell r="AR213" t="str">
            <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t="str">
            <v/>
          </cell>
          <cell r="BJ213" t="str">
            <v/>
          </cell>
          <cell r="BK213" t="str">
            <v/>
          </cell>
          <cell r="BL213" t="str">
            <v/>
          </cell>
          <cell r="BM213" t="str">
            <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v>1</v>
          </cell>
          <cell r="DW213" t="str">
            <v/>
          </cell>
        </row>
        <row r="214">
          <cell r="U214" t="str">
            <v>PR19PRT_NEP02</v>
          </cell>
          <cell r="V214" t="str">
            <v/>
          </cell>
          <cell r="W214" t="str">
            <v/>
          </cell>
          <cell r="X214" t="str">
            <v>NEP02</v>
          </cell>
          <cell r="Y214" t="str">
            <v>Water Industry National Environment Programme</v>
          </cell>
          <cell r="Z214" t="str">
            <v/>
          </cell>
          <cell r="AA214">
            <v>1</v>
          </cell>
          <cell r="AB214" t="str">
            <v/>
          </cell>
          <cell r="AC214" t="str">
            <v/>
          </cell>
          <cell r="AD214" t="str">
            <v/>
          </cell>
          <cell r="AE214" t="str">
            <v/>
          </cell>
          <cell r="AF214" t="str">
            <v/>
          </cell>
          <cell r="AG214" t="str">
            <v/>
          </cell>
          <cell r="AH214" t="str">
            <v/>
          </cell>
          <cell r="AI214">
            <v>1</v>
          </cell>
          <cell r="AJ214" t="str">
            <v>Under</v>
          </cell>
          <cell r="AK214" t="str">
            <v xml:space="preserve">Revenue </v>
          </cell>
          <cell r="AL214" t="str">
            <v>In-period</v>
          </cell>
          <cell r="AM214" t="str">
            <v/>
          </cell>
          <cell r="AN214" t="str">
            <v/>
          </cell>
          <cell r="AO214" t="str">
            <v>Cumulative number of schemes</v>
          </cell>
          <cell r="AP214">
            <v>0</v>
          </cell>
          <cell r="AQ214" t="str">
            <v>Up</v>
          </cell>
          <cell r="AR214" t="str">
            <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t="str">
            <v/>
          </cell>
          <cell r="BJ214" t="str">
            <v/>
          </cell>
          <cell r="BK214" t="str">
            <v/>
          </cell>
          <cell r="BL214" t="str">
            <v/>
          </cell>
          <cell r="BM214" t="str">
            <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t="str">
            <v>Yes</v>
          </cell>
          <cell r="CE214" t="str">
            <v>Yes</v>
          </cell>
          <cell r="CF214" t="str">
            <v>Yes</v>
          </cell>
          <cell r="CG214" t="str">
            <v>Yes</v>
          </cell>
          <cell r="CH214" t="str">
            <v>Yes</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row>
        <row r="215">
          <cell r="U215" t="str">
            <v>PR19PRT_TBC</v>
          </cell>
          <cell r="V215" t="str">
            <v/>
          </cell>
          <cell r="W215" t="str">
            <v/>
          </cell>
          <cell r="X215" t="str">
            <v>TBC</v>
          </cell>
          <cell r="Y215" t="str">
            <v>Havant Thicket</v>
          </cell>
          <cell r="Z215" t="str">
            <v/>
          </cell>
          <cell r="AA215" t="str">
            <v/>
          </cell>
          <cell r="AB215" t="str">
            <v/>
          </cell>
          <cell r="AC215" t="str">
            <v/>
          </cell>
          <cell r="AD215" t="str">
            <v/>
          </cell>
          <cell r="AE215" t="str">
            <v/>
          </cell>
          <cell r="AF215" t="str">
            <v/>
          </cell>
          <cell r="AG215" t="str">
            <v/>
          </cell>
          <cell r="AH215" t="str">
            <v/>
          </cell>
          <cell r="AI215">
            <v>0</v>
          </cell>
          <cell r="AJ215" t="str">
            <v/>
          </cell>
          <cell r="AK215" t="str">
            <v/>
          </cell>
          <cell r="AL215" t="str">
            <v/>
          </cell>
          <cell r="AM215" t="str">
            <v/>
          </cell>
          <cell r="AN215">
            <v>0</v>
          </cell>
          <cell r="AO215">
            <v>0</v>
          </cell>
          <cell r="AP215">
            <v>0</v>
          </cell>
          <cell r="AQ215">
            <v>0</v>
          </cell>
          <cell r="AR215" t="str">
            <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t="str">
            <v/>
          </cell>
          <cell r="BJ215" t="str">
            <v/>
          </cell>
          <cell r="BK215" t="str">
            <v/>
          </cell>
          <cell r="BL215" t="str">
            <v/>
          </cell>
          <cell r="BM215" t="str">
            <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t="str">
            <v/>
          </cell>
          <cell r="CE215" t="str">
            <v/>
          </cell>
          <cell r="CF215" t="str">
            <v/>
          </cell>
          <cell r="CG215" t="str">
            <v/>
          </cell>
          <cell r="CH215" t="str">
            <v/>
          </cell>
          <cell r="CI215" t="str">
            <v/>
          </cell>
          <cell r="CJ215" t="str">
            <v/>
          </cell>
          <cell r="CK215" t="str">
            <v/>
          </cell>
          <cell r="CL215" t="str">
            <v/>
          </cell>
          <cell r="CM215" t="str">
            <v/>
          </cell>
          <cell r="CN215" t="str">
            <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v>0</v>
          </cell>
          <cell r="DV215">
            <v>0</v>
          </cell>
          <cell r="DW215">
            <v>0</v>
          </cell>
        </row>
        <row r="216">
          <cell r="U216" t="str">
            <v>PR19SES_A.1</v>
          </cell>
          <cell r="V216" t="str">
            <v>High quality water, all day every day</v>
          </cell>
          <cell r="W216" t="str">
            <v>PR14 continuation</v>
          </cell>
          <cell r="X216" t="str">
            <v>A.1</v>
          </cell>
          <cell r="Y216" t="str">
            <v>Water supply interruptions</v>
          </cell>
          <cell r="Z216" t="str">
            <v>We confirm we are adopting the standard definitions and reporting guidance for the common performance commitments.</v>
          </cell>
          <cell r="AA216" t="str">
            <v/>
          </cell>
          <cell r="AB216">
            <v>1</v>
          </cell>
          <cell r="AC216" t="str">
            <v/>
          </cell>
          <cell r="AD216" t="str">
            <v/>
          </cell>
          <cell r="AE216" t="str">
            <v/>
          </cell>
          <cell r="AF216" t="str">
            <v/>
          </cell>
          <cell r="AG216" t="str">
            <v/>
          </cell>
          <cell r="AH216" t="str">
            <v/>
          </cell>
          <cell r="AI216">
            <v>1</v>
          </cell>
          <cell r="AJ216" t="str">
            <v>Out &amp; under</v>
          </cell>
          <cell r="AK216" t="str">
            <v xml:space="preserve">Revenue </v>
          </cell>
          <cell r="AL216" t="str">
            <v>In-period</v>
          </cell>
          <cell r="AM216" t="str">
            <v>Supply interruptions</v>
          </cell>
          <cell r="AN216" t="str">
            <v>hh:mm:ss</v>
          </cell>
          <cell r="AO216" t="str">
            <v>Hours:minutes:seconds per property per year</v>
          </cell>
          <cell r="AP216">
            <v>0</v>
          </cell>
          <cell r="AQ216" t="str">
            <v>Down</v>
          </cell>
          <cell r="AR216" t="str">
            <v>Water supply interruptions</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4.5138888888888893E-3</v>
          </cell>
          <cell r="BJ216">
            <v>4.2592592592592595E-3</v>
          </cell>
          <cell r="BK216">
            <v>3.9930555555555561E-3</v>
          </cell>
          <cell r="BL216">
            <v>3.7384259259259263E-3</v>
          </cell>
          <cell r="BM216">
            <v>3.472222222222222E-3</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t="str">
            <v>Yes</v>
          </cell>
          <cell r="CE216" t="str">
            <v>Yes</v>
          </cell>
          <cell r="CF216" t="str">
            <v>Yes</v>
          </cell>
          <cell r="CG216" t="str">
            <v>Yes</v>
          </cell>
          <cell r="CH216" t="str">
            <v>Yes</v>
          </cell>
          <cell r="CI216">
            <v>1.3391203703703704E-2</v>
          </cell>
          <cell r="CJ216">
            <v>1.3391203703703704E-2</v>
          </cell>
          <cell r="CK216">
            <v>1.3391203703703704E-2</v>
          </cell>
          <cell r="CL216">
            <v>1.3391203703703704E-2</v>
          </cell>
          <cell r="CM216">
            <v>1.3391203703703704E-2</v>
          </cell>
          <cell r="CN216">
            <v>1.1793981481481482E-2</v>
          </cell>
          <cell r="CO216">
            <v>1.1793981481481482E-2</v>
          </cell>
          <cell r="CP216">
            <v>1.1793981481481482E-2</v>
          </cell>
          <cell r="CQ216">
            <v>1.1793981481481482E-2</v>
          </cell>
          <cell r="CR216">
            <v>1.1793981481481482E-2</v>
          </cell>
          <cell r="CS216">
            <v>0</v>
          </cell>
          <cell r="CT216">
            <v>0</v>
          </cell>
          <cell r="CU216">
            <v>0</v>
          </cell>
          <cell r="CV216">
            <v>0</v>
          </cell>
          <cell r="CW216">
            <v>0</v>
          </cell>
          <cell r="CX216">
            <v>0</v>
          </cell>
          <cell r="CY216">
            <v>0</v>
          </cell>
          <cell r="CZ216">
            <v>0</v>
          </cell>
          <cell r="DA216">
            <v>0</v>
          </cell>
          <cell r="DB216">
            <v>0</v>
          </cell>
          <cell r="DC216">
            <v>9.2592592592592585E-4</v>
          </cell>
          <cell r="DD216">
            <v>8.7962962962962962E-4</v>
          </cell>
          <cell r="DE216">
            <v>8.2175925925925917E-4</v>
          </cell>
          <cell r="DF216">
            <v>7.7546296296296304E-4</v>
          </cell>
          <cell r="DG216">
            <v>7.291666666666667E-4</v>
          </cell>
          <cell r="DH216" t="str">
            <v>*</v>
          </cell>
          <cell r="DI216" t="str">
            <v>*</v>
          </cell>
          <cell r="DJ216" t="str">
            <v>*</v>
          </cell>
          <cell r="DK216" t="str">
            <v>*</v>
          </cell>
          <cell r="DL216" t="str">
            <v>*</v>
          </cell>
          <cell r="DM216">
            <v>-0.121</v>
          </cell>
          <cell r="DN216" t="str">
            <v/>
          </cell>
          <cell r="DO216" t="str">
            <v/>
          </cell>
          <cell r="DP216">
            <v>-0.39</v>
          </cell>
          <cell r="DQ216">
            <v>0.121</v>
          </cell>
          <cell r="DR216" t="str">
            <v/>
          </cell>
          <cell r="DS216" t="str">
            <v/>
          </cell>
          <cell r="DT216">
            <v>0.36199999999999999</v>
          </cell>
          <cell r="DU216" t="str">
            <v/>
          </cell>
          <cell r="DV216" t="str">
            <v/>
          </cell>
          <cell r="DW216" t="str">
            <v/>
          </cell>
        </row>
        <row r="217">
          <cell r="U217" t="str">
            <v>PR19SES_A.2</v>
          </cell>
          <cell r="V217" t="str">
            <v>High quality water, all day every day</v>
          </cell>
          <cell r="W217" t="str">
            <v>PR14 continuation</v>
          </cell>
          <cell r="X217" t="str">
            <v>A.2</v>
          </cell>
          <cell r="Y217" t="str">
            <v>Mains repairs</v>
          </cell>
          <cell r="Z217" t="str">
            <v>We confirm we are adopting the standard definitions and reporting guidance for the common performance commitments.</v>
          </cell>
          <cell r="AA217" t="str">
            <v/>
          </cell>
          <cell r="AB217">
            <v>1</v>
          </cell>
          <cell r="AC217" t="str">
            <v/>
          </cell>
          <cell r="AD217" t="str">
            <v/>
          </cell>
          <cell r="AE217" t="str">
            <v/>
          </cell>
          <cell r="AF217" t="str">
            <v/>
          </cell>
          <cell r="AG217" t="str">
            <v/>
          </cell>
          <cell r="AH217" t="str">
            <v/>
          </cell>
          <cell r="AI217">
            <v>1</v>
          </cell>
          <cell r="AJ217" t="str">
            <v>Under</v>
          </cell>
          <cell r="AK217" t="str">
            <v xml:space="preserve">Revenue </v>
          </cell>
          <cell r="AL217" t="str">
            <v>In-period</v>
          </cell>
          <cell r="AM217" t="str">
            <v>Water mains bursts</v>
          </cell>
          <cell r="AN217" t="str">
            <v>number</v>
          </cell>
          <cell r="AO217" t="str">
            <v>Number of repairs per 1000 km of mains</v>
          </cell>
          <cell r="AP217">
            <v>1</v>
          </cell>
          <cell r="AQ217" t="str">
            <v>Down</v>
          </cell>
          <cell r="AR217" t="str">
            <v>Mains repairs</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66.5</v>
          </cell>
          <cell r="BJ217">
            <v>64.599999999999994</v>
          </cell>
          <cell r="BK217">
            <v>62.7</v>
          </cell>
          <cell r="BL217">
            <v>60.9</v>
          </cell>
          <cell r="BM217">
            <v>59</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t="str">
            <v>Yes</v>
          </cell>
          <cell r="CE217" t="str">
            <v>Yes</v>
          </cell>
          <cell r="CF217" t="str">
            <v>Yes</v>
          </cell>
          <cell r="CG217" t="str">
            <v>Yes</v>
          </cell>
          <cell r="CH217" t="str">
            <v>Yes</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v>-2.1999999999999999E-2</v>
          </cell>
          <cell r="DN217" t="str">
            <v/>
          </cell>
          <cell r="DO217" t="str">
            <v/>
          </cell>
          <cell r="DP217" t="str">
            <v/>
          </cell>
          <cell r="DQ217">
            <v>0</v>
          </cell>
          <cell r="DR217" t="str">
            <v/>
          </cell>
          <cell r="DS217" t="str">
            <v/>
          </cell>
          <cell r="DT217" t="str">
            <v/>
          </cell>
          <cell r="DU217" t="str">
            <v/>
          </cell>
          <cell r="DV217">
            <v>1</v>
          </cell>
          <cell r="DW217" t="str">
            <v/>
          </cell>
        </row>
        <row r="218">
          <cell r="U218" t="str">
            <v>PR19SES_A.3</v>
          </cell>
          <cell r="V218" t="str">
            <v>High quality water, all day every day</v>
          </cell>
          <cell r="W218" t="str">
            <v>PR14 continuation</v>
          </cell>
          <cell r="X218" t="str">
            <v>A.3</v>
          </cell>
          <cell r="Y218" t="str">
            <v>Customer concerns about their water (taste, odour and discolouration contacts)</v>
          </cell>
          <cell r="Z218"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AA218" t="str">
            <v/>
          </cell>
          <cell r="AB218">
            <v>1</v>
          </cell>
          <cell r="AC218" t="str">
            <v/>
          </cell>
          <cell r="AD218" t="str">
            <v/>
          </cell>
          <cell r="AE218" t="str">
            <v/>
          </cell>
          <cell r="AF218" t="str">
            <v/>
          </cell>
          <cell r="AG218" t="str">
            <v/>
          </cell>
          <cell r="AH218" t="str">
            <v/>
          </cell>
          <cell r="AI218">
            <v>1</v>
          </cell>
          <cell r="AJ218" t="str">
            <v>Under</v>
          </cell>
          <cell r="AK218" t="str">
            <v xml:space="preserve">Revenue </v>
          </cell>
          <cell r="AL218" t="str">
            <v>In-period</v>
          </cell>
          <cell r="AM218" t="str">
            <v>Customer contacts - water quality</v>
          </cell>
          <cell r="AN218" t="str">
            <v>Number</v>
          </cell>
          <cell r="AO218" t="str">
            <v>No. of contacts per 1,000 population</v>
          </cell>
          <cell r="AP218">
            <v>2</v>
          </cell>
          <cell r="AQ218" t="str">
            <v>Down</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t="str">
            <v/>
          </cell>
          <cell r="BJ218" t="str">
            <v/>
          </cell>
          <cell r="BK218" t="str">
            <v/>
          </cell>
          <cell r="BL218" t="str">
            <v/>
          </cell>
          <cell r="BM218" t="str">
            <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t="str">
            <v>Yes</v>
          </cell>
          <cell r="CE218" t="str">
            <v>Yes</v>
          </cell>
          <cell r="CF218" t="str">
            <v>Yes</v>
          </cell>
          <cell r="CG218" t="str">
            <v>Yes</v>
          </cell>
          <cell r="CH218" t="str">
            <v>Yes</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v>1</v>
          </cell>
          <cell r="DW218" t="str">
            <v/>
          </cell>
        </row>
        <row r="219">
          <cell r="U219" t="str">
            <v>PR19SES_A.4</v>
          </cell>
          <cell r="V219" t="str">
            <v>High quality water, all day every day</v>
          </cell>
          <cell r="W219" t="str">
            <v>PR14 revision</v>
          </cell>
          <cell r="X219" t="str">
            <v>A.4</v>
          </cell>
          <cell r="Y219" t="str">
            <v>Water quality compliance (CRI)</v>
          </cell>
          <cell r="Z219" t="str">
            <v>We confirm we are adopting the standard definitions and reporting guidance for the common performance commitments.</v>
          </cell>
          <cell r="AA219" t="str">
            <v/>
          </cell>
          <cell r="AB219">
            <v>1</v>
          </cell>
          <cell r="AC219" t="str">
            <v/>
          </cell>
          <cell r="AD219" t="str">
            <v/>
          </cell>
          <cell r="AE219" t="str">
            <v/>
          </cell>
          <cell r="AF219" t="str">
            <v/>
          </cell>
          <cell r="AG219" t="str">
            <v/>
          </cell>
          <cell r="AH219" t="str">
            <v/>
          </cell>
          <cell r="AI219">
            <v>1</v>
          </cell>
          <cell r="AJ219" t="str">
            <v>Under</v>
          </cell>
          <cell r="AK219" t="str">
            <v xml:space="preserve">Revenue </v>
          </cell>
          <cell r="AL219" t="str">
            <v>In-period</v>
          </cell>
          <cell r="AM219" t="str">
            <v>Water quality compliance</v>
          </cell>
          <cell r="AN219" t="str">
            <v>number</v>
          </cell>
          <cell r="AO219" t="str">
            <v>Numerical CRI score</v>
          </cell>
          <cell r="AP219">
            <v>2</v>
          </cell>
          <cell r="AQ219" t="str">
            <v>Down</v>
          </cell>
          <cell r="AR219" t="str">
            <v>Water quality compliance (CRI)</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t="str">
            <v>Yes</v>
          </cell>
          <cell r="CE219" t="str">
            <v>Yes</v>
          </cell>
          <cell r="CF219" t="str">
            <v>Yes</v>
          </cell>
          <cell r="CG219" t="str">
            <v>Yes</v>
          </cell>
          <cell r="CH219" t="str">
            <v>Yes</v>
          </cell>
          <cell r="CI219" t="str">
            <v/>
          </cell>
          <cell r="CJ219" t="str">
            <v/>
          </cell>
          <cell r="CK219" t="str">
            <v/>
          </cell>
          <cell r="CL219" t="str">
            <v/>
          </cell>
          <cell r="CM219" t="str">
            <v/>
          </cell>
          <cell r="CN219">
            <v>9.5</v>
          </cell>
          <cell r="CO219">
            <v>9.5</v>
          </cell>
          <cell r="CP219">
            <v>9.5</v>
          </cell>
          <cell r="CQ219">
            <v>9.5</v>
          </cell>
          <cell r="CR219">
            <v>9.5</v>
          </cell>
          <cell r="CS219">
            <v>2</v>
          </cell>
          <cell r="CT219">
            <v>2</v>
          </cell>
          <cell r="CU219">
            <v>2</v>
          </cell>
          <cell r="CV219">
            <v>2</v>
          </cell>
          <cell r="CW219">
            <v>2</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v>-0.17499999999999999</v>
          </cell>
          <cell r="DN219" t="str">
            <v/>
          </cell>
          <cell r="DO219" t="str">
            <v/>
          </cell>
          <cell r="DP219" t="str">
            <v/>
          </cell>
          <cell r="DQ219">
            <v>0</v>
          </cell>
          <cell r="DR219" t="str">
            <v/>
          </cell>
          <cell r="DS219" t="str">
            <v/>
          </cell>
          <cell r="DT219" t="str">
            <v/>
          </cell>
          <cell r="DU219" t="str">
            <v/>
          </cell>
          <cell r="DV219">
            <v>1</v>
          </cell>
          <cell r="DW219" t="str">
            <v/>
          </cell>
        </row>
        <row r="220">
          <cell r="U220" t="str">
            <v>PR19SES_B.1</v>
          </cell>
          <cell r="V220" t="str">
            <v>Fair prices and help when you need it</v>
          </cell>
          <cell r="W220" t="str">
            <v>PR14 continuation</v>
          </cell>
          <cell r="X220" t="str">
            <v>B.1</v>
          </cell>
          <cell r="Y220" t="str">
            <v>Supporting customers in financial hardship</v>
          </cell>
          <cell r="Z220"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AA220" t="str">
            <v/>
          </cell>
          <cell r="AB220" t="str">
            <v/>
          </cell>
          <cell r="AC220" t="str">
            <v/>
          </cell>
          <cell r="AD220" t="str">
            <v/>
          </cell>
          <cell r="AE220">
            <v>1</v>
          </cell>
          <cell r="AF220" t="str">
            <v/>
          </cell>
          <cell r="AG220" t="str">
            <v/>
          </cell>
          <cell r="AH220" t="str">
            <v/>
          </cell>
          <cell r="AI220">
            <v>1</v>
          </cell>
          <cell r="AJ220" t="str">
            <v>Under</v>
          </cell>
          <cell r="AK220" t="str">
            <v xml:space="preserve">Revenue </v>
          </cell>
          <cell r="AL220" t="str">
            <v>In-period</v>
          </cell>
          <cell r="AM220" t="str">
            <v>Billing, debt, vfm, affordability, vulnerability</v>
          </cell>
          <cell r="AN220" t="str">
            <v>nr</v>
          </cell>
          <cell r="AO220" t="str">
            <v>Number of customers</v>
          </cell>
          <cell r="AP220">
            <v>0</v>
          </cell>
          <cell r="AQ220" t="str">
            <v>Up</v>
          </cell>
          <cell r="AR220" t="str">
            <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t="str">
            <v/>
          </cell>
          <cell r="BJ220" t="str">
            <v/>
          </cell>
          <cell r="BK220" t="str">
            <v/>
          </cell>
          <cell r="BL220" t="str">
            <v/>
          </cell>
          <cell r="BM220" t="str">
            <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t="str">
            <v>Yes</v>
          </cell>
          <cell r="CE220" t="str">
            <v>Yes</v>
          </cell>
          <cell r="CF220" t="str">
            <v>Yes</v>
          </cell>
          <cell r="CG220" t="str">
            <v>Yes</v>
          </cell>
          <cell r="CH220" t="str">
            <v>Yes</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v>1</v>
          </cell>
          <cell r="DW220" t="str">
            <v/>
          </cell>
        </row>
        <row r="221">
          <cell r="U221" t="str">
            <v>PR19SES_B.2</v>
          </cell>
          <cell r="V221" t="str">
            <v>Fair prices and help when you need it</v>
          </cell>
          <cell r="W221" t="str">
            <v>PR19 new</v>
          </cell>
          <cell r="X221" t="str">
            <v>B.2</v>
          </cell>
          <cell r="Y221" t="str">
            <v>Vulnerable support scheme awareness</v>
          </cell>
          <cell r="Z221"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AA221" t="str">
            <v/>
          </cell>
          <cell r="AB221" t="str">
            <v/>
          </cell>
          <cell r="AC221" t="str">
            <v/>
          </cell>
          <cell r="AD221" t="str">
            <v/>
          </cell>
          <cell r="AE221">
            <v>1</v>
          </cell>
          <cell r="AF221" t="str">
            <v/>
          </cell>
          <cell r="AG221" t="str">
            <v/>
          </cell>
          <cell r="AH221" t="str">
            <v/>
          </cell>
          <cell r="AI221">
            <v>1</v>
          </cell>
          <cell r="AJ221" t="str">
            <v>NFI</v>
          </cell>
          <cell r="AK221" t="str">
            <v/>
          </cell>
          <cell r="AL221" t="str">
            <v/>
          </cell>
          <cell r="AM221" t="str">
            <v>Billing, debt, vfm, affordability, vulnerability</v>
          </cell>
          <cell r="AN221" t="str">
            <v>%</v>
          </cell>
          <cell r="AO221" t="str">
            <v>Percentage of customers</v>
          </cell>
          <cell r="AP221">
            <v>1</v>
          </cell>
          <cell r="AQ221" t="str">
            <v>Up</v>
          </cell>
          <cell r="AR221" t="str">
            <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t="str">
            <v/>
          </cell>
          <cell r="BJ221" t="str">
            <v/>
          </cell>
          <cell r="BK221" t="str">
            <v/>
          </cell>
          <cell r="BL221" t="str">
            <v/>
          </cell>
          <cell r="BM221" t="str">
            <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v>1</v>
          </cell>
          <cell r="DW221" t="str">
            <v/>
          </cell>
        </row>
        <row r="222">
          <cell r="U222" t="str">
            <v>PR19SES_B.3</v>
          </cell>
          <cell r="V222" t="str">
            <v>Fair prices and help when you need it</v>
          </cell>
          <cell r="W222" t="str">
            <v>PR19 new</v>
          </cell>
          <cell r="X222" t="str">
            <v>B.3</v>
          </cell>
          <cell r="Y222" t="str">
            <v>Vulnerable support scheme helpfulness</v>
          </cell>
          <cell r="Z222"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AA222" t="str">
            <v/>
          </cell>
          <cell r="AB222" t="str">
            <v/>
          </cell>
          <cell r="AC222" t="str">
            <v/>
          </cell>
          <cell r="AD222" t="str">
            <v/>
          </cell>
          <cell r="AE222">
            <v>1</v>
          </cell>
          <cell r="AF222" t="str">
            <v/>
          </cell>
          <cell r="AG222" t="str">
            <v/>
          </cell>
          <cell r="AH222" t="str">
            <v/>
          </cell>
          <cell r="AI222">
            <v>1</v>
          </cell>
          <cell r="AJ222" t="str">
            <v>NFI</v>
          </cell>
          <cell r="AK222" t="str">
            <v/>
          </cell>
          <cell r="AL222" t="str">
            <v/>
          </cell>
          <cell r="AM222" t="str">
            <v>Billing, debt, vfm, affordability, vulnerability</v>
          </cell>
          <cell r="AN222" t="str">
            <v>%</v>
          </cell>
          <cell r="AO222" t="str">
            <v>Percentage of customers</v>
          </cell>
          <cell r="AP222">
            <v>1</v>
          </cell>
          <cell r="AQ222" t="str">
            <v>Up</v>
          </cell>
          <cell r="AR222" t="str">
            <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t="str">
            <v/>
          </cell>
          <cell r="BJ222" t="str">
            <v/>
          </cell>
          <cell r="BK222" t="str">
            <v/>
          </cell>
          <cell r="BL222" t="str">
            <v/>
          </cell>
          <cell r="BM222" t="str">
            <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t="str">
            <v/>
          </cell>
          <cell r="CE222" t="str">
            <v/>
          </cell>
          <cell r="CF222" t="str">
            <v/>
          </cell>
          <cell r="CG222" t="str">
            <v/>
          </cell>
          <cell r="CH222" t="str">
            <v/>
          </cell>
          <cell r="CI222" t="str">
            <v/>
          </cell>
          <cell r="CJ222" t="str">
            <v/>
          </cell>
          <cell r="CK222" t="str">
            <v/>
          </cell>
          <cell r="CL222" t="str">
            <v/>
          </cell>
          <cell r="CM222" t="str">
            <v/>
          </cell>
          <cell r="CN222" t="str">
            <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v>1</v>
          </cell>
          <cell r="DW222" t="str">
            <v/>
          </cell>
        </row>
        <row r="223">
          <cell r="U223" t="str">
            <v>PR19SES_B.4</v>
          </cell>
          <cell r="V223" t="str">
            <v>Fair prices and help when you need it</v>
          </cell>
          <cell r="W223" t="str">
            <v>PR19 new</v>
          </cell>
          <cell r="X223" t="str">
            <v>B.4</v>
          </cell>
          <cell r="Y223" t="str">
            <v>Void properties</v>
          </cell>
          <cell r="Z223"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AA223" t="str">
            <v/>
          </cell>
          <cell r="AB223" t="str">
            <v/>
          </cell>
          <cell r="AC223" t="str">
            <v/>
          </cell>
          <cell r="AD223" t="str">
            <v/>
          </cell>
          <cell r="AE223">
            <v>1</v>
          </cell>
          <cell r="AF223" t="str">
            <v/>
          </cell>
          <cell r="AG223" t="str">
            <v/>
          </cell>
          <cell r="AH223" t="str">
            <v/>
          </cell>
          <cell r="AI223">
            <v>1</v>
          </cell>
          <cell r="AJ223" t="str">
            <v>Out &amp; under</v>
          </cell>
          <cell r="AK223" t="str">
            <v xml:space="preserve">Revenue </v>
          </cell>
          <cell r="AL223" t="str">
            <v>In-period</v>
          </cell>
          <cell r="AM223" t="str">
            <v>Billing, debt, vfm, affordability, vulnerability</v>
          </cell>
          <cell r="AN223" t="str">
            <v>%</v>
          </cell>
          <cell r="AO223" t="str">
            <v>Voids as a percentage of all properties</v>
          </cell>
          <cell r="AP223">
            <v>2</v>
          </cell>
          <cell r="AQ223" t="str">
            <v>Down</v>
          </cell>
          <cell r="AR223" t="str">
            <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t="str">
            <v/>
          </cell>
          <cell r="BJ223" t="str">
            <v/>
          </cell>
          <cell r="BK223" t="str">
            <v/>
          </cell>
          <cell r="BL223" t="str">
            <v/>
          </cell>
          <cell r="BM223" t="str">
            <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t="str">
            <v>Yes</v>
          </cell>
          <cell r="CE223" t="str">
            <v>Yes</v>
          </cell>
          <cell r="CF223" t="str">
            <v>Yes</v>
          </cell>
          <cell r="CG223" t="str">
            <v>Yes</v>
          </cell>
          <cell r="CH223" t="str">
            <v>Yes</v>
          </cell>
          <cell r="CI223" t="str">
            <v/>
          </cell>
          <cell r="CJ223" t="str">
            <v/>
          </cell>
          <cell r="CK223" t="str">
            <v/>
          </cell>
          <cell r="CL223" t="str">
            <v/>
          </cell>
          <cell r="CM223" t="str">
            <v/>
          </cell>
          <cell r="CN223" t="str">
            <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v>1</v>
          </cell>
          <cell r="DW223" t="str">
            <v/>
          </cell>
        </row>
        <row r="224">
          <cell r="U224" t="str">
            <v>PR19SES_B.5</v>
          </cell>
          <cell r="V224" t="str">
            <v>Fair prices and help when you need it</v>
          </cell>
          <cell r="W224" t="str">
            <v>PR19 new</v>
          </cell>
          <cell r="X224" t="str">
            <v>B.5</v>
          </cell>
          <cell r="Y224" t="str">
            <v>Priority services for customers in vulnerable circumstances</v>
          </cell>
          <cell r="Z224" t="str">
            <v>We confirm we are adopting the standard definitions and reporting guidance for the common performance commitments.</v>
          </cell>
          <cell r="AA224" t="str">
            <v/>
          </cell>
          <cell r="AB224" t="str">
            <v/>
          </cell>
          <cell r="AC224" t="str">
            <v/>
          </cell>
          <cell r="AD224" t="str">
            <v/>
          </cell>
          <cell r="AE224">
            <v>1</v>
          </cell>
          <cell r="AF224" t="str">
            <v/>
          </cell>
          <cell r="AG224" t="str">
            <v/>
          </cell>
          <cell r="AH224" t="str">
            <v/>
          </cell>
          <cell r="AI224">
            <v>1</v>
          </cell>
          <cell r="AJ224" t="str">
            <v>NFI</v>
          </cell>
          <cell r="AK224" t="str">
            <v/>
          </cell>
          <cell r="AL224" t="str">
            <v/>
          </cell>
          <cell r="AM224" t="str">
            <v>Billing, debt, vfm, affordability, vulnerability</v>
          </cell>
          <cell r="AN224" t="str">
            <v>%</v>
          </cell>
          <cell r="AO224" t="str">
            <v>Percentage of applicable households</v>
          </cell>
          <cell r="AP224">
            <v>1</v>
          </cell>
          <cell r="AQ224" t="str">
            <v>Up</v>
          </cell>
          <cell r="AR224" t="str">
            <v>Priority services for customers in vulnerable circumstances</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t="str">
            <v>3.5 / 17.5 / 45</v>
          </cell>
          <cell r="BJ224" t="str">
            <v>4.4 / 35 / 90</v>
          </cell>
          <cell r="BK224" t="str">
            <v>5.3 / 35 / 90</v>
          </cell>
          <cell r="BL224" t="str">
            <v>6.2 / 35 / 90</v>
          </cell>
          <cell r="BM224" t="str">
            <v>7.0 / 35 / 90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t="str">
            <v/>
          </cell>
          <cell r="CE224" t="str">
            <v/>
          </cell>
          <cell r="CF224" t="str">
            <v/>
          </cell>
          <cell r="CG224" t="str">
            <v/>
          </cell>
          <cell r="CH224" t="str">
            <v/>
          </cell>
          <cell r="CI224" t="str">
            <v/>
          </cell>
          <cell r="CJ224" t="str">
            <v/>
          </cell>
          <cell r="CK224" t="str">
            <v/>
          </cell>
          <cell r="CL224" t="str">
            <v/>
          </cell>
          <cell r="CM224" t="str">
            <v/>
          </cell>
          <cell r="CN224" t="str">
            <v/>
          </cell>
          <cell r="CO224" t="str">
            <v/>
          </cell>
          <cell r="CP224" t="str">
            <v/>
          </cell>
          <cell r="CQ224" t="str">
            <v/>
          </cell>
          <cell r="CR224" t="str">
            <v/>
          </cell>
          <cell r="CS224" t="str">
            <v/>
          </cell>
          <cell r="CT224" t="str">
            <v/>
          </cell>
          <cell r="CU224" t="str">
            <v/>
          </cell>
          <cell r="CV224" t="str">
            <v/>
          </cell>
          <cell r="CW224" t="str">
            <v/>
          </cell>
          <cell r="CX224" t="str">
            <v/>
          </cell>
          <cell r="CY224" t="str">
            <v/>
          </cell>
          <cell r="CZ224" t="str">
            <v/>
          </cell>
          <cell r="DA224" t="str">
            <v/>
          </cell>
          <cell r="DB224" t="str">
            <v/>
          </cell>
          <cell r="DC224" t="str">
            <v/>
          </cell>
          <cell r="DD224" t="str">
            <v/>
          </cell>
          <cell r="DE224" t="str">
            <v/>
          </cell>
          <cell r="DF224" t="str">
            <v/>
          </cell>
          <cell r="DG224" t="str">
            <v/>
          </cell>
          <cell r="DH224" t="str">
            <v/>
          </cell>
          <cell r="DI224" t="str">
            <v/>
          </cell>
          <cell r="DJ224" t="str">
            <v/>
          </cell>
          <cell r="DK224" t="str">
            <v/>
          </cell>
          <cell r="DL224" t="str">
            <v/>
          </cell>
          <cell r="DM224" t="str">
            <v/>
          </cell>
          <cell r="DN224" t="str">
            <v/>
          </cell>
          <cell r="DO224" t="str">
            <v/>
          </cell>
          <cell r="DP224" t="str">
            <v/>
          </cell>
          <cell r="DQ224" t="str">
            <v/>
          </cell>
          <cell r="DR224" t="str">
            <v/>
          </cell>
          <cell r="DS224" t="str">
            <v/>
          </cell>
          <cell r="DT224" t="str">
            <v/>
          </cell>
          <cell r="DU224" t="str">
            <v/>
          </cell>
          <cell r="DV224">
            <v>1</v>
          </cell>
          <cell r="DW224" t="str">
            <v/>
          </cell>
        </row>
        <row r="225">
          <cell r="U225" t="str">
            <v>PR19SES_C.1</v>
          </cell>
          <cell r="V225" t="str">
            <v>A service that is fit now and for the future</v>
          </cell>
          <cell r="W225" t="str">
            <v>PR19 new</v>
          </cell>
          <cell r="X225" t="str">
            <v>C.1</v>
          </cell>
          <cell r="Y225" t="str">
            <v>Risk of severe restrictions in a drought</v>
          </cell>
          <cell r="Z225" t="str">
            <v>We confirm we are adopting the standard definitions and reporting guidance for the common performance commitments.</v>
          </cell>
          <cell r="AA225">
            <v>1</v>
          </cell>
          <cell r="AB225" t="str">
            <v/>
          </cell>
          <cell r="AC225" t="str">
            <v/>
          </cell>
          <cell r="AD225" t="str">
            <v/>
          </cell>
          <cell r="AE225" t="str">
            <v/>
          </cell>
          <cell r="AF225" t="str">
            <v/>
          </cell>
          <cell r="AG225" t="str">
            <v/>
          </cell>
          <cell r="AH225" t="str">
            <v/>
          </cell>
          <cell r="AI225">
            <v>1</v>
          </cell>
          <cell r="AJ225" t="str">
            <v>NFI</v>
          </cell>
          <cell r="AK225" t="str">
            <v/>
          </cell>
          <cell r="AL225" t="str">
            <v/>
          </cell>
          <cell r="AM225" t="str">
            <v>Resilience</v>
          </cell>
          <cell r="AN225" t="str">
            <v>%</v>
          </cell>
          <cell r="AO225" t="str">
            <v>Percentage of population at risk</v>
          </cell>
          <cell r="AP225">
            <v>1</v>
          </cell>
          <cell r="AQ225" t="str">
            <v>Down</v>
          </cell>
          <cell r="AR225" t="str">
            <v>Risk of severe restrictions in a drought</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0</v>
          </cell>
          <cell r="CB225">
            <v>0</v>
          </cell>
          <cell r="CC225">
            <v>0</v>
          </cell>
          <cell r="CD225" t="str">
            <v/>
          </cell>
          <cell r="CE225" t="str">
            <v/>
          </cell>
          <cell r="CF225" t="str">
            <v/>
          </cell>
          <cell r="CG225" t="str">
            <v/>
          </cell>
          <cell r="CH225" t="str">
            <v/>
          </cell>
          <cell r="CI225" t="str">
            <v/>
          </cell>
          <cell r="CJ225" t="str">
            <v/>
          </cell>
          <cell r="CK225" t="str">
            <v/>
          </cell>
          <cell r="CL225" t="str">
            <v/>
          </cell>
          <cell r="CM225" t="str">
            <v/>
          </cell>
          <cell r="CN225" t="str">
            <v/>
          </cell>
          <cell r="CO225" t="str">
            <v/>
          </cell>
          <cell r="CP225" t="str">
            <v/>
          </cell>
          <cell r="CQ225" t="str">
            <v/>
          </cell>
          <cell r="CR225" t="str">
            <v/>
          </cell>
          <cell r="CS225" t="str">
            <v/>
          </cell>
          <cell r="CT225" t="str">
            <v/>
          </cell>
          <cell r="CU225" t="str">
            <v/>
          </cell>
          <cell r="CV225" t="str">
            <v/>
          </cell>
          <cell r="CW225" t="str">
            <v/>
          </cell>
          <cell r="CX225" t="str">
            <v/>
          </cell>
          <cell r="CY225" t="str">
            <v/>
          </cell>
          <cell r="CZ225" t="str">
            <v/>
          </cell>
          <cell r="DA225" t="str">
            <v/>
          </cell>
          <cell r="DB225" t="str">
            <v/>
          </cell>
          <cell r="DC225" t="str">
            <v/>
          </cell>
          <cell r="DD225" t="str">
            <v/>
          </cell>
          <cell r="DE225" t="str">
            <v/>
          </cell>
          <cell r="DF225" t="str">
            <v/>
          </cell>
          <cell r="DG225" t="str">
            <v/>
          </cell>
          <cell r="DH225" t="str">
            <v/>
          </cell>
          <cell r="DI225" t="str">
            <v/>
          </cell>
          <cell r="DJ225" t="str">
            <v/>
          </cell>
          <cell r="DK225" t="str">
            <v/>
          </cell>
          <cell r="DL225" t="str">
            <v/>
          </cell>
          <cell r="DM225" t="str">
            <v/>
          </cell>
          <cell r="DN225" t="str">
            <v/>
          </cell>
          <cell r="DO225" t="str">
            <v/>
          </cell>
          <cell r="DP225" t="str">
            <v/>
          </cell>
          <cell r="DQ225" t="str">
            <v/>
          </cell>
          <cell r="DR225" t="str">
            <v/>
          </cell>
          <cell r="DS225" t="str">
            <v/>
          </cell>
          <cell r="DT225" t="str">
            <v/>
          </cell>
          <cell r="DU225" t="str">
            <v/>
          </cell>
          <cell r="DV225">
            <v>1</v>
          </cell>
          <cell r="DW225" t="str">
            <v/>
          </cell>
        </row>
        <row r="226">
          <cell r="U226" t="str">
            <v>PR19SES_C.3</v>
          </cell>
          <cell r="V226" t="str">
            <v>A service that is fit now and for the future</v>
          </cell>
          <cell r="W226" t="str">
            <v>PR19 new</v>
          </cell>
          <cell r="X226" t="str">
            <v>C.3</v>
          </cell>
          <cell r="Y226" t="str">
            <v>Unplanned outage</v>
          </cell>
          <cell r="Z226" t="str">
            <v>We confirm we are adopting the standard definitions and reporting guidance for the common performance commitments.</v>
          </cell>
          <cell r="AA226" t="str">
            <v/>
          </cell>
          <cell r="AB226">
            <v>1</v>
          </cell>
          <cell r="AC226" t="str">
            <v/>
          </cell>
          <cell r="AD226" t="str">
            <v/>
          </cell>
          <cell r="AE226" t="str">
            <v/>
          </cell>
          <cell r="AF226" t="str">
            <v/>
          </cell>
          <cell r="AG226" t="str">
            <v/>
          </cell>
          <cell r="AH226" t="str">
            <v/>
          </cell>
          <cell r="AI226">
            <v>1</v>
          </cell>
          <cell r="AJ226" t="str">
            <v>Under</v>
          </cell>
          <cell r="AK226" t="str">
            <v xml:space="preserve">Revenue </v>
          </cell>
          <cell r="AL226" t="str">
            <v>In-period</v>
          </cell>
          <cell r="AM226" t="str">
            <v>Water outage</v>
          </cell>
          <cell r="AN226" t="str">
            <v>%</v>
          </cell>
          <cell r="AO226" t="str">
            <v>Percentage of peak week production capacity</v>
          </cell>
          <cell r="AP226">
            <v>2</v>
          </cell>
          <cell r="AQ226" t="str">
            <v>Down</v>
          </cell>
          <cell r="AR226" t="str">
            <v>Unplanned outage</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2.34</v>
          </cell>
          <cell r="BJ226">
            <v>2.34</v>
          </cell>
          <cell r="BK226">
            <v>2.34</v>
          </cell>
          <cell r="BL226">
            <v>2.34</v>
          </cell>
          <cell r="BM226">
            <v>2.34</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t="str">
            <v>Yes</v>
          </cell>
          <cell r="CE226" t="str">
            <v>Yes</v>
          </cell>
          <cell r="CF226" t="str">
            <v>Yes</v>
          </cell>
          <cell r="CG226" t="str">
            <v>Yes</v>
          </cell>
          <cell r="CH226" t="str">
            <v>Yes</v>
          </cell>
          <cell r="CI226" t="str">
            <v/>
          </cell>
          <cell r="CJ226" t="str">
            <v/>
          </cell>
          <cell r="CK226" t="str">
            <v/>
          </cell>
          <cell r="CL226" t="str">
            <v/>
          </cell>
          <cell r="CM226" t="str">
            <v/>
          </cell>
          <cell r="CN226">
            <v>4.68</v>
          </cell>
          <cell r="CO226">
            <v>4.68</v>
          </cell>
          <cell r="CP226">
            <v>4.68</v>
          </cell>
          <cell r="CQ226">
            <v>4.68</v>
          </cell>
          <cell r="CR226">
            <v>4.68</v>
          </cell>
          <cell r="CS226" t="str">
            <v/>
          </cell>
          <cell r="CT226" t="str">
            <v/>
          </cell>
          <cell r="CU226" t="str">
            <v/>
          </cell>
          <cell r="CV226" t="str">
            <v/>
          </cell>
          <cell r="CW226" t="str">
            <v/>
          </cell>
          <cell r="CX226" t="str">
            <v/>
          </cell>
          <cell r="CY226" t="str">
            <v/>
          </cell>
          <cell r="CZ226" t="str">
            <v/>
          </cell>
          <cell r="DA226" t="str">
            <v/>
          </cell>
          <cell r="DB226" t="str">
            <v/>
          </cell>
          <cell r="DC226" t="str">
            <v/>
          </cell>
          <cell r="DD226" t="str">
            <v/>
          </cell>
          <cell r="DE226" t="str">
            <v/>
          </cell>
          <cell r="DF226" t="str">
            <v/>
          </cell>
          <cell r="DG226" t="str">
            <v/>
          </cell>
          <cell r="DH226" t="str">
            <v/>
          </cell>
          <cell r="DI226" t="str">
            <v/>
          </cell>
          <cell r="DJ226" t="str">
            <v/>
          </cell>
          <cell r="DK226" t="str">
            <v/>
          </cell>
          <cell r="DL226" t="str">
            <v/>
          </cell>
          <cell r="DM226">
            <v>-0.17599999999999999</v>
          </cell>
          <cell r="DN226" t="str">
            <v/>
          </cell>
          <cell r="DO226" t="str">
            <v/>
          </cell>
          <cell r="DP226" t="str">
            <v/>
          </cell>
          <cell r="DQ226" t="str">
            <v/>
          </cell>
          <cell r="DR226" t="str">
            <v/>
          </cell>
          <cell r="DS226" t="str">
            <v/>
          </cell>
          <cell r="DT226" t="str">
            <v/>
          </cell>
          <cell r="DU226" t="str">
            <v/>
          </cell>
          <cell r="DV226">
            <v>1</v>
          </cell>
          <cell r="DW226" t="str">
            <v/>
          </cell>
        </row>
        <row r="227">
          <cell r="U227" t="str">
            <v>PR19SES_C.4</v>
          </cell>
          <cell r="V227" t="str">
            <v>A service that is fit now and for the future</v>
          </cell>
          <cell r="W227" t="str">
            <v>PR14 continuation</v>
          </cell>
          <cell r="X227" t="str">
            <v>C.4</v>
          </cell>
          <cell r="Y227" t="str">
            <v>Leakage</v>
          </cell>
          <cell r="Z227" t="str">
            <v>We confirm we are adopting the standard definitions and reporting guidance for the common performance commitments.</v>
          </cell>
          <cell r="AA227" t="str">
            <v/>
          </cell>
          <cell r="AB227">
            <v>1</v>
          </cell>
          <cell r="AC227" t="str">
            <v/>
          </cell>
          <cell r="AD227" t="str">
            <v/>
          </cell>
          <cell r="AE227" t="str">
            <v/>
          </cell>
          <cell r="AF227" t="str">
            <v/>
          </cell>
          <cell r="AG227" t="str">
            <v/>
          </cell>
          <cell r="AH227" t="str">
            <v/>
          </cell>
          <cell r="AI227">
            <v>1</v>
          </cell>
          <cell r="AJ227" t="str">
            <v>Out &amp; under</v>
          </cell>
          <cell r="AK227" t="str">
            <v xml:space="preserve">Revenue </v>
          </cell>
          <cell r="AL227" t="str">
            <v>In-period</v>
          </cell>
          <cell r="AM227" t="str">
            <v>Leakage</v>
          </cell>
          <cell r="AN227" t="str">
            <v>%</v>
          </cell>
          <cell r="AO227" t="str">
            <v>Percentage reduction from baseline (2019-20) using 3 year average</v>
          </cell>
          <cell r="AP227">
            <v>1</v>
          </cell>
          <cell r="AQ227" t="str">
            <v>Up</v>
          </cell>
          <cell r="AR227" t="str">
            <v>Leakage</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1.2</v>
          </cell>
          <cell r="BJ227">
            <v>3.3</v>
          </cell>
          <cell r="BK227">
            <v>6.2</v>
          </cell>
          <cell r="BL227">
            <v>9.5</v>
          </cell>
          <cell r="BM227">
            <v>12.4</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t="str">
            <v>Yes</v>
          </cell>
          <cell r="CE227" t="str">
            <v>Yes</v>
          </cell>
          <cell r="CF227" t="str">
            <v>Yes</v>
          </cell>
          <cell r="CG227" t="str">
            <v>Yes</v>
          </cell>
          <cell r="CH227" t="str">
            <v>Yes</v>
          </cell>
          <cell r="CI227">
            <v>-70.7</v>
          </cell>
          <cell r="CJ227">
            <v>-70.7</v>
          </cell>
          <cell r="CK227">
            <v>-70.7</v>
          </cell>
          <cell r="CL227">
            <v>-70.7</v>
          </cell>
          <cell r="CM227">
            <v>-70.7</v>
          </cell>
          <cell r="CN227">
            <v>-50</v>
          </cell>
          <cell r="CO227">
            <v>-50</v>
          </cell>
          <cell r="CP227">
            <v>-50</v>
          </cell>
          <cell r="CQ227">
            <v>-50</v>
          </cell>
          <cell r="CR227">
            <v>-50</v>
          </cell>
          <cell r="CS227" t="str">
            <v/>
          </cell>
          <cell r="CT227" t="str">
            <v/>
          </cell>
          <cell r="CU227" t="str">
            <v/>
          </cell>
          <cell r="CV227" t="str">
            <v/>
          </cell>
          <cell r="CW227" t="str">
            <v/>
          </cell>
          <cell r="CX227" t="str">
            <v/>
          </cell>
          <cell r="CY227" t="str">
            <v/>
          </cell>
          <cell r="CZ227" t="str">
            <v/>
          </cell>
          <cell r="DA227" t="str">
            <v/>
          </cell>
          <cell r="DB227" t="str">
            <v/>
          </cell>
          <cell r="DC227">
            <v>21.9</v>
          </cell>
          <cell r="DD227">
            <v>23</v>
          </cell>
          <cell r="DE227">
            <v>24.4</v>
          </cell>
          <cell r="DF227">
            <v>26.1</v>
          </cell>
          <cell r="DG227">
            <v>28.1</v>
          </cell>
          <cell r="DH227" t="str">
            <v>*</v>
          </cell>
          <cell r="DI227" t="str">
            <v>*</v>
          </cell>
          <cell r="DJ227" t="str">
            <v>*</v>
          </cell>
          <cell r="DK227" t="str">
            <v>*</v>
          </cell>
          <cell r="DL227" t="str">
            <v>*</v>
          </cell>
          <cell r="DM227">
            <v>-0.41499999999999998</v>
          </cell>
          <cell r="DN227">
            <v>-2.169</v>
          </cell>
          <cell r="DO227" t="str">
            <v/>
          </cell>
          <cell r="DP227">
            <v>-0.46300000000000002</v>
          </cell>
          <cell r="DQ227">
            <v>0.34599999999999997</v>
          </cell>
          <cell r="DR227" t="str">
            <v/>
          </cell>
          <cell r="DS227" t="str">
            <v/>
          </cell>
          <cell r="DT227">
            <v>0.46300000000000002</v>
          </cell>
          <cell r="DU227" t="str">
            <v/>
          </cell>
          <cell r="DV227">
            <v>1</v>
          </cell>
          <cell r="DW227" t="str">
            <v/>
          </cell>
        </row>
        <row r="228">
          <cell r="U228" t="str">
            <v>PR19SES_D.1</v>
          </cell>
          <cell r="V228" t="str">
            <v>Excellent service, whenever and however you need it</v>
          </cell>
          <cell r="W228" t="str">
            <v>PR19 new</v>
          </cell>
          <cell r="X228" t="str">
            <v>D.1</v>
          </cell>
          <cell r="Y228" t="str">
            <v>First contact resolution</v>
          </cell>
          <cell r="Z228"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AA228" t="str">
            <v/>
          </cell>
          <cell r="AB228" t="str">
            <v/>
          </cell>
          <cell r="AC228" t="str">
            <v/>
          </cell>
          <cell r="AD228" t="str">
            <v/>
          </cell>
          <cell r="AE228">
            <v>1</v>
          </cell>
          <cell r="AF228" t="str">
            <v/>
          </cell>
          <cell r="AG228" t="str">
            <v/>
          </cell>
          <cell r="AH228" t="str">
            <v/>
          </cell>
          <cell r="AI228">
            <v>1</v>
          </cell>
          <cell r="AJ228" t="str">
            <v>Under</v>
          </cell>
          <cell r="AK228" t="str">
            <v xml:space="preserve">Revenue </v>
          </cell>
          <cell r="AL228" t="str">
            <v>In-period</v>
          </cell>
          <cell r="AM228" t="str">
            <v>Customer service/satisfaction (exc. billing etc.)</v>
          </cell>
          <cell r="AN228" t="str">
            <v>%</v>
          </cell>
          <cell r="AO228" t="str">
            <v>Percentage of contacts resolved first time</v>
          </cell>
          <cell r="AP228">
            <v>1</v>
          </cell>
          <cell r="AQ228" t="str">
            <v>Up</v>
          </cell>
          <cell r="AR228" t="str">
            <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t="str">
            <v/>
          </cell>
          <cell r="BJ228" t="str">
            <v/>
          </cell>
          <cell r="BK228" t="str">
            <v/>
          </cell>
          <cell r="BL228" t="str">
            <v/>
          </cell>
          <cell r="BM228" t="str">
            <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t="str">
            <v>Yes</v>
          </cell>
          <cell r="CE228" t="str">
            <v>Yes</v>
          </cell>
          <cell r="CF228" t="str">
            <v>Yes</v>
          </cell>
          <cell r="CG228" t="str">
            <v>Yes</v>
          </cell>
          <cell r="CH228" t="str">
            <v>Yes</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v>1</v>
          </cell>
          <cell r="DW228" t="str">
            <v/>
          </cell>
        </row>
        <row r="229">
          <cell r="U229" t="str">
            <v>PR19SES_D.2</v>
          </cell>
          <cell r="V229" t="str">
            <v>Excellent service, whenever and however you need it</v>
          </cell>
          <cell r="W229" t="str">
            <v>PR19 new</v>
          </cell>
          <cell r="X229" t="str">
            <v>D.2</v>
          </cell>
          <cell r="Y229" t="str">
            <v>C-MeX: Customer measure of experience</v>
          </cell>
          <cell r="Z229" t="str">
            <v>We confirm we are adopting the standard definitions and reporting guidance for the common performance commitments.</v>
          </cell>
          <cell r="AA229" t="str">
            <v/>
          </cell>
          <cell r="AB229" t="str">
            <v/>
          </cell>
          <cell r="AC229" t="str">
            <v/>
          </cell>
          <cell r="AD229" t="str">
            <v/>
          </cell>
          <cell r="AE229">
            <v>1</v>
          </cell>
          <cell r="AF229" t="str">
            <v/>
          </cell>
          <cell r="AG229" t="str">
            <v/>
          </cell>
          <cell r="AH229" t="str">
            <v/>
          </cell>
          <cell r="AI229">
            <v>1</v>
          </cell>
          <cell r="AJ229" t="str">
            <v>Out &amp; under</v>
          </cell>
          <cell r="AK229" t="str">
            <v xml:space="preserve">Revenue </v>
          </cell>
          <cell r="AL229" t="str">
            <v>In-period</v>
          </cell>
          <cell r="AM229" t="str">
            <v>Customer measure of experience (C-MeX)</v>
          </cell>
          <cell r="AN229" t="str">
            <v>score</v>
          </cell>
          <cell r="AO229" t="str">
            <v>C-Mex scores</v>
          </cell>
          <cell r="AP229">
            <v>2</v>
          </cell>
          <cell r="AQ229" t="str">
            <v>Up</v>
          </cell>
          <cell r="AR229" t="str">
            <v>C-MeX: Customer measure of experience</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t="str">
            <v/>
          </cell>
          <cell r="BJ229" t="str">
            <v/>
          </cell>
          <cell r="BK229" t="str">
            <v/>
          </cell>
          <cell r="BL229" t="str">
            <v/>
          </cell>
          <cell r="BM229" t="str">
            <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t="str">
            <v>Yes</v>
          </cell>
          <cell r="CE229" t="str">
            <v>Yes</v>
          </cell>
          <cell r="CF229" t="str">
            <v>Yes</v>
          </cell>
          <cell r="CG229" t="str">
            <v>Yes</v>
          </cell>
          <cell r="CH229" t="str">
            <v>Yes</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v>1</v>
          </cell>
          <cell r="DW229" t="str">
            <v/>
          </cell>
        </row>
        <row r="230">
          <cell r="U230" t="str">
            <v>PR19SES_D.3</v>
          </cell>
          <cell r="V230" t="str">
            <v>Excellent service, whenever and however you need it</v>
          </cell>
          <cell r="W230" t="str">
            <v>PR19 new</v>
          </cell>
          <cell r="X230" t="str">
            <v>D.3</v>
          </cell>
          <cell r="Y230" t="str">
            <v>D-MeX: Developer services measure of experience</v>
          </cell>
          <cell r="Z230" t="str">
            <v>We confirm we are adopting the standard definitions and reporting guidance for the common performance commitments.</v>
          </cell>
          <cell r="AA230" t="str">
            <v/>
          </cell>
          <cell r="AB230">
            <v>1</v>
          </cell>
          <cell r="AC230" t="str">
            <v/>
          </cell>
          <cell r="AD230" t="str">
            <v/>
          </cell>
          <cell r="AE230" t="str">
            <v/>
          </cell>
          <cell r="AF230" t="str">
            <v/>
          </cell>
          <cell r="AG230" t="str">
            <v/>
          </cell>
          <cell r="AH230" t="str">
            <v/>
          </cell>
          <cell r="AI230">
            <v>1</v>
          </cell>
          <cell r="AJ230" t="str">
            <v>Out &amp; under</v>
          </cell>
          <cell r="AK230" t="str">
            <v xml:space="preserve">Revenue </v>
          </cell>
          <cell r="AL230" t="str">
            <v>In-period</v>
          </cell>
          <cell r="AM230" t="str">
            <v>Developer services measure of experience (D-MeX)</v>
          </cell>
          <cell r="AN230" t="str">
            <v>score</v>
          </cell>
          <cell r="AO230" t="str">
            <v>D-Mex score</v>
          </cell>
          <cell r="AP230">
            <v>2</v>
          </cell>
          <cell r="AQ230" t="str">
            <v>Up</v>
          </cell>
          <cell r="AR230" t="str">
            <v>D-MeX: Developer services measure of experience</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t="str">
            <v/>
          </cell>
          <cell r="BJ230" t="str">
            <v/>
          </cell>
          <cell r="BK230" t="str">
            <v/>
          </cell>
          <cell r="BL230" t="str">
            <v/>
          </cell>
          <cell r="BM230" t="str">
            <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t="str">
            <v>Yes</v>
          </cell>
          <cell r="CE230" t="str">
            <v>Yes</v>
          </cell>
          <cell r="CF230" t="str">
            <v>Yes</v>
          </cell>
          <cell r="CG230" t="str">
            <v>Yes</v>
          </cell>
          <cell r="CH230" t="str">
            <v>Yes</v>
          </cell>
          <cell r="CI230" t="str">
            <v/>
          </cell>
          <cell r="CJ230" t="str">
            <v/>
          </cell>
          <cell r="CK230" t="str">
            <v/>
          </cell>
          <cell r="CL230" t="str">
            <v/>
          </cell>
          <cell r="CM230" t="str">
            <v/>
          </cell>
          <cell r="CN230" t="str">
            <v/>
          </cell>
          <cell r="CO230" t="str">
            <v/>
          </cell>
          <cell r="CP230" t="str">
            <v/>
          </cell>
          <cell r="CQ230" t="str">
            <v/>
          </cell>
          <cell r="CR230" t="str">
            <v/>
          </cell>
          <cell r="CS230" t="str">
            <v/>
          </cell>
          <cell r="CT230" t="str">
            <v/>
          </cell>
          <cell r="CU230" t="str">
            <v/>
          </cell>
          <cell r="CV230" t="str">
            <v/>
          </cell>
          <cell r="CW230" t="str">
            <v/>
          </cell>
          <cell r="CX230" t="str">
            <v/>
          </cell>
          <cell r="CY230" t="str">
            <v/>
          </cell>
          <cell r="CZ230" t="str">
            <v/>
          </cell>
          <cell r="DA230" t="str">
            <v/>
          </cell>
          <cell r="DB230" t="str">
            <v/>
          </cell>
          <cell r="DC230" t="str">
            <v/>
          </cell>
          <cell r="DD230" t="str">
            <v/>
          </cell>
          <cell r="DE230" t="str">
            <v/>
          </cell>
          <cell r="DF230" t="str">
            <v/>
          </cell>
          <cell r="DG230" t="str">
            <v/>
          </cell>
          <cell r="DH230" t="str">
            <v/>
          </cell>
          <cell r="DI230" t="str">
            <v/>
          </cell>
          <cell r="DJ230" t="str">
            <v/>
          </cell>
          <cell r="DK230" t="str">
            <v/>
          </cell>
          <cell r="DL230" t="str">
            <v/>
          </cell>
          <cell r="DM230" t="str">
            <v/>
          </cell>
          <cell r="DN230" t="str">
            <v/>
          </cell>
          <cell r="DO230" t="str">
            <v/>
          </cell>
          <cell r="DP230" t="str">
            <v/>
          </cell>
          <cell r="DQ230" t="str">
            <v/>
          </cell>
          <cell r="DR230" t="str">
            <v/>
          </cell>
          <cell r="DS230" t="str">
            <v/>
          </cell>
          <cell r="DT230" t="str">
            <v/>
          </cell>
          <cell r="DU230" t="str">
            <v>No</v>
          </cell>
          <cell r="DV230">
            <v>1</v>
          </cell>
          <cell r="DW230" t="str">
            <v/>
          </cell>
        </row>
        <row r="231">
          <cell r="U231" t="str">
            <v>PR19SES_E.1</v>
          </cell>
          <cell r="V231" t="str">
            <v>Support a thriving environment we can all rely upon</v>
          </cell>
          <cell r="W231" t="str">
            <v>PR14 revision</v>
          </cell>
          <cell r="X231" t="str">
            <v>E.1</v>
          </cell>
          <cell r="Y231" t="str">
            <v>Per capita consumption</v>
          </cell>
          <cell r="Z231" t="str">
            <v>We confirm we are adopting the standard definitions and reporting guidance for the common performance commitments.</v>
          </cell>
          <cell r="AA231" t="str">
            <v/>
          </cell>
          <cell r="AB231">
            <v>1</v>
          </cell>
          <cell r="AC231" t="str">
            <v/>
          </cell>
          <cell r="AD231" t="str">
            <v/>
          </cell>
          <cell r="AE231" t="str">
            <v/>
          </cell>
          <cell r="AF231" t="str">
            <v/>
          </cell>
          <cell r="AG231" t="str">
            <v/>
          </cell>
          <cell r="AH231" t="str">
            <v/>
          </cell>
          <cell r="AI231">
            <v>1</v>
          </cell>
          <cell r="AJ231" t="str">
            <v>Under</v>
          </cell>
          <cell r="AK231" t="str">
            <v xml:space="preserve">Revenue </v>
          </cell>
          <cell r="AL231" t="str">
            <v>End of period</v>
          </cell>
          <cell r="AM231" t="str">
            <v>Water consumption</v>
          </cell>
          <cell r="AN231" t="str">
            <v xml:space="preserve">% </v>
          </cell>
          <cell r="AO231" t="str">
            <v>Percentage reduction from baseline (2019-20) using 3 year average</v>
          </cell>
          <cell r="AP231">
            <v>1</v>
          </cell>
          <cell r="AQ231" t="str">
            <v>Up</v>
          </cell>
          <cell r="AR231" t="str">
            <v>Per capita consumption</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1</v>
          </cell>
          <cell r="BJ231">
            <v>2.2999999999999998</v>
          </cell>
          <cell r="BK231">
            <v>3.8</v>
          </cell>
          <cell r="BL231">
            <v>5.2</v>
          </cell>
          <cell r="BM231">
            <v>6.6</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t="str">
            <v>Yes</v>
          </cell>
          <cell r="CE231" t="str">
            <v>Yes</v>
          </cell>
          <cell r="CF231" t="str">
            <v>Yes</v>
          </cell>
          <cell r="CG231" t="str">
            <v>Yes</v>
          </cell>
          <cell r="CH231" t="str">
            <v>Yes</v>
          </cell>
          <cell r="CI231" t="str">
            <v/>
          </cell>
          <cell r="CJ231" t="str">
            <v/>
          </cell>
          <cell r="CK231" t="str">
            <v/>
          </cell>
          <cell r="CL231" t="str">
            <v/>
          </cell>
          <cell r="CM231" t="str">
            <v/>
          </cell>
          <cell r="CN231">
            <v>-8.9</v>
          </cell>
          <cell r="CO231">
            <v>-8.9</v>
          </cell>
          <cell r="CP231">
            <v>-8.9</v>
          </cell>
          <cell r="CQ231">
            <v>-8.9</v>
          </cell>
          <cell r="CR231">
            <v>-8.9</v>
          </cell>
          <cell r="CS231" t="str">
            <v/>
          </cell>
          <cell r="CT231" t="str">
            <v/>
          </cell>
          <cell r="CU231" t="str">
            <v/>
          </cell>
          <cell r="CV231" t="str">
            <v/>
          </cell>
          <cell r="CW231" t="str">
            <v/>
          </cell>
          <cell r="CX231" t="str">
            <v/>
          </cell>
          <cell r="CY231" t="str">
            <v/>
          </cell>
          <cell r="CZ231" t="str">
            <v/>
          </cell>
          <cell r="DA231" t="str">
            <v/>
          </cell>
          <cell r="DB231" t="str">
            <v/>
          </cell>
          <cell r="DC231" t="str">
            <v/>
          </cell>
          <cell r="DD231" t="str">
            <v/>
          </cell>
          <cell r="DE231" t="str">
            <v/>
          </cell>
          <cell r="DF231" t="str">
            <v/>
          </cell>
          <cell r="DG231" t="str">
            <v/>
          </cell>
          <cell r="DH231" t="str">
            <v/>
          </cell>
          <cell r="DI231" t="str">
            <v/>
          </cell>
          <cell r="DJ231" t="str">
            <v/>
          </cell>
          <cell r="DK231" t="str">
            <v/>
          </cell>
          <cell r="DL231" t="str">
            <v/>
          </cell>
          <cell r="DM231">
            <v>-8.7999999999999995E-2</v>
          </cell>
          <cell r="DN231" t="str">
            <v/>
          </cell>
          <cell r="DO231" t="str">
            <v/>
          </cell>
          <cell r="DP231" t="str">
            <v/>
          </cell>
          <cell r="DQ231" t="str">
            <v/>
          </cell>
          <cell r="DR231" t="str">
            <v/>
          </cell>
          <cell r="DS231" t="str">
            <v/>
          </cell>
          <cell r="DT231" t="str">
            <v/>
          </cell>
          <cell r="DU231" t="str">
            <v>No</v>
          </cell>
          <cell r="DV231">
            <v>1</v>
          </cell>
          <cell r="DW231" t="str">
            <v/>
          </cell>
        </row>
        <row r="232">
          <cell r="U232" t="str">
            <v>PR19SES_E.2</v>
          </cell>
          <cell r="V232" t="str">
            <v>Support a thriving environment we can all rely upon</v>
          </cell>
          <cell r="W232" t="str">
            <v>PR14 continuation</v>
          </cell>
          <cell r="X232" t="str">
            <v>E.2</v>
          </cell>
          <cell r="Y232" t="str">
            <v>Greenhouse gas emissions</v>
          </cell>
          <cell r="Z232"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AA232" t="str">
            <v/>
          </cell>
          <cell r="AB232">
            <v>1</v>
          </cell>
          <cell r="AC232" t="str">
            <v/>
          </cell>
          <cell r="AD232" t="str">
            <v/>
          </cell>
          <cell r="AE232" t="str">
            <v/>
          </cell>
          <cell r="AF232" t="str">
            <v/>
          </cell>
          <cell r="AG232" t="str">
            <v/>
          </cell>
          <cell r="AH232" t="str">
            <v/>
          </cell>
          <cell r="AI232">
            <v>1</v>
          </cell>
          <cell r="AJ232" t="str">
            <v>Under</v>
          </cell>
          <cell r="AK232" t="str">
            <v xml:space="preserve">Revenue </v>
          </cell>
          <cell r="AL232" t="str">
            <v>In-period</v>
          </cell>
          <cell r="AM232" t="str">
            <v>Energy/emissions</v>
          </cell>
          <cell r="AN232" t="str">
            <v>nr</v>
          </cell>
          <cell r="AO232" t="str">
            <v>Emissions (kgCO2eg) per million litre of water put into supply</v>
          </cell>
          <cell r="AP232">
            <v>0</v>
          </cell>
          <cell r="AQ232" t="str">
            <v>Down</v>
          </cell>
          <cell r="AR232" t="str">
            <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t="str">
            <v/>
          </cell>
          <cell r="BJ232" t="str">
            <v/>
          </cell>
          <cell r="BK232" t="str">
            <v/>
          </cell>
          <cell r="BL232" t="str">
            <v/>
          </cell>
          <cell r="BM232" t="str">
            <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t="str">
            <v>Yes</v>
          </cell>
          <cell r="CE232" t="str">
            <v>Yes</v>
          </cell>
          <cell r="CF232" t="str">
            <v>Yes</v>
          </cell>
          <cell r="CG232" t="str">
            <v>Yes</v>
          </cell>
          <cell r="CH232" t="str">
            <v>Yes</v>
          </cell>
          <cell r="CI232" t="str">
            <v/>
          </cell>
          <cell r="CJ232" t="str">
            <v/>
          </cell>
          <cell r="CK232" t="str">
            <v/>
          </cell>
          <cell r="CL232" t="str">
            <v/>
          </cell>
          <cell r="CM232" t="str">
            <v/>
          </cell>
          <cell r="CN232" t="str">
            <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v>1</v>
          </cell>
          <cell r="DW232" t="str">
            <v/>
          </cell>
        </row>
        <row r="233">
          <cell r="U233" t="str">
            <v>PR19SES_E.3</v>
          </cell>
          <cell r="V233" t="str">
            <v>Support a thriving environment we can all rely upon</v>
          </cell>
          <cell r="W233" t="str">
            <v>PR14 revision</v>
          </cell>
          <cell r="X233" t="str">
            <v>E.3</v>
          </cell>
          <cell r="Y233" t="str">
            <v>Pollution incidents</v>
          </cell>
          <cell r="Z233"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AA233" t="str">
            <v/>
          </cell>
          <cell r="AB233">
            <v>1</v>
          </cell>
          <cell r="AC233" t="str">
            <v/>
          </cell>
          <cell r="AD233" t="str">
            <v/>
          </cell>
          <cell r="AE233" t="str">
            <v/>
          </cell>
          <cell r="AF233" t="str">
            <v/>
          </cell>
          <cell r="AG233" t="str">
            <v/>
          </cell>
          <cell r="AH233" t="str">
            <v/>
          </cell>
          <cell r="AI233">
            <v>1</v>
          </cell>
          <cell r="AJ233" t="str">
            <v>NFI</v>
          </cell>
          <cell r="AK233" t="str">
            <v/>
          </cell>
          <cell r="AL233" t="str">
            <v/>
          </cell>
          <cell r="AM233" t="str">
            <v>Pollution incidents</v>
          </cell>
          <cell r="AN233" t="str">
            <v>nr</v>
          </cell>
          <cell r="AO233" t="str">
            <v>Number of pollution incidents</v>
          </cell>
          <cell r="AP233">
            <v>0</v>
          </cell>
          <cell r="AQ233" t="str">
            <v>Down</v>
          </cell>
          <cell r="AR233" t="str">
            <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t="str">
            <v/>
          </cell>
          <cell r="BJ233" t="str">
            <v/>
          </cell>
          <cell r="BK233" t="str">
            <v/>
          </cell>
          <cell r="BL233" t="str">
            <v/>
          </cell>
          <cell r="BM233" t="str">
            <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v>1</v>
          </cell>
          <cell r="DW233" t="str">
            <v/>
          </cell>
        </row>
        <row r="234">
          <cell r="U234" t="str">
            <v>PR19SES_E.4</v>
          </cell>
          <cell r="V234" t="str">
            <v>Support a thriving environment we can all rely upon</v>
          </cell>
          <cell r="W234" t="str">
            <v>PR19 new</v>
          </cell>
          <cell r="X234" t="str">
            <v>E.4</v>
          </cell>
          <cell r="Y234" t="str">
            <v>Abstraction incentive mechanism</v>
          </cell>
          <cell r="Z234"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AA234">
            <v>1</v>
          </cell>
          <cell r="AB234" t="str">
            <v/>
          </cell>
          <cell r="AC234" t="str">
            <v/>
          </cell>
          <cell r="AD234" t="str">
            <v/>
          </cell>
          <cell r="AE234" t="str">
            <v/>
          </cell>
          <cell r="AF234" t="str">
            <v/>
          </cell>
          <cell r="AG234" t="str">
            <v/>
          </cell>
          <cell r="AH234" t="str">
            <v/>
          </cell>
          <cell r="AI234">
            <v>1</v>
          </cell>
          <cell r="AJ234" t="str">
            <v>NFI</v>
          </cell>
          <cell r="AK234" t="str">
            <v/>
          </cell>
          <cell r="AL234" t="str">
            <v/>
          </cell>
          <cell r="AM234" t="str">
            <v>Water resources/ abstraction</v>
          </cell>
          <cell r="AN234" t="str">
            <v>nr</v>
          </cell>
          <cell r="AO234" t="str">
            <v>Megalitres (Ml)</v>
          </cell>
          <cell r="AP234">
            <v>0</v>
          </cell>
          <cell r="AQ234" t="str">
            <v>Down</v>
          </cell>
          <cell r="AR234" t="str">
            <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t="str">
            <v/>
          </cell>
          <cell r="BJ234" t="str">
            <v/>
          </cell>
          <cell r="BK234" t="str">
            <v/>
          </cell>
          <cell r="BL234" t="str">
            <v/>
          </cell>
          <cell r="BM234" t="str">
            <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v>1</v>
          </cell>
          <cell r="DW234" t="str">
            <v/>
          </cell>
        </row>
        <row r="235">
          <cell r="U235" t="str">
            <v>PR19SES_E.5</v>
          </cell>
          <cell r="V235" t="str">
            <v>Support a thriving environment we can all rely upon</v>
          </cell>
          <cell r="W235" t="str">
            <v>PR19 new</v>
          </cell>
          <cell r="X235" t="str">
            <v>E.5</v>
          </cell>
          <cell r="Y235" t="str">
            <v>Land based improvement  - biodiversity</v>
          </cell>
          <cell r="Z235"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AA235" t="str">
            <v/>
          </cell>
          <cell r="AB235">
            <v>1</v>
          </cell>
          <cell r="AC235" t="str">
            <v/>
          </cell>
          <cell r="AD235" t="str">
            <v/>
          </cell>
          <cell r="AE235" t="str">
            <v/>
          </cell>
          <cell r="AF235" t="str">
            <v/>
          </cell>
          <cell r="AG235" t="str">
            <v/>
          </cell>
          <cell r="AH235" t="str">
            <v/>
          </cell>
          <cell r="AI235">
            <v>1</v>
          </cell>
          <cell r="AJ235" t="str">
            <v>NFI</v>
          </cell>
          <cell r="AK235" t="str">
            <v/>
          </cell>
          <cell r="AL235" t="str">
            <v/>
          </cell>
          <cell r="AM235" t="str">
            <v>Biodiversity/SSSIs</v>
          </cell>
          <cell r="AN235" t="str">
            <v>nr</v>
          </cell>
          <cell r="AO235" t="str">
            <v>Number of sites</v>
          </cell>
          <cell r="AP235">
            <v>0</v>
          </cell>
          <cell r="AQ235" t="str">
            <v>Up</v>
          </cell>
          <cell r="AR235" t="str">
            <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t="str">
            <v/>
          </cell>
          <cell r="BJ235" t="str">
            <v/>
          </cell>
          <cell r="BK235" t="str">
            <v/>
          </cell>
          <cell r="BL235" t="str">
            <v/>
          </cell>
          <cell r="BM235" t="str">
            <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t="str">
            <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v>1</v>
          </cell>
          <cell r="DW235" t="str">
            <v/>
          </cell>
        </row>
        <row r="236">
          <cell r="U236" t="str">
            <v>PR19SES_E.6</v>
          </cell>
          <cell r="V236" t="str">
            <v>Support a thriving environment we can all rely upon</v>
          </cell>
          <cell r="W236" t="str">
            <v>PR14 continuation</v>
          </cell>
          <cell r="X236" t="str">
            <v>E.6</v>
          </cell>
          <cell r="Y236" t="str">
            <v>River based improvement - delivery of WINEP</v>
          </cell>
          <cell r="Z236"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AA236">
            <v>0.34</v>
          </cell>
          <cell r="AB236">
            <v>0.66</v>
          </cell>
          <cell r="AC236" t="str">
            <v/>
          </cell>
          <cell r="AD236" t="str">
            <v/>
          </cell>
          <cell r="AE236" t="str">
            <v/>
          </cell>
          <cell r="AF236" t="str">
            <v/>
          </cell>
          <cell r="AG236" t="str">
            <v/>
          </cell>
          <cell r="AH236" t="str">
            <v/>
          </cell>
          <cell r="AI236">
            <v>1</v>
          </cell>
          <cell r="AJ236" t="str">
            <v>Under</v>
          </cell>
          <cell r="AK236" t="str">
            <v xml:space="preserve">Revenue </v>
          </cell>
          <cell r="AL236" t="str">
            <v>In-period</v>
          </cell>
          <cell r="AM236" t="str">
            <v>Environmental</v>
          </cell>
          <cell r="AN236" t="str">
            <v>nr</v>
          </cell>
          <cell r="AO236" t="str">
            <v>Number of projects completed</v>
          </cell>
          <cell r="AP236">
            <v>0</v>
          </cell>
          <cell r="AQ236" t="str">
            <v>Up</v>
          </cell>
          <cell r="AR236" t="str">
            <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t="str">
            <v/>
          </cell>
          <cell r="BJ236" t="str">
            <v/>
          </cell>
          <cell r="BK236" t="str">
            <v/>
          </cell>
          <cell r="BL236" t="str">
            <v/>
          </cell>
          <cell r="BM236" t="str">
            <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t="str">
            <v>Yes</v>
          </cell>
          <cell r="CE236" t="str">
            <v>Yes</v>
          </cell>
          <cell r="CF236" t="str">
            <v>Yes</v>
          </cell>
          <cell r="CG236" t="str">
            <v>Yes</v>
          </cell>
          <cell r="CH236" t="str">
            <v>Yes</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t="str">
            <v/>
          </cell>
          <cell r="CV236" t="str">
            <v/>
          </cell>
          <cell r="CW236" t="str">
            <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v>1</v>
          </cell>
          <cell r="DW236" t="str">
            <v/>
          </cell>
        </row>
        <row r="237">
          <cell r="U237" t="str">
            <v>PR19SES_A.5</v>
          </cell>
          <cell r="V237" t="str">
            <v>High quality water, all day every day</v>
          </cell>
          <cell r="W237" t="str">
            <v>PR19 new</v>
          </cell>
          <cell r="X237" t="str">
            <v>A.5</v>
          </cell>
          <cell r="Y237" t="str">
            <v>Water Softening</v>
          </cell>
          <cell r="Z237" t="str">
            <v>This PC measures the days a water softening site does not provide softened water to customers</v>
          </cell>
          <cell r="AA237" t="str">
            <v/>
          </cell>
          <cell r="AB237">
            <v>1</v>
          </cell>
          <cell r="AC237" t="str">
            <v/>
          </cell>
          <cell r="AD237" t="str">
            <v/>
          </cell>
          <cell r="AE237" t="str">
            <v/>
          </cell>
          <cell r="AF237" t="str">
            <v/>
          </cell>
          <cell r="AG237" t="str">
            <v/>
          </cell>
          <cell r="AH237" t="str">
            <v/>
          </cell>
          <cell r="AI237">
            <v>1</v>
          </cell>
          <cell r="AJ237" t="str">
            <v>Under</v>
          </cell>
          <cell r="AK237" t="str">
            <v xml:space="preserve">Revenue </v>
          </cell>
          <cell r="AL237" t="str">
            <v>In-period</v>
          </cell>
          <cell r="AM237" t="str">
            <v/>
          </cell>
          <cell r="AN237" t="str">
            <v>nr</v>
          </cell>
          <cell r="AO237" t="str">
            <v xml:space="preserve">The number of mg/l </v>
          </cell>
          <cell r="AP237">
            <v>1</v>
          </cell>
          <cell r="AQ237" t="str">
            <v>Down</v>
          </cell>
          <cell r="AR237" t="str">
            <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t="str">
            <v/>
          </cell>
          <cell r="BJ237" t="str">
            <v/>
          </cell>
          <cell r="BK237" t="str">
            <v/>
          </cell>
          <cell r="BL237" t="str">
            <v/>
          </cell>
          <cell r="BM237" t="str">
            <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t="str">
            <v>Yes</v>
          </cell>
          <cell r="CE237" t="str">
            <v>Yes</v>
          </cell>
          <cell r="CF237" t="str">
            <v>Yes</v>
          </cell>
          <cell r="CG237" t="str">
            <v>Yes</v>
          </cell>
          <cell r="CH237" t="str">
            <v>Yes</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cell r="DC237" t="str">
            <v/>
          </cell>
          <cell r="DD237" t="str">
            <v/>
          </cell>
          <cell r="DE237" t="str">
            <v/>
          </cell>
          <cell r="DF237" t="str">
            <v/>
          </cell>
          <cell r="DG237" t="str">
            <v/>
          </cell>
          <cell r="DH237" t="str">
            <v/>
          </cell>
          <cell r="DI237" t="str">
            <v/>
          </cell>
          <cell r="DJ237" t="str">
            <v/>
          </cell>
          <cell r="DK237" t="str">
            <v/>
          </cell>
          <cell r="DL237" t="str">
            <v/>
          </cell>
          <cell r="DM237" t="str">
            <v/>
          </cell>
          <cell r="DN237" t="str">
            <v/>
          </cell>
          <cell r="DO237" t="str">
            <v/>
          </cell>
          <cell r="DP237" t="str">
            <v/>
          </cell>
          <cell r="DQ237" t="str">
            <v/>
          </cell>
          <cell r="DR237" t="str">
            <v/>
          </cell>
          <cell r="DS237" t="str">
            <v/>
          </cell>
          <cell r="DT237" t="str">
            <v/>
          </cell>
          <cell r="DU237" t="str">
            <v/>
          </cell>
          <cell r="DV237">
            <v>1</v>
          </cell>
          <cell r="DW237" t="str">
            <v/>
          </cell>
        </row>
        <row r="238">
          <cell r="U238" t="str">
            <v>PR19SES_B.6</v>
          </cell>
          <cell r="V238" t="str">
            <v>Fair prices and help when you need it</v>
          </cell>
          <cell r="W238" t="str">
            <v>PR14 continuation</v>
          </cell>
          <cell r="X238" t="str">
            <v>B.6</v>
          </cell>
          <cell r="Y238" t="str">
            <v>Perception of value for money</v>
          </cell>
          <cell r="Z238"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AA238" t="str">
            <v/>
          </cell>
          <cell r="AB238" t="str">
            <v/>
          </cell>
          <cell r="AC238" t="str">
            <v/>
          </cell>
          <cell r="AD238" t="str">
            <v/>
          </cell>
          <cell r="AE238">
            <v>1</v>
          </cell>
          <cell r="AF238" t="str">
            <v/>
          </cell>
          <cell r="AG238" t="str">
            <v/>
          </cell>
          <cell r="AH238" t="str">
            <v/>
          </cell>
          <cell r="AI238">
            <v>1</v>
          </cell>
          <cell r="AJ238" t="str">
            <v>NFI</v>
          </cell>
          <cell r="AK238" t="str">
            <v/>
          </cell>
          <cell r="AL238" t="str">
            <v/>
          </cell>
          <cell r="AM238" t="str">
            <v>Billing, debt, vfm, affordability, vulnerability</v>
          </cell>
          <cell r="AN238" t="str">
            <v>%</v>
          </cell>
          <cell r="AO238" t="str">
            <v>Percentage of customers</v>
          </cell>
          <cell r="AP238">
            <v>0</v>
          </cell>
          <cell r="AQ238" t="str">
            <v>Down</v>
          </cell>
          <cell r="AR238" t="str">
            <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t="str">
            <v/>
          </cell>
          <cell r="BJ238" t="str">
            <v/>
          </cell>
          <cell r="BK238" t="str">
            <v/>
          </cell>
          <cell r="BL238" t="str">
            <v/>
          </cell>
          <cell r="BM238" t="str">
            <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row>
        <row r="239">
          <cell r="U239" t="str">
            <v>PR19SES_NEP01</v>
          </cell>
          <cell r="V239" t="str">
            <v/>
          </cell>
          <cell r="W239" t="str">
            <v/>
          </cell>
          <cell r="X239" t="str">
            <v>NEP01</v>
          </cell>
          <cell r="Y239" t="str">
            <v>WINEP Delivery</v>
          </cell>
          <cell r="Z239" t="str">
            <v/>
          </cell>
          <cell r="AA239" t="str">
            <v/>
          </cell>
          <cell r="AB239" t="str">
            <v/>
          </cell>
          <cell r="AC239" t="str">
            <v/>
          </cell>
          <cell r="AD239" t="str">
            <v/>
          </cell>
          <cell r="AE239" t="str">
            <v/>
          </cell>
          <cell r="AF239" t="str">
            <v/>
          </cell>
          <cell r="AG239" t="str">
            <v/>
          </cell>
          <cell r="AH239" t="str">
            <v/>
          </cell>
          <cell r="AI239">
            <v>0</v>
          </cell>
          <cell r="AJ239" t="str">
            <v>NFI</v>
          </cell>
          <cell r="AK239" t="str">
            <v/>
          </cell>
          <cell r="AL239" t="str">
            <v/>
          </cell>
          <cell r="AM239" t="str">
            <v/>
          </cell>
          <cell r="AN239" t="str">
            <v/>
          </cell>
          <cell r="AO239" t="str">
            <v>WINEP requirements met or not met in each year</v>
          </cell>
          <cell r="AP239">
            <v>0</v>
          </cell>
          <cell r="AQ239" t="str">
            <v/>
          </cell>
          <cell r="AR239" t="str">
            <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t="str">
            <v/>
          </cell>
          <cell r="BJ239" t="str">
            <v/>
          </cell>
          <cell r="BK239" t="str">
            <v/>
          </cell>
          <cell r="BL239" t="str">
            <v/>
          </cell>
          <cell r="BM239" t="str">
            <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row>
        <row r="240">
          <cell r="U240" t="str">
            <v>PR19SEW_C.1</v>
          </cell>
          <cell r="V240" t="str">
            <v>Our customers are happy with the service we provide</v>
          </cell>
          <cell r="W240" t="str">
            <v>PR19 new</v>
          </cell>
          <cell r="X240" t="str">
            <v>C.1</v>
          </cell>
          <cell r="Y240" t="str">
            <v>C-MeX: Customer measure of experience</v>
          </cell>
          <cell r="Z240" t="str">
            <v>Satisfaction of residential customers with their customer experience</v>
          </cell>
          <cell r="AA240" t="str">
            <v/>
          </cell>
          <cell r="AB240" t="str">
            <v/>
          </cell>
          <cell r="AC240" t="str">
            <v/>
          </cell>
          <cell r="AD240" t="str">
            <v/>
          </cell>
          <cell r="AE240">
            <v>1</v>
          </cell>
          <cell r="AF240" t="str">
            <v/>
          </cell>
          <cell r="AG240" t="str">
            <v/>
          </cell>
          <cell r="AH240" t="str">
            <v/>
          </cell>
          <cell r="AI240">
            <v>1</v>
          </cell>
          <cell r="AJ240" t="str">
            <v>Out &amp; under</v>
          </cell>
          <cell r="AK240" t="str">
            <v xml:space="preserve">Revenue </v>
          </cell>
          <cell r="AL240" t="str">
            <v>In-period</v>
          </cell>
          <cell r="AM240" t="str">
            <v>Customer measure of experience (C-MeX)</v>
          </cell>
          <cell r="AN240" t="str">
            <v>score</v>
          </cell>
          <cell r="AO240" t="str">
            <v xml:space="preserve">TBC following pilot </v>
          </cell>
          <cell r="AP240">
            <v>2</v>
          </cell>
          <cell r="AQ240" t="str">
            <v>Up</v>
          </cell>
          <cell r="AR240" t="str">
            <v>C-MeX: Customer measure of experience</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t="str">
            <v/>
          </cell>
          <cell r="BJ240" t="str">
            <v/>
          </cell>
          <cell r="BK240" t="str">
            <v/>
          </cell>
          <cell r="BL240" t="str">
            <v/>
          </cell>
          <cell r="BM240" t="str">
            <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t="str">
            <v>Yes</v>
          </cell>
          <cell r="CE240" t="str">
            <v>Yes</v>
          </cell>
          <cell r="CF240" t="str">
            <v>Yes</v>
          </cell>
          <cell r="CG240" t="str">
            <v>Yes</v>
          </cell>
          <cell r="CH240" t="str">
            <v>Yes</v>
          </cell>
          <cell r="CI240" t="str">
            <v/>
          </cell>
          <cell r="CJ240" t="str">
            <v/>
          </cell>
          <cell r="CK240" t="str">
            <v/>
          </cell>
          <cell r="CL240" t="str">
            <v/>
          </cell>
          <cell r="CM240" t="str">
            <v/>
          </cell>
          <cell r="CN240" t="str">
            <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row>
        <row r="241">
          <cell r="U241" t="str">
            <v>PR19SEW_F.1</v>
          </cell>
          <cell r="V241" t="str">
            <v>Developers rate the service we provide to them</v>
          </cell>
          <cell r="W241" t="str">
            <v>PR19 new</v>
          </cell>
          <cell r="X241" t="str">
            <v>F.1</v>
          </cell>
          <cell r="Y241" t="str">
            <v>D-MeX: Developer services measure of experience</v>
          </cell>
          <cell r="Z241" t="str">
            <v>Satisfaction of developer services customers with their customer experience</v>
          </cell>
          <cell r="AA241" t="str">
            <v/>
          </cell>
          <cell r="AB241">
            <v>1</v>
          </cell>
          <cell r="AC241" t="str">
            <v/>
          </cell>
          <cell r="AD241" t="str">
            <v/>
          </cell>
          <cell r="AE241" t="str">
            <v/>
          </cell>
          <cell r="AF241" t="str">
            <v/>
          </cell>
          <cell r="AG241" t="str">
            <v/>
          </cell>
          <cell r="AH241" t="str">
            <v/>
          </cell>
          <cell r="AI241">
            <v>1</v>
          </cell>
          <cell r="AJ241" t="str">
            <v>Out &amp; under</v>
          </cell>
          <cell r="AK241" t="str">
            <v xml:space="preserve">Revenue </v>
          </cell>
          <cell r="AL241" t="str">
            <v>In-period</v>
          </cell>
          <cell r="AM241" t="str">
            <v>Developer services measure of experience (D-MeX)</v>
          </cell>
          <cell r="AN241" t="str">
            <v>score</v>
          </cell>
          <cell r="AO241" t="str">
            <v xml:space="preserve">TBC following pilot </v>
          </cell>
          <cell r="AP241">
            <v>2</v>
          </cell>
          <cell r="AQ241" t="str">
            <v>Up</v>
          </cell>
          <cell r="AR241" t="str">
            <v>D-MeX: Developer services measure of experience</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t="str">
            <v/>
          </cell>
          <cell r="BJ241" t="str">
            <v/>
          </cell>
          <cell r="BK241" t="str">
            <v/>
          </cell>
          <cell r="BL241" t="str">
            <v/>
          </cell>
          <cell r="BM241" t="str">
            <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t="str">
            <v>Yes</v>
          </cell>
          <cell r="CE241" t="str">
            <v>Yes</v>
          </cell>
          <cell r="CF241" t="str">
            <v>Yes</v>
          </cell>
          <cell r="CG241" t="str">
            <v>Yes</v>
          </cell>
          <cell r="CH241" t="str">
            <v>Yes</v>
          </cell>
          <cell r="CI241" t="str">
            <v/>
          </cell>
          <cell r="CJ241" t="str">
            <v/>
          </cell>
          <cell r="CK241" t="str">
            <v/>
          </cell>
          <cell r="CL241" t="str">
            <v/>
          </cell>
          <cell r="CM241" t="str">
            <v/>
          </cell>
          <cell r="CN241" t="str">
            <v/>
          </cell>
          <cell r="CO241" t="str">
            <v/>
          </cell>
          <cell r="CP241" t="str">
            <v/>
          </cell>
          <cell r="CQ241" t="str">
            <v/>
          </cell>
          <cell r="CR241" t="str">
            <v/>
          </cell>
          <cell r="CS241" t="str">
            <v/>
          </cell>
          <cell r="CT241" t="str">
            <v/>
          </cell>
          <cell r="CU241" t="str">
            <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row>
        <row r="242">
          <cell r="U242" t="str">
            <v>PR19SEW_A.1</v>
          </cell>
          <cell r="V242" t="str">
            <v xml:space="preserve">Our customers trust the safety and quality of their tap water </v>
          </cell>
          <cell r="W242" t="str">
            <v>PR19 new</v>
          </cell>
          <cell r="X242" t="str">
            <v>A.1</v>
          </cell>
          <cell r="Y242" t="str">
            <v>Water quality compliance (CRI)</v>
          </cell>
          <cell r="Z242" t="str">
            <v>The Compliance Risk Index (CRI) is a measure designed to illustrate the risk arising from treated water compliance failures, and it aligns with the current risk based approach to regulation of water supplies used by the Drinking Water Inspectorate (DWI)</v>
          </cell>
          <cell r="AA242">
            <v>0.1</v>
          </cell>
          <cell r="AB242">
            <v>0.9</v>
          </cell>
          <cell r="AC242" t="str">
            <v/>
          </cell>
          <cell r="AD242" t="str">
            <v/>
          </cell>
          <cell r="AE242" t="str">
            <v/>
          </cell>
          <cell r="AF242" t="str">
            <v/>
          </cell>
          <cell r="AG242" t="str">
            <v/>
          </cell>
          <cell r="AH242" t="str">
            <v/>
          </cell>
          <cell r="AI242">
            <v>1</v>
          </cell>
          <cell r="AJ242" t="str">
            <v>Under</v>
          </cell>
          <cell r="AK242" t="str">
            <v xml:space="preserve">Revenue </v>
          </cell>
          <cell r="AL242" t="str">
            <v>In-period</v>
          </cell>
          <cell r="AM242" t="str">
            <v>Water quality compliance</v>
          </cell>
          <cell r="AN242" t="str">
            <v>number</v>
          </cell>
          <cell r="AO242" t="str">
            <v>Numerical CRI score</v>
          </cell>
          <cell r="AP242">
            <v>2</v>
          </cell>
          <cell r="AQ242" t="str">
            <v>Down</v>
          </cell>
          <cell r="AR242" t="str">
            <v>Water quality compliance (CRI)</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t="str">
            <v>Yes</v>
          </cell>
          <cell r="CE242" t="str">
            <v>Yes</v>
          </cell>
          <cell r="CF242" t="str">
            <v>Yes</v>
          </cell>
          <cell r="CG242" t="str">
            <v>Yes</v>
          </cell>
          <cell r="CH242" t="str">
            <v>Yes</v>
          </cell>
          <cell r="CI242" t="str">
            <v/>
          </cell>
          <cell r="CJ242" t="str">
            <v/>
          </cell>
          <cell r="CK242" t="str">
            <v/>
          </cell>
          <cell r="CL242" t="str">
            <v/>
          </cell>
          <cell r="CM242" t="str">
            <v/>
          </cell>
          <cell r="CN242">
            <v>9.5</v>
          </cell>
          <cell r="CO242">
            <v>9.5</v>
          </cell>
          <cell r="CP242">
            <v>9.5</v>
          </cell>
          <cell r="CQ242">
            <v>9.5</v>
          </cell>
          <cell r="CR242">
            <v>9.5</v>
          </cell>
          <cell r="CS242">
            <v>2</v>
          </cell>
          <cell r="CT242">
            <v>2</v>
          </cell>
          <cell r="CU242">
            <v>2</v>
          </cell>
          <cell r="CV242">
            <v>2</v>
          </cell>
          <cell r="CW242">
            <v>2</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v>-0.52100000000000002</v>
          </cell>
          <cell r="DN242" t="str">
            <v/>
          </cell>
          <cell r="DO242" t="str">
            <v/>
          </cell>
          <cell r="DP242" t="str">
            <v/>
          </cell>
          <cell r="DQ242">
            <v>0</v>
          </cell>
          <cell r="DR242" t="str">
            <v/>
          </cell>
          <cell r="DS242" t="str">
            <v/>
          </cell>
          <cell r="DT242" t="str">
            <v/>
          </cell>
          <cell r="DU242" t="str">
            <v>No</v>
          </cell>
          <cell r="DV242">
            <v>1</v>
          </cell>
          <cell r="DW242" t="str">
            <v/>
          </cell>
        </row>
        <row r="243">
          <cell r="U243" t="str">
            <v>PR19SEW_B.1</v>
          </cell>
          <cell r="V243" t="str">
            <v xml:space="preserve">Our water supply network is resilient for this generation and the next </v>
          </cell>
          <cell r="W243" t="str">
            <v>PR14 continuation</v>
          </cell>
          <cell r="X243" t="str">
            <v>B.1</v>
          </cell>
          <cell r="Y243" t="str">
            <v>Water supply interruptions</v>
          </cell>
          <cell r="Z243" t="str">
            <v xml:space="preserve">Supply interruptions greater than three hours (average minutes per property)
</v>
          </cell>
          <cell r="AA243">
            <v>0.05</v>
          </cell>
          <cell r="AB243">
            <v>0.95</v>
          </cell>
          <cell r="AC243" t="str">
            <v/>
          </cell>
          <cell r="AD243" t="str">
            <v/>
          </cell>
          <cell r="AE243" t="str">
            <v/>
          </cell>
          <cell r="AF243" t="str">
            <v/>
          </cell>
          <cell r="AG243" t="str">
            <v/>
          </cell>
          <cell r="AH243" t="str">
            <v/>
          </cell>
          <cell r="AI243">
            <v>1</v>
          </cell>
          <cell r="AJ243" t="str">
            <v>Out &amp; under</v>
          </cell>
          <cell r="AK243" t="str">
            <v xml:space="preserve">Revenue </v>
          </cell>
          <cell r="AL243" t="str">
            <v>In-period</v>
          </cell>
          <cell r="AM243" t="str">
            <v>Supply interruptions</v>
          </cell>
          <cell r="AN243" t="str">
            <v>hh:mm:ss</v>
          </cell>
          <cell r="AO243" t="str">
            <v>Hours:minutes:seconds per property per year</v>
          </cell>
          <cell r="AP243">
            <v>0</v>
          </cell>
          <cell r="AQ243" t="str">
            <v>Down</v>
          </cell>
          <cell r="AR243" t="str">
            <v>Water supply interruptions</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4.5138888888888893E-3</v>
          </cell>
          <cell r="BJ243">
            <v>4.2592592592592595E-3</v>
          </cell>
          <cell r="BK243">
            <v>3.9930555555555561E-3</v>
          </cell>
          <cell r="BL243">
            <v>3.7384259259259263E-3</v>
          </cell>
          <cell r="BM243">
            <v>3.472222222222222E-3</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t="str">
            <v>Yes</v>
          </cell>
          <cell r="CE243" t="str">
            <v>Yes</v>
          </cell>
          <cell r="CF243" t="str">
            <v>Yes</v>
          </cell>
          <cell r="CG243" t="str">
            <v>Yes</v>
          </cell>
          <cell r="CH243" t="str">
            <v>Yes</v>
          </cell>
          <cell r="CI243" t="str">
            <v/>
          </cell>
          <cell r="CJ243" t="str">
            <v/>
          </cell>
          <cell r="CK243" t="str">
            <v/>
          </cell>
          <cell r="CL243" t="str">
            <v/>
          </cell>
          <cell r="CM243" t="str">
            <v/>
          </cell>
          <cell r="CN243">
            <v>1.5798611111111114E-2</v>
          </cell>
          <cell r="CO243">
            <v>1.5798611111111114E-2</v>
          </cell>
          <cell r="CP243">
            <v>1.5798611111111114E-2</v>
          </cell>
          <cell r="CQ243">
            <v>1.5798611111111114E-2</v>
          </cell>
          <cell r="CR243">
            <v>1.5798611111111114E-2</v>
          </cell>
          <cell r="CS243" t="str">
            <v/>
          </cell>
          <cell r="CT243" t="str">
            <v/>
          </cell>
          <cell r="CU243" t="str">
            <v/>
          </cell>
          <cell r="CV243" t="str">
            <v/>
          </cell>
          <cell r="CW243" t="str">
            <v/>
          </cell>
          <cell r="CX243" t="str">
            <v/>
          </cell>
          <cell r="CY243" t="str">
            <v/>
          </cell>
          <cell r="CZ243" t="str">
            <v/>
          </cell>
          <cell r="DA243" t="str">
            <v/>
          </cell>
          <cell r="DB243" t="str">
            <v/>
          </cell>
          <cell r="DC243">
            <v>4.0972222222222226E-3</v>
          </cell>
          <cell r="DD243">
            <v>3.8425925925925932E-3</v>
          </cell>
          <cell r="DE243">
            <v>3.5763888888888898E-3</v>
          </cell>
          <cell r="DF243">
            <v>3.3217592592592595E-3</v>
          </cell>
          <cell r="DG243">
            <v>3.0555555555555553E-3</v>
          </cell>
          <cell r="DH243" t="str">
            <v/>
          </cell>
          <cell r="DI243" t="str">
            <v/>
          </cell>
          <cell r="DJ243" t="str">
            <v/>
          </cell>
          <cell r="DK243" t="str">
            <v/>
          </cell>
          <cell r="DL243" t="str">
            <v/>
          </cell>
          <cell r="DM243">
            <v>-0.19</v>
          </cell>
          <cell r="DN243" t="str">
            <v/>
          </cell>
          <cell r="DO243" t="str">
            <v/>
          </cell>
          <cell r="DP243" t="str">
            <v/>
          </cell>
          <cell r="DQ243">
            <v>0.19</v>
          </cell>
          <cell r="DR243" t="str">
            <v/>
          </cell>
          <cell r="DS243" t="str">
            <v/>
          </cell>
          <cell r="DT243" t="str">
            <v/>
          </cell>
          <cell r="DU243" t="str">
            <v>No</v>
          </cell>
          <cell r="DV243">
            <v>1</v>
          </cell>
          <cell r="DW243" t="str">
            <v/>
          </cell>
        </row>
        <row r="244">
          <cell r="U244" t="str">
            <v>PR19SEW_D.1</v>
          </cell>
          <cell r="V244" t="str">
            <v>Leakage levels are sustainable and supported by customers</v>
          </cell>
          <cell r="W244" t="str">
            <v>PR14 revision</v>
          </cell>
          <cell r="X244" t="str">
            <v>D.1</v>
          </cell>
          <cell r="Y244" t="str">
            <v>Leakage</v>
          </cell>
          <cell r="Z244" t="str">
            <v xml:space="preserve">% reduction in leakage (where leakage is measured in megalitres per day, and is a three year average). </v>
          </cell>
          <cell r="AA244" t="str">
            <v/>
          </cell>
          <cell r="AB244">
            <v>1</v>
          </cell>
          <cell r="AC244" t="str">
            <v/>
          </cell>
          <cell r="AD244" t="str">
            <v/>
          </cell>
          <cell r="AE244" t="str">
            <v/>
          </cell>
          <cell r="AF244" t="str">
            <v/>
          </cell>
          <cell r="AG244" t="str">
            <v/>
          </cell>
          <cell r="AH244" t="str">
            <v/>
          </cell>
          <cell r="AI244">
            <v>1</v>
          </cell>
          <cell r="AJ244" t="str">
            <v>Out &amp; under</v>
          </cell>
          <cell r="AK244" t="str">
            <v xml:space="preserve">Revenue </v>
          </cell>
          <cell r="AL244" t="str">
            <v>In-period</v>
          </cell>
          <cell r="AM244" t="str">
            <v>Leakage</v>
          </cell>
          <cell r="AN244" t="str">
            <v>%</v>
          </cell>
          <cell r="AO244" t="str">
            <v>Percentage reduction from baseline (2019-20) using 3 year average</v>
          </cell>
          <cell r="AP244">
            <v>1</v>
          </cell>
          <cell r="AQ244" t="str">
            <v>Up</v>
          </cell>
          <cell r="AR244" t="str">
            <v>Leakage</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0.2</v>
          </cell>
          <cell r="BJ244">
            <v>0.4</v>
          </cell>
          <cell r="BK244">
            <v>2</v>
          </cell>
          <cell r="BL244">
            <v>5</v>
          </cell>
          <cell r="BM244">
            <v>9.6999999999999993</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t="str">
            <v>Yes</v>
          </cell>
          <cell r="CE244" t="str">
            <v>Yes</v>
          </cell>
          <cell r="CF244" t="str">
            <v>Yes</v>
          </cell>
          <cell r="CG244" t="str">
            <v>Yes</v>
          </cell>
          <cell r="CH244" t="str">
            <v>Yes</v>
          </cell>
          <cell r="CI244" t="str">
            <v/>
          </cell>
          <cell r="CJ244" t="str">
            <v/>
          </cell>
          <cell r="CK244" t="str">
            <v/>
          </cell>
          <cell r="CL244" t="str">
            <v/>
          </cell>
          <cell r="CM244" t="str">
            <v/>
          </cell>
          <cell r="CN244">
            <v>-5</v>
          </cell>
          <cell r="CO244">
            <v>-5</v>
          </cell>
          <cell r="CP244">
            <v>-5</v>
          </cell>
          <cell r="CQ244">
            <v>-5</v>
          </cell>
          <cell r="CR244">
            <v>-5</v>
          </cell>
          <cell r="CS244" t="str">
            <v/>
          </cell>
          <cell r="CT244" t="str">
            <v/>
          </cell>
          <cell r="CU244" t="str">
            <v/>
          </cell>
          <cell r="CV244" t="str">
            <v/>
          </cell>
          <cell r="CW244" t="str">
            <v/>
          </cell>
          <cell r="CX244" t="str">
            <v/>
          </cell>
          <cell r="CY244" t="str">
            <v/>
          </cell>
          <cell r="CZ244" t="str">
            <v/>
          </cell>
          <cell r="DA244" t="str">
            <v/>
          </cell>
          <cell r="DB244" t="str">
            <v/>
          </cell>
          <cell r="DC244">
            <v>4.7</v>
          </cell>
          <cell r="DD244">
            <v>5</v>
          </cell>
          <cell r="DE244">
            <v>6.7</v>
          </cell>
          <cell r="DF244">
            <v>9.6999999999999993</v>
          </cell>
          <cell r="DG244">
            <v>14.3</v>
          </cell>
          <cell r="DH244" t="str">
            <v/>
          </cell>
          <cell r="DI244" t="str">
            <v/>
          </cell>
          <cell r="DJ244" t="str">
            <v/>
          </cell>
          <cell r="DK244" t="str">
            <v/>
          </cell>
          <cell r="DL244" t="str">
            <v/>
          </cell>
          <cell r="DM244">
            <v>-0.45400000000000001</v>
          </cell>
          <cell r="DN244">
            <v>-0.66300000000000003</v>
          </cell>
          <cell r="DO244" t="str">
            <v/>
          </cell>
          <cell r="DP244" t="str">
            <v/>
          </cell>
          <cell r="DQ244">
            <v>0.379</v>
          </cell>
          <cell r="DR244" t="str">
            <v/>
          </cell>
          <cell r="DS244" t="str">
            <v/>
          </cell>
          <cell r="DT244" t="str">
            <v/>
          </cell>
          <cell r="DU244" t="str">
            <v/>
          </cell>
          <cell r="DV244">
            <v>1</v>
          </cell>
          <cell r="DW244" t="str">
            <v/>
          </cell>
        </row>
        <row r="245">
          <cell r="U245" t="str">
            <v>PR19SEW_E.1</v>
          </cell>
          <cell r="V245" t="str">
            <v xml:space="preserve">Customers are empowered to reduce their water use </v>
          </cell>
          <cell r="W245" t="str">
            <v>PR19 new</v>
          </cell>
          <cell r="X245" t="str">
            <v>E.1</v>
          </cell>
          <cell r="Y245" t="str">
            <v>Per capita consumption</v>
          </cell>
          <cell r="Z245" t="str">
            <v xml:space="preserve">Average amount of water used by each person that lives in a household property (litres per head per day), three-year average
</v>
          </cell>
          <cell r="AA245" t="str">
            <v/>
          </cell>
          <cell r="AB245">
            <v>0.25</v>
          </cell>
          <cell r="AC245" t="str">
            <v/>
          </cell>
          <cell r="AD245" t="str">
            <v/>
          </cell>
          <cell r="AE245">
            <v>0.75</v>
          </cell>
          <cell r="AF245" t="str">
            <v/>
          </cell>
          <cell r="AG245" t="str">
            <v/>
          </cell>
          <cell r="AH245" t="str">
            <v/>
          </cell>
          <cell r="AI245">
            <v>1</v>
          </cell>
          <cell r="AJ245" t="str">
            <v>Out &amp; under</v>
          </cell>
          <cell r="AK245" t="str">
            <v xml:space="preserve">Revenue </v>
          </cell>
          <cell r="AL245" t="str">
            <v>End of period</v>
          </cell>
          <cell r="AM245" t="str">
            <v>Water consumption</v>
          </cell>
          <cell r="AN245" t="str">
            <v xml:space="preserve">% </v>
          </cell>
          <cell r="AO245" t="str">
            <v>Percentage reduction from baseline (2019-20) using 3 year average</v>
          </cell>
          <cell r="AP245">
            <v>1</v>
          </cell>
          <cell r="AQ245" t="str">
            <v>Up</v>
          </cell>
          <cell r="AR245" t="str">
            <v>Per capita consumption</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1.1000000000000001</v>
          </cell>
          <cell r="BJ245">
            <v>2.9</v>
          </cell>
          <cell r="BK245">
            <v>4.5999999999999996</v>
          </cell>
          <cell r="BL245">
            <v>5.8</v>
          </cell>
          <cell r="BM245">
            <v>7.2</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t="str">
            <v>Yes</v>
          </cell>
          <cell r="CE245" t="str">
            <v>Yes</v>
          </cell>
          <cell r="CF245" t="str">
            <v>Yes</v>
          </cell>
          <cell r="CG245" t="str">
            <v>Yes</v>
          </cell>
          <cell r="CH245" t="str">
            <v>Yes</v>
          </cell>
          <cell r="CI245" t="str">
            <v/>
          </cell>
          <cell r="CJ245" t="str">
            <v/>
          </cell>
          <cell r="CK245" t="str">
            <v/>
          </cell>
          <cell r="CL245" t="str">
            <v/>
          </cell>
          <cell r="CM245" t="str">
            <v/>
          </cell>
          <cell r="CN245" t="str">
            <v/>
          </cell>
          <cell r="CO245" t="str">
            <v/>
          </cell>
          <cell r="CP245" t="str">
            <v/>
          </cell>
          <cell r="CQ245" t="str">
            <v/>
          </cell>
          <cell r="CR245" t="str">
            <v/>
          </cell>
          <cell r="CS245" t="str">
            <v/>
          </cell>
          <cell r="CT245" t="str">
            <v/>
          </cell>
          <cell r="CU245" t="str">
            <v/>
          </cell>
          <cell r="CV245" t="str">
            <v/>
          </cell>
          <cell r="CW245" t="str">
            <v/>
          </cell>
          <cell r="CX245" t="str">
            <v/>
          </cell>
          <cell r="CY245" t="str">
            <v/>
          </cell>
          <cell r="CZ245" t="str">
            <v/>
          </cell>
          <cell r="DA245" t="str">
            <v/>
          </cell>
          <cell r="DB245" t="str">
            <v/>
          </cell>
          <cell r="DC245" t="str">
            <v/>
          </cell>
          <cell r="DD245" t="str">
            <v/>
          </cell>
          <cell r="DE245" t="str">
            <v/>
          </cell>
          <cell r="DF245" t="str">
            <v/>
          </cell>
          <cell r="DG245" t="str">
            <v/>
          </cell>
          <cell r="DH245" t="str">
            <v/>
          </cell>
          <cell r="DI245" t="str">
            <v/>
          </cell>
          <cell r="DJ245" t="str">
            <v/>
          </cell>
          <cell r="DK245" t="str">
            <v/>
          </cell>
          <cell r="DL245" t="str">
            <v/>
          </cell>
          <cell r="DM245">
            <v>-0.13600000000000001</v>
          </cell>
          <cell r="DN245" t="str">
            <v/>
          </cell>
          <cell r="DO245" t="str">
            <v/>
          </cell>
          <cell r="DP245" t="str">
            <v/>
          </cell>
          <cell r="DQ245">
            <v>0.13600000000000001</v>
          </cell>
          <cell r="DR245" t="str">
            <v/>
          </cell>
          <cell r="DS245" t="str">
            <v/>
          </cell>
          <cell r="DT245" t="str">
            <v/>
          </cell>
          <cell r="DU245" t="str">
            <v/>
          </cell>
          <cell r="DV245">
            <v>1</v>
          </cell>
          <cell r="DW245" t="str">
            <v/>
          </cell>
        </row>
        <row r="246">
          <cell r="U246" t="str">
            <v>PR19SEW_G.1</v>
          </cell>
          <cell r="V246" t="str">
            <v>Our water supplies are maintained during more severe droughts</v>
          </cell>
          <cell r="W246" t="str">
            <v>PR19 new</v>
          </cell>
          <cell r="X246" t="str">
            <v>G.1</v>
          </cell>
          <cell r="Y246" t="str">
            <v>Risk of severe restrictions in a drought</v>
          </cell>
          <cell r="Z246" t="str">
            <v>Percentage of the population the company serves that would experience severe supply restrictions (for example, standpipes or rota cuts) in a 1 in 200 year drought</v>
          </cell>
          <cell r="AA246">
            <v>0.75</v>
          </cell>
          <cell r="AB246">
            <v>0.25</v>
          </cell>
          <cell r="AC246" t="str">
            <v/>
          </cell>
          <cell r="AD246" t="str">
            <v/>
          </cell>
          <cell r="AE246" t="str">
            <v/>
          </cell>
          <cell r="AF246" t="str">
            <v/>
          </cell>
          <cell r="AG246" t="str">
            <v/>
          </cell>
          <cell r="AH246" t="str">
            <v/>
          </cell>
          <cell r="AI246">
            <v>1</v>
          </cell>
          <cell r="AJ246" t="str">
            <v>NFI</v>
          </cell>
          <cell r="AK246" t="str">
            <v/>
          </cell>
          <cell r="AL246" t="str">
            <v/>
          </cell>
          <cell r="AM246" t="str">
            <v>Supply restrictions</v>
          </cell>
          <cell r="AN246" t="str">
            <v>%</v>
          </cell>
          <cell r="AO246" t="str">
            <v>Percentage of population at risk</v>
          </cell>
          <cell r="AP246">
            <v>1</v>
          </cell>
          <cell r="AQ246" t="str">
            <v>Down</v>
          </cell>
          <cell r="AR246" t="str">
            <v>Risk of severe restrictions in a drought</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t="str">
            <v/>
          </cell>
          <cell r="CE246" t="str">
            <v/>
          </cell>
          <cell r="CF246" t="str">
            <v/>
          </cell>
          <cell r="CG246" t="str">
            <v/>
          </cell>
          <cell r="CH246" t="str">
            <v/>
          </cell>
          <cell r="CI246" t="str">
            <v/>
          </cell>
          <cell r="CJ246" t="str">
            <v/>
          </cell>
          <cell r="CK246" t="str">
            <v/>
          </cell>
          <cell r="CL246" t="str">
            <v/>
          </cell>
          <cell r="CM246" t="str">
            <v/>
          </cell>
          <cell r="CN246" t="str">
            <v/>
          </cell>
          <cell r="CO246" t="str">
            <v/>
          </cell>
          <cell r="CP246" t="str">
            <v/>
          </cell>
          <cell r="CQ246" t="str">
            <v/>
          </cell>
          <cell r="CR246" t="str">
            <v/>
          </cell>
          <cell r="CS246" t="str">
            <v/>
          </cell>
          <cell r="CT246" t="str">
            <v/>
          </cell>
          <cell r="CU246" t="str">
            <v/>
          </cell>
          <cell r="CV246" t="str">
            <v/>
          </cell>
          <cell r="CW246" t="str">
            <v/>
          </cell>
          <cell r="CX246" t="str">
            <v/>
          </cell>
          <cell r="CY246" t="str">
            <v/>
          </cell>
          <cell r="CZ246" t="str">
            <v/>
          </cell>
          <cell r="DA246" t="str">
            <v/>
          </cell>
          <cell r="DB246" t="str">
            <v/>
          </cell>
          <cell r="DC246" t="str">
            <v/>
          </cell>
          <cell r="DD246" t="str">
            <v/>
          </cell>
          <cell r="DE246" t="str">
            <v/>
          </cell>
          <cell r="DF246" t="str">
            <v/>
          </cell>
          <cell r="DG246" t="str">
            <v/>
          </cell>
          <cell r="DH246" t="str">
            <v/>
          </cell>
          <cell r="DI246" t="str">
            <v/>
          </cell>
          <cell r="DJ246" t="str">
            <v/>
          </cell>
          <cell r="DK246" t="str">
            <v/>
          </cell>
          <cell r="DL246" t="str">
            <v/>
          </cell>
          <cell r="DM246" t="str">
            <v/>
          </cell>
          <cell r="DN246" t="str">
            <v/>
          </cell>
          <cell r="DO246" t="str">
            <v/>
          </cell>
          <cell r="DP246" t="str">
            <v/>
          </cell>
          <cell r="DQ246" t="str">
            <v/>
          </cell>
          <cell r="DR246" t="str">
            <v/>
          </cell>
          <cell r="DS246" t="str">
            <v/>
          </cell>
          <cell r="DT246" t="str">
            <v/>
          </cell>
          <cell r="DU246" t="str">
            <v/>
          </cell>
          <cell r="DV246">
            <v>1</v>
          </cell>
          <cell r="DW246" t="str">
            <v/>
          </cell>
        </row>
        <row r="247">
          <cell r="U247" t="str">
            <v>PR19SEW_B.2</v>
          </cell>
          <cell r="V247" t="str">
            <v xml:space="preserve">Our water supply network is resilient for this generation and the next </v>
          </cell>
          <cell r="W247" t="str">
            <v>PR14 revision</v>
          </cell>
          <cell r="X247" t="str">
            <v>B.2</v>
          </cell>
          <cell r="Y247" t="str">
            <v>Mains repairs</v>
          </cell>
          <cell r="Z247" t="str">
            <v xml:space="preserve">Mains repairs per 1,000km of water mains </v>
          </cell>
          <cell r="AA247" t="str">
            <v/>
          </cell>
          <cell r="AB247">
            <v>1</v>
          </cell>
          <cell r="AC247" t="str">
            <v/>
          </cell>
          <cell r="AD247" t="str">
            <v/>
          </cell>
          <cell r="AE247" t="str">
            <v/>
          </cell>
          <cell r="AF247" t="str">
            <v/>
          </cell>
          <cell r="AG247" t="str">
            <v/>
          </cell>
          <cell r="AH247" t="str">
            <v/>
          </cell>
          <cell r="AI247">
            <v>1</v>
          </cell>
          <cell r="AJ247" t="str">
            <v>Under</v>
          </cell>
          <cell r="AK247" t="str">
            <v xml:space="preserve">Revenue </v>
          </cell>
          <cell r="AL247" t="str">
            <v>In-period</v>
          </cell>
          <cell r="AM247" t="str">
            <v>Water mains bursts</v>
          </cell>
          <cell r="AN247" t="str">
            <v>number</v>
          </cell>
          <cell r="AO247" t="str">
            <v>Number of repairs per 1000 km of mains</v>
          </cell>
          <cell r="AP247">
            <v>1</v>
          </cell>
          <cell r="AQ247" t="str">
            <v>Down</v>
          </cell>
          <cell r="AR247" t="str">
            <v>Mains repairs</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173.9</v>
          </cell>
          <cell r="BJ247">
            <v>171.5</v>
          </cell>
          <cell r="BK247">
            <v>169.1</v>
          </cell>
          <cell r="BL247">
            <v>166.7</v>
          </cell>
          <cell r="BM247">
            <v>164.3</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t="str">
            <v>Yes</v>
          </cell>
          <cell r="CE247" t="str">
            <v>Yes</v>
          </cell>
          <cell r="CF247" t="str">
            <v>Yes</v>
          </cell>
          <cell r="CG247" t="str">
            <v>Yes</v>
          </cell>
          <cell r="CH247" t="str">
            <v>Yes</v>
          </cell>
          <cell r="CI247" t="str">
            <v/>
          </cell>
          <cell r="CJ247" t="str">
            <v/>
          </cell>
          <cell r="CK247" t="str">
            <v/>
          </cell>
          <cell r="CL247" t="str">
            <v/>
          </cell>
          <cell r="CM247" t="str">
            <v/>
          </cell>
          <cell r="CN247" t="str">
            <v/>
          </cell>
          <cell r="CO247" t="str">
            <v/>
          </cell>
          <cell r="CP247" t="str">
            <v/>
          </cell>
          <cell r="CQ247" t="str">
            <v/>
          </cell>
          <cell r="CR247" t="str">
            <v/>
          </cell>
          <cell r="CS247" t="str">
            <v/>
          </cell>
          <cell r="CT247" t="str">
            <v/>
          </cell>
          <cell r="CU247" t="str">
            <v/>
          </cell>
          <cell r="CV247" t="str">
            <v/>
          </cell>
          <cell r="CW247" t="str">
            <v/>
          </cell>
          <cell r="CX247" t="str">
            <v/>
          </cell>
          <cell r="CY247" t="str">
            <v/>
          </cell>
          <cell r="CZ247" t="str">
            <v/>
          </cell>
          <cell r="DA247" t="str">
            <v/>
          </cell>
          <cell r="DB247" t="str">
            <v/>
          </cell>
          <cell r="DC247" t="str">
            <v/>
          </cell>
          <cell r="DD247" t="str">
            <v/>
          </cell>
          <cell r="DE247" t="str">
            <v/>
          </cell>
          <cell r="DF247" t="str">
            <v/>
          </cell>
          <cell r="DG247" t="str">
            <v/>
          </cell>
          <cell r="DH247" t="str">
            <v/>
          </cell>
          <cell r="DI247" t="str">
            <v/>
          </cell>
          <cell r="DJ247" t="str">
            <v/>
          </cell>
          <cell r="DK247" t="str">
            <v/>
          </cell>
          <cell r="DL247" t="str">
            <v/>
          </cell>
          <cell r="DM247">
            <v>-7.0000000000000007E-2</v>
          </cell>
          <cell r="DN247" t="str">
            <v/>
          </cell>
          <cell r="DO247" t="str">
            <v/>
          </cell>
          <cell r="DP247" t="str">
            <v/>
          </cell>
          <cell r="DQ247" t="str">
            <v/>
          </cell>
          <cell r="DR247" t="str">
            <v/>
          </cell>
          <cell r="DS247" t="str">
            <v/>
          </cell>
          <cell r="DT247" t="str">
            <v/>
          </cell>
          <cell r="DU247" t="str">
            <v/>
          </cell>
          <cell r="DV247">
            <v>1</v>
          </cell>
          <cell r="DW247" t="str">
            <v/>
          </cell>
        </row>
        <row r="248">
          <cell r="U248" t="str">
            <v>PR19SEW_B.3</v>
          </cell>
          <cell r="V248" t="str">
            <v xml:space="preserve">Our water supply network is resilient for this generation and the next </v>
          </cell>
          <cell r="W248" t="str">
            <v>PR19 new</v>
          </cell>
          <cell r="X248" t="str">
            <v>B.3</v>
          </cell>
          <cell r="Y248" t="str">
            <v>Unplanned outage</v>
          </cell>
          <cell r="Z248" t="str">
            <v>A temporary loss of maximum production capacity</v>
          </cell>
          <cell r="AA248">
            <v>0.05</v>
          </cell>
          <cell r="AB248">
            <v>0.95</v>
          </cell>
          <cell r="AC248" t="str">
            <v/>
          </cell>
          <cell r="AD248" t="str">
            <v/>
          </cell>
          <cell r="AE248" t="str">
            <v/>
          </cell>
          <cell r="AF248" t="str">
            <v/>
          </cell>
          <cell r="AG248" t="str">
            <v/>
          </cell>
          <cell r="AH248" t="str">
            <v/>
          </cell>
          <cell r="AI248">
            <v>1</v>
          </cell>
          <cell r="AJ248" t="str">
            <v>Under</v>
          </cell>
          <cell r="AK248" t="str">
            <v xml:space="preserve">Revenue </v>
          </cell>
          <cell r="AL248" t="str">
            <v>In-period</v>
          </cell>
          <cell r="AM248" t="str">
            <v>Water outage</v>
          </cell>
          <cell r="AN248" t="str">
            <v>%</v>
          </cell>
          <cell r="AO248" t="str">
            <v>Percentage of peak week production capacity</v>
          </cell>
          <cell r="AP248">
            <v>2</v>
          </cell>
          <cell r="AQ248" t="str">
            <v>Down</v>
          </cell>
          <cell r="AR248" t="str">
            <v>Unplanned outage</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4.2300000000000004</v>
          </cell>
          <cell r="BJ248">
            <v>3.76</v>
          </cell>
          <cell r="BK248">
            <v>3.28</v>
          </cell>
          <cell r="BL248">
            <v>2.81</v>
          </cell>
          <cell r="BM248">
            <v>2.34</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t="str">
            <v>Yes</v>
          </cell>
          <cell r="CE248" t="str">
            <v>Yes</v>
          </cell>
          <cell r="CF248" t="str">
            <v>Yes</v>
          </cell>
          <cell r="CG248" t="str">
            <v>Yes</v>
          </cell>
          <cell r="CH248" t="str">
            <v>Yes</v>
          </cell>
          <cell r="CI248" t="str">
            <v/>
          </cell>
          <cell r="CJ248" t="str">
            <v/>
          </cell>
          <cell r="CK248" t="str">
            <v/>
          </cell>
          <cell r="CL248" t="str">
            <v/>
          </cell>
          <cell r="CM248" t="str">
            <v/>
          </cell>
          <cell r="CN248">
            <v>8.4600000000000009</v>
          </cell>
          <cell r="CO248">
            <v>8.4600000000000009</v>
          </cell>
          <cell r="CP248">
            <v>8.4600000000000009</v>
          </cell>
          <cell r="CQ248">
            <v>8.4600000000000009</v>
          </cell>
          <cell r="CR248">
            <v>8.4600000000000009</v>
          </cell>
          <cell r="CS248" t="str">
            <v/>
          </cell>
          <cell r="CT248" t="str">
            <v/>
          </cell>
          <cell r="CU248" t="str">
            <v/>
          </cell>
          <cell r="CV248" t="str">
            <v/>
          </cell>
          <cell r="CW248" t="str">
            <v/>
          </cell>
          <cell r="CX248" t="str">
            <v/>
          </cell>
          <cell r="CY248" t="str">
            <v/>
          </cell>
          <cell r="CZ248" t="str">
            <v/>
          </cell>
          <cell r="DA248" t="str">
            <v/>
          </cell>
          <cell r="DB248" t="str">
            <v/>
          </cell>
          <cell r="DC248" t="str">
            <v/>
          </cell>
          <cell r="DD248" t="str">
            <v/>
          </cell>
          <cell r="DE248" t="str">
            <v/>
          </cell>
          <cell r="DF248" t="str">
            <v/>
          </cell>
          <cell r="DG248" t="str">
            <v/>
          </cell>
          <cell r="DH248" t="str">
            <v/>
          </cell>
          <cell r="DI248" t="str">
            <v/>
          </cell>
          <cell r="DJ248" t="str">
            <v/>
          </cell>
          <cell r="DK248" t="str">
            <v/>
          </cell>
          <cell r="DL248" t="str">
            <v/>
          </cell>
          <cell r="DM248">
            <v>-0.625</v>
          </cell>
          <cell r="DN248" t="str">
            <v/>
          </cell>
          <cell r="DO248" t="str">
            <v/>
          </cell>
          <cell r="DP248" t="str">
            <v/>
          </cell>
          <cell r="DQ248" t="str">
            <v/>
          </cell>
          <cell r="DR248" t="str">
            <v/>
          </cell>
          <cell r="DS248" t="str">
            <v/>
          </cell>
          <cell r="DT248" t="str">
            <v/>
          </cell>
          <cell r="DU248" t="str">
            <v/>
          </cell>
          <cell r="DV248">
            <v>1</v>
          </cell>
          <cell r="DW248" t="str">
            <v/>
          </cell>
        </row>
        <row r="249">
          <cell r="U249" t="str">
            <v>PR19SEW_C.2</v>
          </cell>
          <cell r="V249" t="str">
            <v>Our customers are happy with the service we provide</v>
          </cell>
          <cell r="W249" t="str">
            <v>PR19 new</v>
          </cell>
          <cell r="X249" t="str">
            <v>C.2</v>
          </cell>
          <cell r="Y249" t="str">
            <v>Segmented satisfaction of household customers - segment 1</v>
          </cell>
          <cell r="Z249" t="str">
            <v>Overall customer satisfaction of our household customer segment 1 as measured through satisfaction tracking research, as a score out of 5</v>
          </cell>
          <cell r="AA249" t="str">
            <v/>
          </cell>
          <cell r="AB249">
            <v>0.25</v>
          </cell>
          <cell r="AC249" t="str">
            <v/>
          </cell>
          <cell r="AD249" t="str">
            <v/>
          </cell>
          <cell r="AE249">
            <v>0.75</v>
          </cell>
          <cell r="AF249" t="str">
            <v/>
          </cell>
          <cell r="AG249" t="str">
            <v/>
          </cell>
          <cell r="AH249" t="str">
            <v/>
          </cell>
          <cell r="AI249">
            <v>1</v>
          </cell>
          <cell r="AJ249" t="str">
            <v>NFI</v>
          </cell>
          <cell r="AK249" t="str">
            <v/>
          </cell>
          <cell r="AL249" t="str">
            <v/>
          </cell>
          <cell r="AM249" t="str">
            <v>Customer service/satisfaction (exc. billing etc.)</v>
          </cell>
          <cell r="AN249" t="str">
            <v>score</v>
          </cell>
          <cell r="AO249" t="str">
            <v>Satisfaction score out of 5</v>
          </cell>
          <cell r="AP249">
            <v>1</v>
          </cell>
          <cell r="AQ249" t="str">
            <v>Up</v>
          </cell>
          <cell r="AR249" t="str">
            <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t="str">
            <v/>
          </cell>
          <cell r="BJ249" t="str">
            <v/>
          </cell>
          <cell r="BK249" t="str">
            <v/>
          </cell>
          <cell r="BL249" t="str">
            <v/>
          </cell>
          <cell r="BM249" t="str">
            <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v>1</v>
          </cell>
          <cell r="DW249" t="str">
            <v/>
          </cell>
        </row>
        <row r="250">
          <cell r="U250" t="str">
            <v>PR19SEW_C.3</v>
          </cell>
          <cell r="V250" t="str">
            <v>Our customers are happy with the service we provide</v>
          </cell>
          <cell r="W250" t="str">
            <v>PR19 new</v>
          </cell>
          <cell r="X250" t="str">
            <v>C.3</v>
          </cell>
          <cell r="Y250" t="str">
            <v>Segmented satisfaction of household customers - segment 2</v>
          </cell>
          <cell r="Z250" t="str">
            <v>Overall customer satisfaction of our household customer segment 2 as measured through satisfaction tracking research, as a score out of 5</v>
          </cell>
          <cell r="AA250" t="str">
            <v/>
          </cell>
          <cell r="AB250">
            <v>0.25</v>
          </cell>
          <cell r="AC250" t="str">
            <v/>
          </cell>
          <cell r="AD250" t="str">
            <v/>
          </cell>
          <cell r="AE250">
            <v>0.75</v>
          </cell>
          <cell r="AF250" t="str">
            <v/>
          </cell>
          <cell r="AG250" t="str">
            <v/>
          </cell>
          <cell r="AH250" t="str">
            <v/>
          </cell>
          <cell r="AI250">
            <v>1</v>
          </cell>
          <cell r="AJ250" t="str">
            <v>NFI</v>
          </cell>
          <cell r="AK250" t="str">
            <v/>
          </cell>
          <cell r="AL250" t="str">
            <v/>
          </cell>
          <cell r="AM250" t="str">
            <v>Customer service/satisfaction (exc. billing etc.)</v>
          </cell>
          <cell r="AN250" t="str">
            <v>score</v>
          </cell>
          <cell r="AO250" t="str">
            <v>Satisfaction score out of 5</v>
          </cell>
          <cell r="AP250">
            <v>1</v>
          </cell>
          <cell r="AQ250" t="str">
            <v>Up</v>
          </cell>
          <cell r="AR250" t="str">
            <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t="str">
            <v/>
          </cell>
          <cell r="BJ250" t="str">
            <v/>
          </cell>
          <cell r="BK250" t="str">
            <v/>
          </cell>
          <cell r="BL250" t="str">
            <v/>
          </cell>
          <cell r="BM250" t="str">
            <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v>1</v>
          </cell>
          <cell r="DW250" t="str">
            <v/>
          </cell>
        </row>
        <row r="251">
          <cell r="U251" t="str">
            <v>PR19SEW_C.4</v>
          </cell>
          <cell r="V251" t="str">
            <v>Our customers are happy with the service we provide</v>
          </cell>
          <cell r="W251" t="str">
            <v>PR19 new</v>
          </cell>
          <cell r="X251" t="str">
            <v>C.4</v>
          </cell>
          <cell r="Y251" t="str">
            <v>Segmented satisfaction of household customers - segment 3</v>
          </cell>
          <cell r="Z251" t="str">
            <v>Overall customer satisfaction of our household customer segment 3 as measured through satisfaction tracking research, as a score out of 5</v>
          </cell>
          <cell r="AA251" t="str">
            <v/>
          </cell>
          <cell r="AB251">
            <v>0.25</v>
          </cell>
          <cell r="AC251" t="str">
            <v/>
          </cell>
          <cell r="AD251" t="str">
            <v/>
          </cell>
          <cell r="AE251">
            <v>0.75</v>
          </cell>
          <cell r="AF251" t="str">
            <v/>
          </cell>
          <cell r="AG251" t="str">
            <v/>
          </cell>
          <cell r="AH251" t="str">
            <v/>
          </cell>
          <cell r="AI251">
            <v>1</v>
          </cell>
          <cell r="AJ251" t="str">
            <v>NFI</v>
          </cell>
          <cell r="AK251" t="str">
            <v/>
          </cell>
          <cell r="AL251" t="str">
            <v/>
          </cell>
          <cell r="AM251" t="str">
            <v>Customer service/satisfaction (exc. billing etc.)</v>
          </cell>
          <cell r="AN251" t="str">
            <v>score</v>
          </cell>
          <cell r="AO251" t="str">
            <v>Satisfaction score out of 5</v>
          </cell>
          <cell r="AP251">
            <v>1</v>
          </cell>
          <cell r="AQ251" t="str">
            <v>Up</v>
          </cell>
          <cell r="AR251" t="str">
            <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t="str">
            <v/>
          </cell>
          <cell r="BJ251" t="str">
            <v/>
          </cell>
          <cell r="BK251" t="str">
            <v/>
          </cell>
          <cell r="BL251" t="str">
            <v/>
          </cell>
          <cell r="BM251" t="str">
            <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C251" t="str">
            <v/>
          </cell>
          <cell r="DD251" t="str">
            <v/>
          </cell>
          <cell r="DE251" t="str">
            <v/>
          </cell>
          <cell r="DF251" t="str">
            <v/>
          </cell>
          <cell r="DG251" t="str">
            <v/>
          </cell>
          <cell r="DH251" t="str">
            <v/>
          </cell>
          <cell r="DI251" t="str">
            <v/>
          </cell>
          <cell r="DJ251" t="str">
            <v/>
          </cell>
          <cell r="DK251" t="str">
            <v/>
          </cell>
          <cell r="DL251" t="str">
            <v/>
          </cell>
          <cell r="DM251" t="str">
            <v/>
          </cell>
          <cell r="DN251" t="str">
            <v/>
          </cell>
          <cell r="DO251" t="str">
            <v/>
          </cell>
          <cell r="DP251" t="str">
            <v/>
          </cell>
          <cell r="DQ251" t="str">
            <v/>
          </cell>
          <cell r="DR251" t="str">
            <v/>
          </cell>
          <cell r="DS251" t="str">
            <v/>
          </cell>
          <cell r="DT251" t="str">
            <v/>
          </cell>
          <cell r="DU251" t="str">
            <v/>
          </cell>
          <cell r="DV251">
            <v>1</v>
          </cell>
          <cell r="DW251" t="str">
            <v/>
          </cell>
        </row>
        <row r="252">
          <cell r="U252" t="str">
            <v>PR19SEW_C.5</v>
          </cell>
          <cell r="V252" t="str">
            <v>Our customers are happy with the service we provide</v>
          </cell>
          <cell r="W252" t="str">
            <v>PR19 new</v>
          </cell>
          <cell r="X252" t="str">
            <v>C.5</v>
          </cell>
          <cell r="Y252" t="str">
            <v>Segmented satisfaction of household customers - segment 4</v>
          </cell>
          <cell r="Z252" t="str">
            <v>Overall customer satisfaction of our household customer segment 4 as measured through satisfaction tracking research, as a score out of 5</v>
          </cell>
          <cell r="AA252" t="str">
            <v/>
          </cell>
          <cell r="AB252">
            <v>0.25</v>
          </cell>
          <cell r="AC252" t="str">
            <v/>
          </cell>
          <cell r="AD252" t="str">
            <v/>
          </cell>
          <cell r="AE252">
            <v>0.75</v>
          </cell>
          <cell r="AF252" t="str">
            <v/>
          </cell>
          <cell r="AG252" t="str">
            <v/>
          </cell>
          <cell r="AH252" t="str">
            <v/>
          </cell>
          <cell r="AI252">
            <v>1</v>
          </cell>
          <cell r="AJ252" t="str">
            <v>NFI</v>
          </cell>
          <cell r="AK252" t="str">
            <v/>
          </cell>
          <cell r="AL252" t="str">
            <v/>
          </cell>
          <cell r="AM252" t="str">
            <v>Customer service/satisfaction (exc. billing etc.)</v>
          </cell>
          <cell r="AN252" t="str">
            <v>score</v>
          </cell>
          <cell r="AO252" t="str">
            <v>Satisfaction score out of 5</v>
          </cell>
          <cell r="AP252">
            <v>1</v>
          </cell>
          <cell r="AQ252" t="str">
            <v>Up</v>
          </cell>
          <cell r="AR252" t="str">
            <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t="str">
            <v/>
          </cell>
          <cell r="BJ252" t="str">
            <v/>
          </cell>
          <cell r="BK252" t="str">
            <v/>
          </cell>
          <cell r="BL252" t="str">
            <v/>
          </cell>
          <cell r="BM252" t="str">
            <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C252" t="str">
            <v/>
          </cell>
          <cell r="DD252" t="str">
            <v/>
          </cell>
          <cell r="DE252" t="str">
            <v/>
          </cell>
          <cell r="DF252" t="str">
            <v/>
          </cell>
          <cell r="DG252" t="str">
            <v/>
          </cell>
          <cell r="DH252" t="str">
            <v/>
          </cell>
          <cell r="DI252" t="str">
            <v/>
          </cell>
          <cell r="DJ252" t="str">
            <v/>
          </cell>
          <cell r="DK252" t="str">
            <v/>
          </cell>
          <cell r="DL252" t="str">
            <v/>
          </cell>
          <cell r="DM252" t="str">
            <v/>
          </cell>
          <cell r="DN252" t="str">
            <v/>
          </cell>
          <cell r="DO252" t="str">
            <v/>
          </cell>
          <cell r="DP252" t="str">
            <v/>
          </cell>
          <cell r="DQ252" t="str">
            <v/>
          </cell>
          <cell r="DR252" t="str">
            <v/>
          </cell>
          <cell r="DS252" t="str">
            <v/>
          </cell>
          <cell r="DT252" t="str">
            <v/>
          </cell>
          <cell r="DU252" t="str">
            <v/>
          </cell>
          <cell r="DV252">
            <v>1</v>
          </cell>
          <cell r="DW252" t="str">
            <v/>
          </cell>
        </row>
        <row r="253">
          <cell r="U253" t="str">
            <v>PR19SEW_C.6</v>
          </cell>
          <cell r="V253" t="str">
            <v>Our customers are happy with the service we provide</v>
          </cell>
          <cell r="W253" t="str">
            <v>PR19 new</v>
          </cell>
          <cell r="X253" t="str">
            <v>C.6</v>
          </cell>
          <cell r="Y253" t="str">
            <v>Segmented satisfaction of household customers - segment 5</v>
          </cell>
          <cell r="Z253" t="str">
            <v>Overall customer satisfaction of our household customer segment 5 as measured through satisfaction tracking research, as a score out of 5</v>
          </cell>
          <cell r="AA253" t="str">
            <v/>
          </cell>
          <cell r="AB253">
            <v>0.25</v>
          </cell>
          <cell r="AC253" t="str">
            <v/>
          </cell>
          <cell r="AD253" t="str">
            <v/>
          </cell>
          <cell r="AE253">
            <v>0.75</v>
          </cell>
          <cell r="AF253" t="str">
            <v/>
          </cell>
          <cell r="AG253" t="str">
            <v/>
          </cell>
          <cell r="AH253" t="str">
            <v/>
          </cell>
          <cell r="AI253">
            <v>1</v>
          </cell>
          <cell r="AJ253" t="str">
            <v>NFI</v>
          </cell>
          <cell r="AK253" t="str">
            <v/>
          </cell>
          <cell r="AL253" t="str">
            <v/>
          </cell>
          <cell r="AM253" t="str">
            <v>Customer service/satisfaction (exc. billing etc.)</v>
          </cell>
          <cell r="AN253" t="str">
            <v>score</v>
          </cell>
          <cell r="AO253" t="str">
            <v>Satisfaction score out of 5</v>
          </cell>
          <cell r="AP253">
            <v>1</v>
          </cell>
          <cell r="AQ253" t="str">
            <v>Up</v>
          </cell>
          <cell r="AR253" t="str">
            <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t="str">
            <v/>
          </cell>
          <cell r="BJ253" t="str">
            <v/>
          </cell>
          <cell r="BK253" t="str">
            <v/>
          </cell>
          <cell r="BL253" t="str">
            <v/>
          </cell>
          <cell r="BM253" t="str">
            <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v>1</v>
          </cell>
          <cell r="DW253" t="str">
            <v/>
          </cell>
        </row>
        <row r="254">
          <cell r="U254" t="str">
            <v>PR19SEW_C.7</v>
          </cell>
          <cell r="V254" t="str">
            <v>Our customers are happy with the service we provide</v>
          </cell>
          <cell r="W254" t="str">
            <v>PR19 new</v>
          </cell>
          <cell r="X254" t="str">
            <v>C.7</v>
          </cell>
          <cell r="Y254" t="str">
            <v>Segmented satisfaction of household customers - segment 6</v>
          </cell>
          <cell r="Z254" t="str">
            <v>Overall customer satisfaction of our household customer segment 6 as measured through satisfaction tracking research, as a score out of 5</v>
          </cell>
          <cell r="AA254" t="str">
            <v/>
          </cell>
          <cell r="AB254">
            <v>0.25</v>
          </cell>
          <cell r="AC254" t="str">
            <v/>
          </cell>
          <cell r="AD254" t="str">
            <v/>
          </cell>
          <cell r="AE254">
            <v>0.75</v>
          </cell>
          <cell r="AF254" t="str">
            <v/>
          </cell>
          <cell r="AG254" t="str">
            <v/>
          </cell>
          <cell r="AH254" t="str">
            <v/>
          </cell>
          <cell r="AI254">
            <v>1</v>
          </cell>
          <cell r="AJ254" t="str">
            <v>NFI</v>
          </cell>
          <cell r="AK254" t="str">
            <v/>
          </cell>
          <cell r="AL254" t="str">
            <v/>
          </cell>
          <cell r="AM254" t="str">
            <v>Customer service/satisfaction (exc. billing etc.)</v>
          </cell>
          <cell r="AN254" t="str">
            <v>score</v>
          </cell>
          <cell r="AO254" t="str">
            <v>Satisfaction score out of 5</v>
          </cell>
          <cell r="AP254">
            <v>1</v>
          </cell>
          <cell r="AQ254" t="str">
            <v>Up</v>
          </cell>
          <cell r="AR254" t="str">
            <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t="str">
            <v/>
          </cell>
          <cell r="BJ254" t="str">
            <v/>
          </cell>
          <cell r="BK254" t="str">
            <v/>
          </cell>
          <cell r="BL254" t="str">
            <v/>
          </cell>
          <cell r="BM254" t="str">
            <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v>1</v>
          </cell>
          <cell r="DW254" t="str">
            <v/>
          </cell>
        </row>
        <row r="255">
          <cell r="U255" t="str">
            <v>PR19SEW_C.8</v>
          </cell>
          <cell r="V255" t="str">
            <v>Our customers are happy with the service we provide</v>
          </cell>
          <cell r="W255" t="str">
            <v>PR19 new</v>
          </cell>
          <cell r="X255" t="str">
            <v>C.8</v>
          </cell>
          <cell r="Y255" t="str">
            <v>Satisfaction of household customers who are experiencing payment difficulties</v>
          </cell>
          <cell r="Z255" t="str">
            <v>Overall customer satisfaction of household customers who are identified as struggling to pay, as measured through satisfaction tracking research, as a score out of 5.</v>
          </cell>
          <cell r="AA255" t="str">
            <v/>
          </cell>
          <cell r="AB255" t="str">
            <v/>
          </cell>
          <cell r="AC255" t="str">
            <v/>
          </cell>
          <cell r="AD255" t="str">
            <v/>
          </cell>
          <cell r="AE255">
            <v>1</v>
          </cell>
          <cell r="AF255" t="str">
            <v/>
          </cell>
          <cell r="AG255" t="str">
            <v/>
          </cell>
          <cell r="AH255" t="str">
            <v/>
          </cell>
          <cell r="AI255">
            <v>1</v>
          </cell>
          <cell r="AJ255" t="str">
            <v>NFI</v>
          </cell>
          <cell r="AK255" t="str">
            <v/>
          </cell>
          <cell r="AL255" t="str">
            <v/>
          </cell>
          <cell r="AM255" t="str">
            <v>Billing, debt, vfm, affordability, vulnerability</v>
          </cell>
          <cell r="AN255" t="str">
            <v>score</v>
          </cell>
          <cell r="AO255" t="str">
            <v>Satisfaction score out of 5</v>
          </cell>
          <cell r="AP255">
            <v>1</v>
          </cell>
          <cell r="AQ255" t="str">
            <v>Up</v>
          </cell>
          <cell r="AR255" t="str">
            <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t="str">
            <v/>
          </cell>
          <cell r="BJ255" t="str">
            <v/>
          </cell>
          <cell r="BK255" t="str">
            <v/>
          </cell>
          <cell r="BL255" t="str">
            <v/>
          </cell>
          <cell r="BM255" t="str">
            <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v>1</v>
          </cell>
          <cell r="DW255" t="str">
            <v/>
          </cell>
        </row>
        <row r="256">
          <cell r="U256" t="str">
            <v>PR19SEW_C.9</v>
          </cell>
          <cell r="V256" t="str">
            <v>Our customers are happy with the service we provide</v>
          </cell>
          <cell r="W256" t="str">
            <v>PR19 new</v>
          </cell>
          <cell r="X256" t="str">
            <v>C.9</v>
          </cell>
          <cell r="Y256" t="str">
            <v>Satisfaction of household customers who are receiving non-financial support</v>
          </cell>
          <cell r="Z256" t="str">
            <v xml:space="preserve">Overall customer satisfaction of household customers who have applied for one of our non-financial assistance schemes, measured through satisfaction tracking research, as a score out of 5.  </v>
          </cell>
          <cell r="AA256" t="str">
            <v/>
          </cell>
          <cell r="AB256">
            <v>0.5</v>
          </cell>
          <cell r="AC256" t="str">
            <v/>
          </cell>
          <cell r="AD256" t="str">
            <v/>
          </cell>
          <cell r="AE256">
            <v>0.5</v>
          </cell>
          <cell r="AF256" t="str">
            <v/>
          </cell>
          <cell r="AG256" t="str">
            <v/>
          </cell>
          <cell r="AH256" t="str">
            <v/>
          </cell>
          <cell r="AI256">
            <v>1</v>
          </cell>
          <cell r="AJ256" t="str">
            <v>NFI</v>
          </cell>
          <cell r="AK256" t="str">
            <v/>
          </cell>
          <cell r="AL256" t="str">
            <v/>
          </cell>
          <cell r="AM256" t="str">
            <v>Billing, debt, vfm, affordability, vulnerability</v>
          </cell>
          <cell r="AN256" t="str">
            <v>score</v>
          </cell>
          <cell r="AO256" t="str">
            <v>Satisfaction score out of 5</v>
          </cell>
          <cell r="AP256">
            <v>1</v>
          </cell>
          <cell r="AQ256" t="str">
            <v>Up</v>
          </cell>
          <cell r="AR256" t="str">
            <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t="str">
            <v/>
          </cell>
          <cell r="BJ256" t="str">
            <v/>
          </cell>
          <cell r="BK256" t="str">
            <v/>
          </cell>
          <cell r="BL256" t="str">
            <v/>
          </cell>
          <cell r="BM256" t="str">
            <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v>1</v>
          </cell>
          <cell r="DW256" t="str">
            <v/>
          </cell>
        </row>
        <row r="257">
          <cell r="U257" t="str">
            <v>PR19SEW_C.10</v>
          </cell>
          <cell r="V257" t="str">
            <v>Our customers are happy with the service we provide</v>
          </cell>
          <cell r="W257" t="str">
            <v>PR19 new</v>
          </cell>
          <cell r="X257" t="str">
            <v>C.10</v>
          </cell>
          <cell r="Y257" t="str">
            <v xml:space="preserve">Satisfaction of household customers on our vulnerability schemes during a supply interruption  </v>
          </cell>
          <cell r="Z257" t="str">
            <v>Overall customer satisfaction as measured through satisfaction tracking research, when a supply interruption (either planned or unplanned) has occurred at households, as a score out of 5.</v>
          </cell>
          <cell r="AA257" t="str">
            <v/>
          </cell>
          <cell r="AB257">
            <v>0.5</v>
          </cell>
          <cell r="AC257" t="str">
            <v/>
          </cell>
          <cell r="AD257" t="str">
            <v/>
          </cell>
          <cell r="AE257">
            <v>0.5</v>
          </cell>
          <cell r="AF257" t="str">
            <v/>
          </cell>
          <cell r="AG257" t="str">
            <v/>
          </cell>
          <cell r="AH257" t="str">
            <v/>
          </cell>
          <cell r="AI257">
            <v>1</v>
          </cell>
          <cell r="AJ257" t="str">
            <v>NFI</v>
          </cell>
          <cell r="AK257" t="str">
            <v/>
          </cell>
          <cell r="AL257" t="str">
            <v/>
          </cell>
          <cell r="AM257" t="str">
            <v>Billing, debt, vfm, affordability, vulnerability</v>
          </cell>
          <cell r="AN257" t="str">
            <v>score</v>
          </cell>
          <cell r="AO257" t="str">
            <v>Annual change in score, to one decimal place</v>
          </cell>
          <cell r="AP257">
            <v>1</v>
          </cell>
          <cell r="AQ257" t="str">
            <v>Up</v>
          </cell>
          <cell r="AR257" t="str">
            <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t="str">
            <v/>
          </cell>
          <cell r="BJ257" t="str">
            <v/>
          </cell>
          <cell r="BK257" t="str">
            <v/>
          </cell>
          <cell r="BL257" t="str">
            <v/>
          </cell>
          <cell r="BM257" t="str">
            <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v>1</v>
          </cell>
          <cell r="DW257" t="str">
            <v/>
          </cell>
        </row>
        <row r="258">
          <cell r="U258" t="str">
            <v>PR19SEW_A.2</v>
          </cell>
          <cell r="V258" t="str">
            <v xml:space="preserve">Our customers trust the safety and quality of their tap water </v>
          </cell>
          <cell r="W258" t="str">
            <v>PR14 revision</v>
          </cell>
          <cell r="X258" t="str">
            <v>A.2</v>
          </cell>
          <cell r="Y258" t="str">
            <v>Appearance of tap water</v>
          </cell>
          <cell r="Z258" t="str">
            <v xml:space="preserve">The number of contacts, per 1,000 population, that South East Water receives from customers regarding the appearance of their tap water.  </v>
          </cell>
          <cell r="AA258">
            <v>0.2</v>
          </cell>
          <cell r="AB258">
            <v>0.8</v>
          </cell>
          <cell r="AC258" t="str">
            <v/>
          </cell>
          <cell r="AD258" t="str">
            <v/>
          </cell>
          <cell r="AE258" t="str">
            <v/>
          </cell>
          <cell r="AF258" t="str">
            <v/>
          </cell>
          <cell r="AG258" t="str">
            <v/>
          </cell>
          <cell r="AH258" t="str">
            <v/>
          </cell>
          <cell r="AI258">
            <v>1</v>
          </cell>
          <cell r="AJ258" t="str">
            <v>Out &amp; under</v>
          </cell>
          <cell r="AK258" t="str">
            <v xml:space="preserve">Revenue </v>
          </cell>
          <cell r="AL258" t="str">
            <v>In-period</v>
          </cell>
          <cell r="AM258" t="str">
            <v>Customer contacts - water quality</v>
          </cell>
          <cell r="AN258" t="str">
            <v>Number</v>
          </cell>
          <cell r="AO258" t="str">
            <v>No. of contacts per 1,000 population</v>
          </cell>
          <cell r="AP258">
            <v>2</v>
          </cell>
          <cell r="AQ258" t="str">
            <v>Down</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t="str">
            <v/>
          </cell>
          <cell r="BJ258" t="str">
            <v/>
          </cell>
          <cell r="BK258" t="str">
            <v/>
          </cell>
          <cell r="BL258" t="str">
            <v/>
          </cell>
          <cell r="BM258" t="str">
            <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t="str">
            <v>Yes</v>
          </cell>
          <cell r="CE258" t="str">
            <v>Yes</v>
          </cell>
          <cell r="CF258" t="str">
            <v>Yes</v>
          </cell>
          <cell r="CG258" t="str">
            <v>Yes</v>
          </cell>
          <cell r="CH258" t="str">
            <v>Yes</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t="str">
            <v/>
          </cell>
          <cell r="CV258" t="str">
            <v/>
          </cell>
          <cell r="CW258" t="str">
            <v/>
          </cell>
          <cell r="CX258" t="str">
            <v/>
          </cell>
          <cell r="CY258" t="str">
            <v/>
          </cell>
          <cell r="CZ258" t="str">
            <v/>
          </cell>
          <cell r="DA258" t="str">
            <v/>
          </cell>
          <cell r="DB258" t="str">
            <v/>
          </cell>
          <cell r="DC258" t="str">
            <v/>
          </cell>
          <cell r="DD258" t="str">
            <v/>
          </cell>
          <cell r="DE258" t="str">
            <v/>
          </cell>
          <cell r="DF258" t="str">
            <v/>
          </cell>
          <cell r="DG258" t="str">
            <v/>
          </cell>
          <cell r="DH258" t="str">
            <v/>
          </cell>
          <cell r="DI258" t="str">
            <v/>
          </cell>
          <cell r="DJ258" t="str">
            <v/>
          </cell>
          <cell r="DK258" t="str">
            <v/>
          </cell>
          <cell r="DL258" t="str">
            <v/>
          </cell>
          <cell r="DM258" t="str">
            <v/>
          </cell>
          <cell r="DN258" t="str">
            <v/>
          </cell>
          <cell r="DO258" t="str">
            <v/>
          </cell>
          <cell r="DP258" t="str">
            <v/>
          </cell>
          <cell r="DQ258" t="str">
            <v/>
          </cell>
          <cell r="DR258" t="str">
            <v/>
          </cell>
          <cell r="DS258" t="str">
            <v/>
          </cell>
          <cell r="DT258" t="str">
            <v/>
          </cell>
          <cell r="DU258" t="str">
            <v/>
          </cell>
          <cell r="DV258">
            <v>1</v>
          </cell>
          <cell r="DW258" t="str">
            <v/>
          </cell>
        </row>
        <row r="259">
          <cell r="U259" t="str">
            <v>PR19SEW_A.3</v>
          </cell>
          <cell r="V259" t="str">
            <v xml:space="preserve">Our customers trust the safety and quality of their tap water </v>
          </cell>
          <cell r="W259" t="str">
            <v>PR19 new</v>
          </cell>
          <cell r="X259" t="str">
            <v>A.3</v>
          </cell>
          <cell r="Y259" t="str">
            <v>Taste and odour of tap water</v>
          </cell>
          <cell r="Z259" t="str">
            <v xml:space="preserve">The number of contacts, per 1,000 population, that South East Water receives from customers regarding the taste and odour of their tap water.  </v>
          </cell>
          <cell r="AA259">
            <v>0.2</v>
          </cell>
          <cell r="AB259">
            <v>0.8</v>
          </cell>
          <cell r="AC259" t="str">
            <v/>
          </cell>
          <cell r="AD259" t="str">
            <v/>
          </cell>
          <cell r="AE259" t="str">
            <v/>
          </cell>
          <cell r="AF259" t="str">
            <v/>
          </cell>
          <cell r="AG259" t="str">
            <v/>
          </cell>
          <cell r="AH259" t="str">
            <v/>
          </cell>
          <cell r="AI259">
            <v>1</v>
          </cell>
          <cell r="AJ259" t="str">
            <v>Out &amp; under</v>
          </cell>
          <cell r="AK259" t="str">
            <v xml:space="preserve">Revenue </v>
          </cell>
          <cell r="AL259" t="str">
            <v>In-period</v>
          </cell>
          <cell r="AM259" t="str">
            <v>Customer contacts - water quality</v>
          </cell>
          <cell r="AN259" t="str">
            <v>Number</v>
          </cell>
          <cell r="AO259" t="str">
            <v>No. of contacts per 1,000 population</v>
          </cell>
          <cell r="AP259">
            <v>2</v>
          </cell>
          <cell r="AQ259" t="str">
            <v>Down</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t="str">
            <v/>
          </cell>
          <cell r="BJ259" t="str">
            <v/>
          </cell>
          <cell r="BK259" t="str">
            <v/>
          </cell>
          <cell r="BL259" t="str">
            <v/>
          </cell>
          <cell r="BM259" t="str">
            <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t="str">
            <v>Yes</v>
          </cell>
          <cell r="CE259" t="str">
            <v>Yes</v>
          </cell>
          <cell r="CF259" t="str">
            <v>Yes</v>
          </cell>
          <cell r="CG259" t="str">
            <v>Yes</v>
          </cell>
          <cell r="CH259" t="str">
            <v>Yes</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v>1</v>
          </cell>
          <cell r="DW259" t="str">
            <v/>
          </cell>
        </row>
        <row r="260">
          <cell r="U260" t="str">
            <v>PR19SEW_I.1</v>
          </cell>
          <cell r="V260" t="str">
            <v xml:space="preserve">We help customers out of water poverty </v>
          </cell>
          <cell r="W260" t="str">
            <v>PR19 new</v>
          </cell>
          <cell r="X260" t="str">
            <v>I.1</v>
          </cell>
          <cell r="Y260" t="str">
            <v xml:space="preserve">Household customers receiving financial support </v>
          </cell>
          <cell r="Z260" t="str">
            <v>The number of household customers who are on a South East Water financial support tariff</v>
          </cell>
          <cell r="AA260" t="str">
            <v/>
          </cell>
          <cell r="AB260">
            <v>0.1</v>
          </cell>
          <cell r="AC260" t="str">
            <v/>
          </cell>
          <cell r="AD260" t="str">
            <v/>
          </cell>
          <cell r="AE260">
            <v>0.9</v>
          </cell>
          <cell r="AF260" t="str">
            <v/>
          </cell>
          <cell r="AG260" t="str">
            <v/>
          </cell>
          <cell r="AH260" t="str">
            <v/>
          </cell>
          <cell r="AI260">
            <v>1</v>
          </cell>
          <cell r="AJ260" t="str">
            <v>NFI</v>
          </cell>
          <cell r="AK260" t="str">
            <v/>
          </cell>
          <cell r="AL260" t="str">
            <v/>
          </cell>
          <cell r="AM260" t="str">
            <v>Billing, debt, vfm, affordability, vulnerability</v>
          </cell>
          <cell r="AN260" t="str">
            <v>nr</v>
          </cell>
          <cell r="AO260" t="str">
            <v>Number of customers</v>
          </cell>
          <cell r="AP260">
            <v>0</v>
          </cell>
          <cell r="AQ260" t="str">
            <v>Up</v>
          </cell>
          <cell r="AR260" t="str">
            <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t="str">
            <v/>
          </cell>
          <cell r="BJ260" t="str">
            <v/>
          </cell>
          <cell r="BK260" t="str">
            <v/>
          </cell>
          <cell r="BL260" t="str">
            <v/>
          </cell>
          <cell r="BM260" t="str">
            <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v>1</v>
          </cell>
          <cell r="DW260" t="str">
            <v/>
          </cell>
        </row>
        <row r="261">
          <cell r="U261" t="str">
            <v>PR19SEW_J.1</v>
          </cell>
          <cell r="V261" t="str">
            <v xml:space="preserve">We give customers extra help when they need it </v>
          </cell>
          <cell r="W261" t="str">
            <v>PR19 new</v>
          </cell>
          <cell r="X261" t="str">
            <v>J.1</v>
          </cell>
          <cell r="Y261" t="str">
            <v>Priority services for customers in vulnerable circumstances</v>
          </cell>
          <cell r="Z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AA261" t="str">
            <v/>
          </cell>
          <cell r="AB261">
            <v>0.5</v>
          </cell>
          <cell r="AC261" t="str">
            <v/>
          </cell>
          <cell r="AD261" t="str">
            <v/>
          </cell>
          <cell r="AE261">
            <v>0.5</v>
          </cell>
          <cell r="AF261" t="str">
            <v/>
          </cell>
          <cell r="AG261" t="str">
            <v/>
          </cell>
          <cell r="AH261" t="str">
            <v/>
          </cell>
          <cell r="AI261">
            <v>1</v>
          </cell>
          <cell r="AJ261" t="str">
            <v>NFI</v>
          </cell>
          <cell r="AK261" t="str">
            <v/>
          </cell>
          <cell r="AL261" t="str">
            <v/>
          </cell>
          <cell r="AM261" t="str">
            <v>Billing, debt, vfm, affordability, vulnerability</v>
          </cell>
          <cell r="AN261" t="str">
            <v>%</v>
          </cell>
          <cell r="AO261" t="str">
            <v>Percentage of applicable households</v>
          </cell>
          <cell r="AP261">
            <v>1</v>
          </cell>
          <cell r="AQ261" t="str">
            <v>Up</v>
          </cell>
          <cell r="AR261" t="str">
            <v>Priority services for customers in vulnerable circumstances</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t="str">
            <v>3.2 / 17.5 / 45</v>
          </cell>
          <cell r="BJ261" t="str">
            <v>5.0 / 35 / 90</v>
          </cell>
          <cell r="BK261" t="str">
            <v>7.0 / 35 / 90</v>
          </cell>
          <cell r="BL261" t="str">
            <v>8.9 / 35 / 90</v>
          </cell>
          <cell r="BM261" t="str">
            <v>10.8 / 35 / 90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t="str">
            <v/>
          </cell>
          <cell r="CE261" t="str">
            <v/>
          </cell>
          <cell r="CF261" t="str">
            <v/>
          </cell>
          <cell r="CG261" t="str">
            <v/>
          </cell>
          <cell r="CH261" t="str">
            <v/>
          </cell>
          <cell r="CI261" t="str">
            <v/>
          </cell>
          <cell r="CJ261" t="str">
            <v/>
          </cell>
          <cell r="CK261" t="str">
            <v/>
          </cell>
          <cell r="CL261" t="str">
            <v/>
          </cell>
          <cell r="CM261" t="str">
            <v/>
          </cell>
          <cell r="CN261" t="str">
            <v/>
          </cell>
          <cell r="CO261" t="str">
            <v/>
          </cell>
          <cell r="CP261" t="str">
            <v/>
          </cell>
          <cell r="CQ261" t="str">
            <v/>
          </cell>
          <cell r="CR261" t="str">
            <v/>
          </cell>
          <cell r="CS261" t="str">
            <v/>
          </cell>
          <cell r="CT261" t="str">
            <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v>1</v>
          </cell>
          <cell r="DW261" t="str">
            <v/>
          </cell>
        </row>
        <row r="262">
          <cell r="U262" t="str">
            <v>PR19SEW_J.2</v>
          </cell>
          <cell r="V262" t="str">
            <v xml:space="preserve">We give customers extra help when they need it </v>
          </cell>
          <cell r="W262" t="str">
            <v>PR19 new</v>
          </cell>
          <cell r="X262" t="str">
            <v>J.2</v>
          </cell>
          <cell r="Y262" t="str">
            <v>Satisfaction of stakeholders in relation to assistance offered by South East Water</v>
          </cell>
          <cell r="Z262" t="str">
            <v>Satisfaction of stakeholders with South East Water's approach to help and empower vulnerable customers and those support agencies that work with them, as measured through satisfaction tracking research, as a score out of 5.</v>
          </cell>
          <cell r="AA262" t="str">
            <v/>
          </cell>
          <cell r="AB262">
            <v>0.5</v>
          </cell>
          <cell r="AC262" t="str">
            <v/>
          </cell>
          <cell r="AD262" t="str">
            <v/>
          </cell>
          <cell r="AE262">
            <v>0.5</v>
          </cell>
          <cell r="AF262" t="str">
            <v/>
          </cell>
          <cell r="AG262" t="str">
            <v/>
          </cell>
          <cell r="AH262" t="str">
            <v/>
          </cell>
          <cell r="AI262">
            <v>1</v>
          </cell>
          <cell r="AJ262" t="str">
            <v>NFI</v>
          </cell>
          <cell r="AK262" t="str">
            <v/>
          </cell>
          <cell r="AL262" t="str">
            <v/>
          </cell>
          <cell r="AM262" t="str">
            <v>Billing, debt, vfm, affordability, vulnerability</v>
          </cell>
          <cell r="AN262" t="str">
            <v>score</v>
          </cell>
          <cell r="AO262" t="str">
            <v>Annual change in score, to one decimal place</v>
          </cell>
          <cell r="AP262">
            <v>1</v>
          </cell>
          <cell r="AQ262" t="str">
            <v>Up</v>
          </cell>
          <cell r="AR262" t="str">
            <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t="str">
            <v/>
          </cell>
          <cell r="BJ262" t="str">
            <v/>
          </cell>
          <cell r="BK262" t="str">
            <v/>
          </cell>
          <cell r="BL262" t="str">
            <v/>
          </cell>
          <cell r="BM262" t="str">
            <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v>1</v>
          </cell>
          <cell r="DW262" t="str">
            <v/>
          </cell>
        </row>
        <row r="263">
          <cell r="U263" t="str">
            <v>PR19SEW_L.1</v>
          </cell>
          <cell r="V263" t="str">
            <v>All the water we supply is accounted for</v>
          </cell>
          <cell r="W263" t="str">
            <v>PR19 new</v>
          </cell>
          <cell r="X263" t="str">
            <v>L.1</v>
          </cell>
          <cell r="Y263" t="str">
            <v>Gap sites</v>
          </cell>
          <cell r="Z263" t="str">
            <v>We will undertake a programme of work to improve our processes for identifying gap sites (properties that are using water but are not billed, and not on company billing systems).</v>
          </cell>
          <cell r="AA263" t="str">
            <v/>
          </cell>
          <cell r="AB263">
            <v>0.5</v>
          </cell>
          <cell r="AC263" t="str">
            <v/>
          </cell>
          <cell r="AD263" t="str">
            <v/>
          </cell>
          <cell r="AE263">
            <v>0.5</v>
          </cell>
          <cell r="AF263" t="str">
            <v/>
          </cell>
          <cell r="AG263" t="str">
            <v/>
          </cell>
          <cell r="AH263" t="str">
            <v/>
          </cell>
          <cell r="AI263">
            <v>1</v>
          </cell>
          <cell r="AJ263" t="str">
            <v>NFI</v>
          </cell>
          <cell r="AK263" t="str">
            <v/>
          </cell>
          <cell r="AL263" t="str">
            <v/>
          </cell>
          <cell r="AM263" t="str">
            <v>Billing, debt, vfm, affordability, vulnerability</v>
          </cell>
          <cell r="AN263" t="str">
            <v>nr</v>
          </cell>
          <cell r="AO263" t="str">
            <v>Number of gap sites brought into charge</v>
          </cell>
          <cell r="AP263">
            <v>0</v>
          </cell>
          <cell r="AQ263">
            <v>0</v>
          </cell>
          <cell r="AR263" t="str">
            <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t="str">
            <v/>
          </cell>
          <cell r="BJ263" t="str">
            <v/>
          </cell>
          <cell r="BK263" t="str">
            <v/>
          </cell>
          <cell r="BL263" t="str">
            <v/>
          </cell>
          <cell r="BM263" t="str">
            <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v>1</v>
          </cell>
          <cell r="DW263" t="str">
            <v/>
          </cell>
        </row>
        <row r="264">
          <cell r="U264" t="str">
            <v>PR19SEW_L.2</v>
          </cell>
          <cell r="V264" t="str">
            <v>All the water we supply is accounted for</v>
          </cell>
          <cell r="W264" t="str">
            <v>PR19 new</v>
          </cell>
          <cell r="X264" t="str">
            <v>L.2</v>
          </cell>
          <cell r="Y264" t="str">
            <v>Voids – household properties</v>
          </cell>
          <cell r="Z264" t="str">
            <v>We will measure the number of household voids as a percentage of the total number of connected household properties (void properties are those classed by water companies as being vacant)</v>
          </cell>
          <cell r="AA264" t="str">
            <v/>
          </cell>
          <cell r="AB264">
            <v>0.25</v>
          </cell>
          <cell r="AC264" t="str">
            <v/>
          </cell>
          <cell r="AD264" t="str">
            <v/>
          </cell>
          <cell r="AE264">
            <v>0.75</v>
          </cell>
          <cell r="AF264" t="str">
            <v/>
          </cell>
          <cell r="AG264" t="str">
            <v/>
          </cell>
          <cell r="AH264" t="str">
            <v/>
          </cell>
          <cell r="AI264">
            <v>1</v>
          </cell>
          <cell r="AJ264" t="str">
            <v>Out &amp; under</v>
          </cell>
          <cell r="AK264" t="str">
            <v xml:space="preserve">Revenue </v>
          </cell>
          <cell r="AL264" t="str">
            <v>In-period</v>
          </cell>
          <cell r="AM264" t="str">
            <v>Billing, debt, vfm, affordability, vulnerability</v>
          </cell>
          <cell r="AN264" t="str">
            <v>%</v>
          </cell>
          <cell r="AO264" t="str">
            <v>% of properties</v>
          </cell>
          <cell r="AP264">
            <v>2</v>
          </cell>
          <cell r="AQ264" t="str">
            <v>Down</v>
          </cell>
          <cell r="AR264" t="str">
            <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t="str">
            <v/>
          </cell>
          <cell r="BJ264" t="str">
            <v/>
          </cell>
          <cell r="BK264" t="str">
            <v/>
          </cell>
          <cell r="BL264" t="str">
            <v/>
          </cell>
          <cell r="BM264" t="str">
            <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t="str">
            <v>Yes</v>
          </cell>
          <cell r="CE264" t="str">
            <v>Yes</v>
          </cell>
          <cell r="CF264" t="str">
            <v>Yes</v>
          </cell>
          <cell r="CG264" t="str">
            <v>Yes</v>
          </cell>
          <cell r="CH264" t="str">
            <v>Yes</v>
          </cell>
          <cell r="CI264" t="str">
            <v/>
          </cell>
          <cell r="CJ264" t="str">
            <v/>
          </cell>
          <cell r="CK264" t="str">
            <v/>
          </cell>
          <cell r="CL264" t="str">
            <v/>
          </cell>
          <cell r="CM264" t="str">
            <v/>
          </cell>
          <cell r="CN264" t="str">
            <v/>
          </cell>
          <cell r="CO264" t="str">
            <v/>
          </cell>
          <cell r="CP264" t="str">
            <v/>
          </cell>
          <cell r="CQ264" t="str">
            <v/>
          </cell>
          <cell r="CR264" t="str">
            <v/>
          </cell>
          <cell r="CS264" t="str">
            <v/>
          </cell>
          <cell r="CT264" t="str">
            <v/>
          </cell>
          <cell r="CU264" t="str">
            <v/>
          </cell>
          <cell r="CV264" t="str">
            <v/>
          </cell>
          <cell r="CW264" t="str">
            <v/>
          </cell>
          <cell r="CX264" t="str">
            <v/>
          </cell>
          <cell r="CY264" t="str">
            <v/>
          </cell>
          <cell r="CZ264" t="str">
            <v/>
          </cell>
          <cell r="DA264" t="str">
            <v/>
          </cell>
          <cell r="DB264" t="str">
            <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v>1</v>
          </cell>
          <cell r="DW264" t="str">
            <v/>
          </cell>
        </row>
        <row r="265">
          <cell r="U265" t="str">
            <v>PR19SEW_L.3</v>
          </cell>
          <cell r="V265" t="str">
            <v>All the water we supply is accounted for</v>
          </cell>
          <cell r="W265" t="str">
            <v>PR19 new</v>
          </cell>
          <cell r="X265" t="str">
            <v>L.3</v>
          </cell>
          <cell r="Y265" t="str">
            <v>Voids – business properties</v>
          </cell>
          <cell r="Z265" t="str">
            <v>We will measure the number of business property voids as a percentage of the total number of connected business properties (void properties are those classed by water companies as being vacant)</v>
          </cell>
          <cell r="AA265" t="str">
            <v/>
          </cell>
          <cell r="AB265">
            <v>1</v>
          </cell>
          <cell r="AC265" t="str">
            <v/>
          </cell>
          <cell r="AD265" t="str">
            <v/>
          </cell>
          <cell r="AE265" t="str">
            <v/>
          </cell>
          <cell r="AF265" t="str">
            <v/>
          </cell>
          <cell r="AG265" t="str">
            <v/>
          </cell>
          <cell r="AH265" t="str">
            <v/>
          </cell>
          <cell r="AI265">
            <v>1</v>
          </cell>
          <cell r="AJ265" t="str">
            <v>Out &amp; under</v>
          </cell>
          <cell r="AK265" t="str">
            <v xml:space="preserve">Revenue </v>
          </cell>
          <cell r="AL265" t="str">
            <v>End of period</v>
          </cell>
          <cell r="AM265" t="str">
            <v>Billing, debt, vfm, affordability, vulnerability</v>
          </cell>
          <cell r="AN265" t="str">
            <v>%</v>
          </cell>
          <cell r="AO265" t="str">
            <v>% of properties</v>
          </cell>
          <cell r="AP265">
            <v>2</v>
          </cell>
          <cell r="AQ265" t="str">
            <v>Down</v>
          </cell>
          <cell r="AR265" t="str">
            <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t="str">
            <v/>
          </cell>
          <cell r="BJ265" t="str">
            <v/>
          </cell>
          <cell r="BK265" t="str">
            <v/>
          </cell>
          <cell r="BL265" t="str">
            <v/>
          </cell>
          <cell r="BM265" t="str">
            <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t="str">
            <v>Yes</v>
          </cell>
          <cell r="CE265" t="str">
            <v>Yes</v>
          </cell>
          <cell r="CF265" t="str">
            <v>Yes</v>
          </cell>
          <cell r="CG265" t="str">
            <v>Yes</v>
          </cell>
          <cell r="CH265" t="str">
            <v>Yes</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t="str">
            <v/>
          </cell>
          <cell r="CV265" t="str">
            <v/>
          </cell>
          <cell r="CW265" t="str">
            <v/>
          </cell>
          <cell r="CX265" t="str">
            <v/>
          </cell>
          <cell r="CY265" t="str">
            <v/>
          </cell>
          <cell r="CZ265" t="str">
            <v/>
          </cell>
          <cell r="DA265" t="str">
            <v/>
          </cell>
          <cell r="DB265" t="str">
            <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v>1</v>
          </cell>
          <cell r="DW265" t="str">
            <v/>
          </cell>
        </row>
        <row r="266">
          <cell r="U266" t="str">
            <v>PR19SEW_B.4</v>
          </cell>
          <cell r="V266" t="str">
            <v xml:space="preserve">Our water supply network is resilient for this generation and the next </v>
          </cell>
          <cell r="W266" t="str">
            <v>PR14 revision</v>
          </cell>
          <cell r="X266" t="str">
            <v>B.4</v>
          </cell>
          <cell r="Y266" t="str">
            <v>Company sites protected from risk of flooding</v>
          </cell>
          <cell r="Z266" t="str">
            <v>The number of our sites that have been protected from the risk of flooding.</v>
          </cell>
          <cell r="AA266">
            <v>0.05</v>
          </cell>
          <cell r="AB266">
            <v>0.95</v>
          </cell>
          <cell r="AC266" t="str">
            <v/>
          </cell>
          <cell r="AD266" t="str">
            <v/>
          </cell>
          <cell r="AE266" t="str">
            <v/>
          </cell>
          <cell r="AF266" t="str">
            <v/>
          </cell>
          <cell r="AG266" t="str">
            <v/>
          </cell>
          <cell r="AH266" t="str">
            <v/>
          </cell>
          <cell r="AI266">
            <v>1</v>
          </cell>
          <cell r="AJ266" t="str">
            <v>Under</v>
          </cell>
          <cell r="AK266" t="str">
            <v xml:space="preserve">Revenue </v>
          </cell>
          <cell r="AL266" t="str">
            <v>End of period</v>
          </cell>
          <cell r="AM266" t="str">
            <v>Resilience</v>
          </cell>
          <cell r="AN266" t="str">
            <v>nr</v>
          </cell>
          <cell r="AO266" t="str">
            <v>Number of sites protected</v>
          </cell>
          <cell r="AP266">
            <v>0</v>
          </cell>
          <cell r="AQ266" t="str">
            <v>Up</v>
          </cell>
          <cell r="AR266" t="str">
            <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t="str">
            <v/>
          </cell>
          <cell r="BJ266" t="str">
            <v/>
          </cell>
          <cell r="BK266" t="str">
            <v/>
          </cell>
          <cell r="BL266" t="str">
            <v/>
          </cell>
          <cell r="BM266" t="str">
            <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t="str">
            <v/>
          </cell>
          <cell r="CE266" t="str">
            <v/>
          </cell>
          <cell r="CF266" t="str">
            <v/>
          </cell>
          <cell r="CG266" t="str">
            <v/>
          </cell>
          <cell r="CH266" t="str">
            <v>Yes</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v>1</v>
          </cell>
          <cell r="DW266" t="str">
            <v/>
          </cell>
        </row>
        <row r="267">
          <cell r="U267" t="str">
            <v>PR19SEW_B.5</v>
          </cell>
          <cell r="V267" t="str">
            <v xml:space="preserve">Our water supply network is resilient for this generation and the next </v>
          </cell>
          <cell r="W267" t="str">
            <v>PR19 new</v>
          </cell>
          <cell r="X267" t="str">
            <v>B.5</v>
          </cell>
          <cell r="Y267" t="str">
            <v>Event Risk Index (ERI)</v>
          </cell>
          <cell r="Z267" t="str">
            <v>The Event Risk Index (ERI) is a score used to illustrate the risk arising from water quality events, we will be consistent with the Drinking Water Inspectorate (DWI) definition</v>
          </cell>
          <cell r="AA267">
            <v>0.1</v>
          </cell>
          <cell r="AB267">
            <v>0.9</v>
          </cell>
          <cell r="AC267" t="str">
            <v/>
          </cell>
          <cell r="AD267" t="str">
            <v/>
          </cell>
          <cell r="AE267" t="str">
            <v/>
          </cell>
          <cell r="AF267" t="str">
            <v/>
          </cell>
          <cell r="AG267" t="str">
            <v/>
          </cell>
          <cell r="AH267" t="str">
            <v/>
          </cell>
          <cell r="AI267">
            <v>1</v>
          </cell>
          <cell r="AJ267" t="str">
            <v>NFI</v>
          </cell>
          <cell r="AK267" t="str">
            <v/>
          </cell>
          <cell r="AL267" t="str">
            <v/>
          </cell>
          <cell r="AM267" t="str">
            <v>Water quality compliance</v>
          </cell>
          <cell r="AN267" t="str">
            <v>score</v>
          </cell>
          <cell r="AO267" t="str">
            <v xml:space="preserve">Index score </v>
          </cell>
          <cell r="AP267">
            <v>3</v>
          </cell>
          <cell r="AQ267" t="str">
            <v>Down</v>
          </cell>
          <cell r="AR267" t="str">
            <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t="str">
            <v/>
          </cell>
          <cell r="BJ267" t="str">
            <v/>
          </cell>
          <cell r="BK267" t="str">
            <v/>
          </cell>
          <cell r="BL267" t="str">
            <v/>
          </cell>
          <cell r="BM267" t="str">
            <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C267" t="str">
            <v/>
          </cell>
          <cell r="DD267" t="str">
            <v/>
          </cell>
          <cell r="DE267" t="str">
            <v/>
          </cell>
          <cell r="DF267" t="str">
            <v/>
          </cell>
          <cell r="DG267" t="str">
            <v/>
          </cell>
          <cell r="DH267" t="str">
            <v/>
          </cell>
          <cell r="DI267" t="str">
            <v/>
          </cell>
          <cell r="DJ267" t="str">
            <v/>
          </cell>
          <cell r="DK267" t="str">
            <v/>
          </cell>
          <cell r="DL267" t="str">
            <v/>
          </cell>
          <cell r="DM267" t="str">
            <v/>
          </cell>
          <cell r="DN267" t="str">
            <v/>
          </cell>
          <cell r="DO267" t="str">
            <v/>
          </cell>
          <cell r="DP267" t="str">
            <v/>
          </cell>
          <cell r="DQ267" t="str">
            <v/>
          </cell>
          <cell r="DR267" t="str">
            <v/>
          </cell>
          <cell r="DS267" t="str">
            <v/>
          </cell>
          <cell r="DT267" t="str">
            <v/>
          </cell>
          <cell r="DU267" t="str">
            <v/>
          </cell>
          <cell r="DV267">
            <v>1</v>
          </cell>
          <cell r="DW267" t="str">
            <v/>
          </cell>
        </row>
        <row r="268">
          <cell r="U268" t="str">
            <v>PR19SEW_B.6</v>
          </cell>
          <cell r="V268" t="str">
            <v xml:space="preserve">Our water supply network is resilient for this generation and the next </v>
          </cell>
          <cell r="W268" t="str">
            <v>PR14 revision</v>
          </cell>
          <cell r="X268" t="str">
            <v>B.6</v>
          </cell>
          <cell r="Y268" t="str">
            <v>Low pressure</v>
          </cell>
          <cell r="Z268" t="str">
            <v>The number of properties, per 10,000 connections, at risk of experiencing water pressure below the industry standard (i.e. as recorded on the former DG2 serviceability indicator).</v>
          </cell>
          <cell r="AA268" t="str">
            <v/>
          </cell>
          <cell r="AB268">
            <v>1</v>
          </cell>
          <cell r="AC268" t="str">
            <v/>
          </cell>
          <cell r="AD268" t="str">
            <v/>
          </cell>
          <cell r="AE268" t="str">
            <v/>
          </cell>
          <cell r="AF268" t="str">
            <v/>
          </cell>
          <cell r="AG268" t="str">
            <v/>
          </cell>
          <cell r="AH268" t="str">
            <v/>
          </cell>
          <cell r="AI268">
            <v>1</v>
          </cell>
          <cell r="AJ268" t="str">
            <v>Out &amp; under</v>
          </cell>
          <cell r="AK268" t="str">
            <v xml:space="preserve">Revenue </v>
          </cell>
          <cell r="AL268" t="str">
            <v>In-period</v>
          </cell>
          <cell r="AM268" t="str">
            <v>Water pressure</v>
          </cell>
          <cell r="AN268" t="str">
            <v>number</v>
          </cell>
          <cell r="AO268" t="str">
            <v>No. of properties per 10,000 connections</v>
          </cell>
          <cell r="AP268">
            <v>1</v>
          </cell>
          <cell r="AQ268" t="str">
            <v>Down</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t="str">
            <v/>
          </cell>
          <cell r="BJ268" t="str">
            <v/>
          </cell>
          <cell r="BK268" t="str">
            <v/>
          </cell>
          <cell r="BL268" t="str">
            <v/>
          </cell>
          <cell r="BM268" t="str">
            <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t="str">
            <v>Yes</v>
          </cell>
          <cell r="CE268" t="str">
            <v>Yes</v>
          </cell>
          <cell r="CF268" t="str">
            <v>Yes</v>
          </cell>
          <cell r="CG268" t="str">
            <v>Yes</v>
          </cell>
          <cell r="CH268" t="str">
            <v>Yes</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t="str">
            <v/>
          </cell>
          <cell r="CV268" t="str">
            <v/>
          </cell>
          <cell r="CW268" t="str">
            <v/>
          </cell>
          <cell r="CX268" t="str">
            <v/>
          </cell>
          <cell r="CY268" t="str">
            <v/>
          </cell>
          <cell r="CZ268" t="str">
            <v/>
          </cell>
          <cell r="DA268" t="str">
            <v/>
          </cell>
          <cell r="DB268" t="str">
            <v/>
          </cell>
          <cell r="DC268" t="str">
            <v/>
          </cell>
          <cell r="DD268" t="str">
            <v/>
          </cell>
          <cell r="DE268" t="str">
            <v/>
          </cell>
          <cell r="DF268" t="str">
            <v/>
          </cell>
          <cell r="DG268" t="str">
            <v/>
          </cell>
          <cell r="DH268" t="str">
            <v/>
          </cell>
          <cell r="DI268" t="str">
            <v/>
          </cell>
          <cell r="DJ268" t="str">
            <v/>
          </cell>
          <cell r="DK268" t="str">
            <v/>
          </cell>
          <cell r="DL268" t="str">
            <v/>
          </cell>
          <cell r="DM268" t="str">
            <v/>
          </cell>
          <cell r="DN268" t="str">
            <v/>
          </cell>
          <cell r="DO268" t="str">
            <v/>
          </cell>
          <cell r="DP268" t="str">
            <v/>
          </cell>
          <cell r="DQ268" t="str">
            <v/>
          </cell>
          <cell r="DR268" t="str">
            <v/>
          </cell>
          <cell r="DS268" t="str">
            <v/>
          </cell>
          <cell r="DT268" t="str">
            <v/>
          </cell>
          <cell r="DU268" t="str">
            <v/>
          </cell>
          <cell r="DV268">
            <v>1</v>
          </cell>
          <cell r="DW268" t="str">
            <v/>
          </cell>
        </row>
        <row r="269">
          <cell r="U269" t="str">
            <v>PR19SEW_H.1</v>
          </cell>
          <cell r="V269" t="str">
            <v>Our environment thrives, now and into the future</v>
          </cell>
          <cell r="W269" t="str">
            <v>PR19 new</v>
          </cell>
          <cell r="X269" t="str">
            <v>H.1</v>
          </cell>
          <cell r="Y269" t="str">
            <v>Engaging and working with landowners and land managers to improve catchment resilience related to raw water quality deterioration</v>
          </cell>
          <cell r="Z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AA269">
            <v>1</v>
          </cell>
          <cell r="AB269" t="str">
            <v/>
          </cell>
          <cell r="AC269" t="str">
            <v/>
          </cell>
          <cell r="AD269" t="str">
            <v/>
          </cell>
          <cell r="AE269" t="str">
            <v/>
          </cell>
          <cell r="AF269" t="str">
            <v/>
          </cell>
          <cell r="AG269" t="str">
            <v/>
          </cell>
          <cell r="AH269" t="str">
            <v/>
          </cell>
          <cell r="AI269">
            <v>1</v>
          </cell>
          <cell r="AJ269" t="str">
            <v>Out &amp; under</v>
          </cell>
          <cell r="AK269" t="str">
            <v xml:space="preserve">Revenue </v>
          </cell>
          <cell r="AL269" t="str">
            <v>End of period</v>
          </cell>
          <cell r="AM269" t="str">
            <v>Catchment management</v>
          </cell>
          <cell r="AN269" t="str">
            <v>nr</v>
          </cell>
          <cell r="AO269" t="str">
            <v xml:space="preserve">Hectares of land </v>
          </cell>
          <cell r="AP269">
            <v>1</v>
          </cell>
          <cell r="AQ269" t="str">
            <v>Up</v>
          </cell>
          <cell r="AR269" t="str">
            <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t="str">
            <v/>
          </cell>
          <cell r="BJ269" t="str">
            <v/>
          </cell>
          <cell r="BK269" t="str">
            <v/>
          </cell>
          <cell r="BL269" t="str">
            <v/>
          </cell>
          <cell r="BM269" t="str">
            <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t="str">
            <v/>
          </cell>
          <cell r="CE269" t="str">
            <v/>
          </cell>
          <cell r="CF269" t="str">
            <v/>
          </cell>
          <cell r="CG269" t="str">
            <v/>
          </cell>
          <cell r="CH269" t="str">
            <v>Yes</v>
          </cell>
          <cell r="CI269" t="str">
            <v/>
          </cell>
          <cell r="CJ269" t="str">
            <v/>
          </cell>
          <cell r="CK269" t="str">
            <v/>
          </cell>
          <cell r="CL269" t="str">
            <v/>
          </cell>
          <cell r="CM269" t="str">
            <v/>
          </cell>
          <cell r="CN269" t="str">
            <v/>
          </cell>
          <cell r="CO269" t="str">
            <v/>
          </cell>
          <cell r="CP269" t="str">
            <v/>
          </cell>
          <cell r="CQ269" t="str">
            <v/>
          </cell>
          <cell r="CR269" t="str">
            <v/>
          </cell>
          <cell r="CS269" t="str">
            <v/>
          </cell>
          <cell r="CT269" t="str">
            <v/>
          </cell>
          <cell r="CU269" t="str">
            <v/>
          </cell>
          <cell r="CV269" t="str">
            <v/>
          </cell>
          <cell r="CW269" t="str">
            <v/>
          </cell>
          <cell r="CX269" t="str">
            <v/>
          </cell>
          <cell r="CY269" t="str">
            <v/>
          </cell>
          <cell r="CZ269" t="str">
            <v/>
          </cell>
          <cell r="DA269" t="str">
            <v/>
          </cell>
          <cell r="DB269" t="str">
            <v/>
          </cell>
          <cell r="DC269" t="str">
            <v/>
          </cell>
          <cell r="DD269" t="str">
            <v/>
          </cell>
          <cell r="DE269" t="str">
            <v/>
          </cell>
          <cell r="DF269" t="str">
            <v/>
          </cell>
          <cell r="DG269" t="str">
            <v/>
          </cell>
          <cell r="DH269" t="str">
            <v/>
          </cell>
          <cell r="DI269" t="str">
            <v/>
          </cell>
          <cell r="DJ269" t="str">
            <v/>
          </cell>
          <cell r="DK269" t="str">
            <v/>
          </cell>
          <cell r="DL269" t="str">
            <v/>
          </cell>
          <cell r="DM269" t="str">
            <v/>
          </cell>
          <cell r="DN269" t="str">
            <v/>
          </cell>
          <cell r="DO269" t="str">
            <v/>
          </cell>
          <cell r="DP269" t="str">
            <v/>
          </cell>
          <cell r="DQ269" t="str">
            <v/>
          </cell>
          <cell r="DR269" t="str">
            <v/>
          </cell>
          <cell r="DS269" t="str">
            <v/>
          </cell>
          <cell r="DT269" t="str">
            <v/>
          </cell>
          <cell r="DU269" t="str">
            <v/>
          </cell>
          <cell r="DV269">
            <v>1</v>
          </cell>
          <cell r="DW269" t="str">
            <v/>
          </cell>
        </row>
        <row r="270">
          <cell r="U270" t="str">
            <v>PR19SEW_H.2</v>
          </cell>
          <cell r="V270" t="str">
            <v>Our environment thrives, now and into the future</v>
          </cell>
          <cell r="W270" t="str">
            <v>PR19 new</v>
          </cell>
          <cell r="X270" t="str">
            <v>H.2</v>
          </cell>
          <cell r="Y270" t="str">
            <v>Protecting wildlife and increasing biodiversity</v>
          </cell>
          <cell r="Z270" t="str">
            <v>The number of hectares of company land which we have proactively managed and monitored to produce a net gain in biodiversity/wildlife through active conservation work</v>
          </cell>
          <cell r="AA270">
            <v>0.5</v>
          </cell>
          <cell r="AB270">
            <v>0.5</v>
          </cell>
          <cell r="AC270" t="str">
            <v/>
          </cell>
          <cell r="AD270" t="str">
            <v/>
          </cell>
          <cell r="AE270" t="str">
            <v/>
          </cell>
          <cell r="AF270" t="str">
            <v/>
          </cell>
          <cell r="AG270" t="str">
            <v/>
          </cell>
          <cell r="AH270" t="str">
            <v/>
          </cell>
          <cell r="AI270">
            <v>1</v>
          </cell>
          <cell r="AJ270" t="str">
            <v>Out &amp; under</v>
          </cell>
          <cell r="AK270" t="str">
            <v xml:space="preserve">Revenue </v>
          </cell>
          <cell r="AL270" t="str">
            <v>End of period</v>
          </cell>
          <cell r="AM270" t="str">
            <v>Biodiversity/SSSIs</v>
          </cell>
          <cell r="AN270" t="str">
            <v>nr</v>
          </cell>
          <cell r="AO270" t="str">
            <v xml:space="preserve">Hectares of company land </v>
          </cell>
          <cell r="AP270">
            <v>1</v>
          </cell>
          <cell r="AQ270" t="str">
            <v>Up</v>
          </cell>
          <cell r="AR270" t="str">
            <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t="str">
            <v/>
          </cell>
          <cell r="BJ270" t="str">
            <v/>
          </cell>
          <cell r="BK270" t="str">
            <v/>
          </cell>
          <cell r="BL270" t="str">
            <v/>
          </cell>
          <cell r="BM270" t="str">
            <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t="str">
            <v/>
          </cell>
          <cell r="CE270" t="str">
            <v/>
          </cell>
          <cell r="CF270" t="str">
            <v/>
          </cell>
          <cell r="CG270" t="str">
            <v/>
          </cell>
          <cell r="CH270" t="str">
            <v>Yes</v>
          </cell>
          <cell r="CI270" t="str">
            <v/>
          </cell>
          <cell r="CJ270" t="str">
            <v/>
          </cell>
          <cell r="CK270" t="str">
            <v/>
          </cell>
          <cell r="CL270" t="str">
            <v/>
          </cell>
          <cell r="CM270" t="str">
            <v/>
          </cell>
          <cell r="CN270" t="str">
            <v/>
          </cell>
          <cell r="CO270" t="str">
            <v/>
          </cell>
          <cell r="CP270" t="str">
            <v/>
          </cell>
          <cell r="CQ270" t="str">
            <v/>
          </cell>
          <cell r="CR270" t="str">
            <v/>
          </cell>
          <cell r="CS270" t="str">
            <v/>
          </cell>
          <cell r="CT270" t="str">
            <v/>
          </cell>
          <cell r="CU270" t="str">
            <v/>
          </cell>
          <cell r="CV270" t="str">
            <v/>
          </cell>
          <cell r="CW270" t="str">
            <v/>
          </cell>
          <cell r="CX270" t="str">
            <v/>
          </cell>
          <cell r="CY270" t="str">
            <v/>
          </cell>
          <cell r="CZ270" t="str">
            <v/>
          </cell>
          <cell r="DA270" t="str">
            <v/>
          </cell>
          <cell r="DB270" t="str">
            <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v>1</v>
          </cell>
          <cell r="DW270" t="str">
            <v/>
          </cell>
        </row>
        <row r="271">
          <cell r="U271" t="str">
            <v>PR19SEW_H.3</v>
          </cell>
          <cell r="V271" t="str">
            <v>Our environment thrives, now and into the future</v>
          </cell>
          <cell r="W271" t="str">
            <v>PR19 new</v>
          </cell>
          <cell r="X271" t="str">
            <v>H.3</v>
          </cell>
          <cell r="Y271" t="str">
            <v xml:space="preserve">Water Industry National Environment Programme </v>
          </cell>
          <cell r="Z271" t="str">
            <v>We will deliver all elements of work that are required under the Water Industry National Environment Programme (WINEP)</v>
          </cell>
          <cell r="AA271">
            <v>1</v>
          </cell>
          <cell r="AB271" t="str">
            <v/>
          </cell>
          <cell r="AC271" t="str">
            <v/>
          </cell>
          <cell r="AD271" t="str">
            <v/>
          </cell>
          <cell r="AE271" t="str">
            <v/>
          </cell>
          <cell r="AF271" t="str">
            <v/>
          </cell>
          <cell r="AG271" t="str">
            <v/>
          </cell>
          <cell r="AH271" t="str">
            <v/>
          </cell>
          <cell r="AI271">
            <v>1</v>
          </cell>
          <cell r="AJ271" t="str">
            <v>Under</v>
          </cell>
          <cell r="AK271" t="str">
            <v xml:space="preserve">Revenue </v>
          </cell>
          <cell r="AL271" t="str">
            <v>In-period</v>
          </cell>
          <cell r="AM271" t="str">
            <v>Environmental</v>
          </cell>
          <cell r="AN271" t="str">
            <v>nr</v>
          </cell>
          <cell r="AO271" t="str">
            <v>Cumulative number of schemes</v>
          </cell>
          <cell r="AP271">
            <v>0</v>
          </cell>
          <cell r="AQ271" t="str">
            <v>Up</v>
          </cell>
          <cell r="AR271" t="str">
            <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t="str">
            <v/>
          </cell>
          <cell r="BJ271" t="str">
            <v/>
          </cell>
          <cell r="BK271" t="str">
            <v/>
          </cell>
          <cell r="BL271" t="str">
            <v/>
          </cell>
          <cell r="BM271" t="str">
            <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t="str">
            <v>Yes</v>
          </cell>
          <cell r="CE271" t="str">
            <v>Yes</v>
          </cell>
          <cell r="CF271" t="str">
            <v>Yes</v>
          </cell>
          <cell r="CG271" t="str">
            <v>Yes</v>
          </cell>
          <cell r="CH271" t="str">
            <v>Yes</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t="str">
            <v/>
          </cell>
          <cell r="CV271" t="str">
            <v/>
          </cell>
          <cell r="CW271" t="str">
            <v/>
          </cell>
          <cell r="CX271" t="str">
            <v/>
          </cell>
          <cell r="CY271" t="str">
            <v/>
          </cell>
          <cell r="CZ271" t="str">
            <v/>
          </cell>
          <cell r="DA271" t="str">
            <v/>
          </cell>
          <cell r="DB271" t="str">
            <v/>
          </cell>
          <cell r="DC271" t="str">
            <v/>
          </cell>
          <cell r="DD271" t="str">
            <v/>
          </cell>
          <cell r="DE271" t="str">
            <v/>
          </cell>
          <cell r="DF271" t="str">
            <v/>
          </cell>
          <cell r="DG271" t="str">
            <v/>
          </cell>
          <cell r="DH271" t="str">
            <v/>
          </cell>
          <cell r="DI271" t="str">
            <v/>
          </cell>
          <cell r="DJ271" t="str">
            <v/>
          </cell>
          <cell r="DK271" t="str">
            <v/>
          </cell>
          <cell r="DL271" t="str">
            <v/>
          </cell>
          <cell r="DM271" t="str">
            <v/>
          </cell>
          <cell r="DN271" t="str">
            <v/>
          </cell>
          <cell r="DO271" t="str">
            <v/>
          </cell>
          <cell r="DP271" t="str">
            <v/>
          </cell>
          <cell r="DQ271" t="str">
            <v/>
          </cell>
          <cell r="DR271" t="str">
            <v/>
          </cell>
          <cell r="DS271" t="str">
            <v/>
          </cell>
          <cell r="DT271" t="str">
            <v/>
          </cell>
          <cell r="DU271" t="str">
            <v/>
          </cell>
          <cell r="DV271">
            <v>1</v>
          </cell>
          <cell r="DW271" t="str">
            <v/>
          </cell>
        </row>
        <row r="272">
          <cell r="U272" t="str">
            <v>PR19SEW_H.4</v>
          </cell>
          <cell r="V272" t="str">
            <v>Our environment thrives, now and into the future</v>
          </cell>
          <cell r="W272" t="str">
            <v>PR14 revision</v>
          </cell>
          <cell r="X272" t="str">
            <v>H.4</v>
          </cell>
          <cell r="Y272" t="str">
            <v>Greenhouse gas emissions</v>
          </cell>
          <cell r="Z272" t="str">
            <v>The amount of greenhouse gas emissions we produce per megalitre of treated water (a megalitre is 1,000,000 litres)</v>
          </cell>
          <cell r="AA272">
            <v>0.25</v>
          </cell>
          <cell r="AB272">
            <v>0.745</v>
          </cell>
          <cell r="AC272" t="str">
            <v/>
          </cell>
          <cell r="AD272" t="str">
            <v/>
          </cell>
          <cell r="AE272">
            <v>5.0000000000000001E-3</v>
          </cell>
          <cell r="AF272" t="str">
            <v/>
          </cell>
          <cell r="AG272" t="str">
            <v/>
          </cell>
          <cell r="AH272" t="str">
            <v/>
          </cell>
          <cell r="AI272">
            <v>1</v>
          </cell>
          <cell r="AJ272" t="str">
            <v>NFI</v>
          </cell>
          <cell r="AK272" t="str">
            <v/>
          </cell>
          <cell r="AL272" t="str">
            <v/>
          </cell>
          <cell r="AM272" t="str">
            <v>Energy/emissions</v>
          </cell>
          <cell r="AN272" t="str">
            <v>nr</v>
          </cell>
          <cell r="AO272" t="str">
            <v>kgCO2e equivalent per megalitre of water supplied</v>
          </cell>
          <cell r="AP272">
            <v>1</v>
          </cell>
          <cell r="AQ272" t="str">
            <v>Down</v>
          </cell>
          <cell r="AR272" t="str">
            <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t="str">
            <v/>
          </cell>
          <cell r="BJ272" t="str">
            <v/>
          </cell>
          <cell r="BK272" t="str">
            <v/>
          </cell>
          <cell r="BL272" t="str">
            <v/>
          </cell>
          <cell r="BM272" t="str">
            <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C272" t="str">
            <v/>
          </cell>
          <cell r="DD272" t="str">
            <v/>
          </cell>
          <cell r="DE272" t="str">
            <v/>
          </cell>
          <cell r="DF272" t="str">
            <v/>
          </cell>
          <cell r="DG272" t="str">
            <v/>
          </cell>
          <cell r="DH272" t="str">
            <v/>
          </cell>
          <cell r="DI272" t="str">
            <v/>
          </cell>
          <cell r="DJ272" t="str">
            <v/>
          </cell>
          <cell r="DK272" t="str">
            <v/>
          </cell>
          <cell r="DL272" t="str">
            <v/>
          </cell>
          <cell r="DM272" t="str">
            <v/>
          </cell>
          <cell r="DN272" t="str">
            <v/>
          </cell>
          <cell r="DO272" t="str">
            <v/>
          </cell>
          <cell r="DP272" t="str">
            <v/>
          </cell>
          <cell r="DQ272" t="str">
            <v/>
          </cell>
          <cell r="DR272" t="str">
            <v/>
          </cell>
          <cell r="DS272" t="str">
            <v/>
          </cell>
          <cell r="DT272" t="str">
            <v/>
          </cell>
          <cell r="DU272" t="str">
            <v/>
          </cell>
          <cell r="DV272">
            <v>1</v>
          </cell>
          <cell r="DW272" t="str">
            <v/>
          </cell>
        </row>
        <row r="273">
          <cell r="U273" t="str">
            <v>PR19SEW_H.5</v>
          </cell>
          <cell r="V273" t="str">
            <v>Our environment thrives, now and into the future</v>
          </cell>
          <cell r="W273" t="str">
            <v>PR14 revision</v>
          </cell>
          <cell r="X273" t="str">
            <v>H.5</v>
          </cell>
          <cell r="Y273" t="str">
            <v xml:space="preserve">Bespoke Abstraction Incentive Mechanism (AIM) </v>
          </cell>
          <cell r="Z273" t="str">
            <v>We will apply a bespoke AIM measure to three groundwater abstraction sites. We will measure the level of abstraction and when trigger levels (for low flow) are reached, we will commit to reducing abstraction at those sites</v>
          </cell>
          <cell r="AA273">
            <v>1</v>
          </cell>
          <cell r="AB273" t="str">
            <v/>
          </cell>
          <cell r="AC273" t="str">
            <v/>
          </cell>
          <cell r="AD273" t="str">
            <v/>
          </cell>
          <cell r="AE273" t="str">
            <v/>
          </cell>
          <cell r="AF273" t="str">
            <v/>
          </cell>
          <cell r="AG273" t="str">
            <v/>
          </cell>
          <cell r="AH273" t="str">
            <v/>
          </cell>
          <cell r="AI273">
            <v>1</v>
          </cell>
          <cell r="AJ273" t="str">
            <v>Under</v>
          </cell>
          <cell r="AK273" t="str">
            <v xml:space="preserve">Revenue </v>
          </cell>
          <cell r="AL273" t="str">
            <v>In-period</v>
          </cell>
          <cell r="AM273" t="str">
            <v>Water resources/ abstraction</v>
          </cell>
          <cell r="AN273" t="str">
            <v>nr</v>
          </cell>
          <cell r="AO273" t="str">
            <v>Megalitres per day</v>
          </cell>
          <cell r="AP273">
            <v>0</v>
          </cell>
          <cell r="AQ273" t="str">
            <v>Down</v>
          </cell>
          <cell r="AR273" t="str">
            <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t="str">
            <v/>
          </cell>
          <cell r="BJ273" t="str">
            <v/>
          </cell>
          <cell r="BK273" t="str">
            <v/>
          </cell>
          <cell r="BL273" t="str">
            <v/>
          </cell>
          <cell r="BM273" t="str">
            <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t="str">
            <v>Yes</v>
          </cell>
          <cell r="CE273" t="str">
            <v>Yes</v>
          </cell>
          <cell r="CF273" t="str">
            <v>Yes</v>
          </cell>
          <cell r="CG273" t="str">
            <v>Yes</v>
          </cell>
          <cell r="CH273" t="str">
            <v>Yes</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t="str">
            <v/>
          </cell>
          <cell r="CV273" t="str">
            <v/>
          </cell>
          <cell r="CW273" t="str">
            <v/>
          </cell>
          <cell r="CX273" t="str">
            <v/>
          </cell>
          <cell r="CY273" t="str">
            <v/>
          </cell>
          <cell r="CZ273" t="str">
            <v/>
          </cell>
          <cell r="DA273" t="str">
            <v/>
          </cell>
          <cell r="DB273" t="str">
            <v/>
          </cell>
          <cell r="DC273" t="str">
            <v/>
          </cell>
          <cell r="DD273" t="str">
            <v/>
          </cell>
          <cell r="DE273" t="str">
            <v/>
          </cell>
          <cell r="DF273" t="str">
            <v/>
          </cell>
          <cell r="DG273" t="str">
            <v/>
          </cell>
          <cell r="DH273" t="str">
            <v/>
          </cell>
          <cell r="DI273" t="str">
            <v/>
          </cell>
          <cell r="DJ273" t="str">
            <v/>
          </cell>
          <cell r="DK273" t="str">
            <v/>
          </cell>
          <cell r="DL273" t="str">
            <v/>
          </cell>
          <cell r="DM273" t="str">
            <v/>
          </cell>
          <cell r="DN273" t="str">
            <v/>
          </cell>
          <cell r="DO273" t="str">
            <v/>
          </cell>
          <cell r="DP273" t="str">
            <v/>
          </cell>
          <cell r="DQ273" t="str">
            <v/>
          </cell>
          <cell r="DR273" t="str">
            <v/>
          </cell>
          <cell r="DS273" t="str">
            <v/>
          </cell>
          <cell r="DT273" t="str">
            <v/>
          </cell>
          <cell r="DU273" t="str">
            <v/>
          </cell>
          <cell r="DV273">
            <v>1</v>
          </cell>
          <cell r="DW273" t="str">
            <v/>
          </cell>
        </row>
        <row r="274">
          <cell r="U274" t="str">
            <v>PR19SEW_H.6</v>
          </cell>
          <cell r="V274" t="str">
            <v>Our environment thrives, now and into the future</v>
          </cell>
          <cell r="W274" t="str">
            <v>PR19 new</v>
          </cell>
          <cell r="X274" t="str">
            <v>H.6</v>
          </cell>
          <cell r="Y274" t="str">
            <v>Engaging and working with abstractors to improve catchment resilience to low flows</v>
          </cell>
          <cell r="Z274" t="str">
            <v>We will measure the percentage of relevant abstractors in high risk areas that have been engaged with to encourage a reduction in water use. We will run this in two specific locations.</v>
          </cell>
          <cell r="AA274">
            <v>1</v>
          </cell>
          <cell r="AB274" t="str">
            <v/>
          </cell>
          <cell r="AC274" t="str">
            <v/>
          </cell>
          <cell r="AD274" t="str">
            <v/>
          </cell>
          <cell r="AE274" t="str">
            <v/>
          </cell>
          <cell r="AF274" t="str">
            <v/>
          </cell>
          <cell r="AG274" t="str">
            <v/>
          </cell>
          <cell r="AH274" t="str">
            <v/>
          </cell>
          <cell r="AI274">
            <v>1</v>
          </cell>
          <cell r="AJ274" t="str">
            <v>NFI</v>
          </cell>
          <cell r="AK274" t="str">
            <v/>
          </cell>
          <cell r="AL274" t="str">
            <v/>
          </cell>
          <cell r="AM274" t="str">
            <v>Water resources/ abstraction</v>
          </cell>
          <cell r="AN274" t="str">
            <v>%</v>
          </cell>
          <cell r="AO274" t="str">
            <v>Percentage of relevant abstractors engaged with</v>
          </cell>
          <cell r="AP274">
            <v>0</v>
          </cell>
          <cell r="AQ274" t="str">
            <v>Up</v>
          </cell>
          <cell r="AR274" t="str">
            <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t="str">
            <v/>
          </cell>
          <cell r="BJ274" t="str">
            <v/>
          </cell>
          <cell r="BK274" t="str">
            <v/>
          </cell>
          <cell r="BL274" t="str">
            <v/>
          </cell>
          <cell r="BM274" t="str">
            <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C274" t="str">
            <v/>
          </cell>
          <cell r="DD274" t="str">
            <v/>
          </cell>
          <cell r="DE274" t="str">
            <v/>
          </cell>
          <cell r="DF274" t="str">
            <v/>
          </cell>
          <cell r="DG274" t="str">
            <v/>
          </cell>
          <cell r="DH274" t="str">
            <v/>
          </cell>
          <cell r="DI274" t="str">
            <v/>
          </cell>
          <cell r="DJ274" t="str">
            <v/>
          </cell>
          <cell r="DK274" t="str">
            <v/>
          </cell>
          <cell r="DL274" t="str">
            <v/>
          </cell>
          <cell r="DM274" t="str">
            <v/>
          </cell>
          <cell r="DN274" t="str">
            <v/>
          </cell>
          <cell r="DO274" t="str">
            <v/>
          </cell>
          <cell r="DP274" t="str">
            <v/>
          </cell>
          <cell r="DQ274" t="str">
            <v/>
          </cell>
          <cell r="DR274" t="str">
            <v/>
          </cell>
          <cell r="DS274" t="str">
            <v/>
          </cell>
          <cell r="DT274" t="str">
            <v/>
          </cell>
          <cell r="DU274" t="str">
            <v/>
          </cell>
          <cell r="DV274">
            <v>1</v>
          </cell>
          <cell r="DW274" t="str">
            <v/>
          </cell>
        </row>
        <row r="275">
          <cell r="U275" t="str">
            <v>PR19SEW_C.11</v>
          </cell>
          <cell r="V275" t="str">
            <v>Our customers are happy with the service we provide</v>
          </cell>
          <cell r="W275" t="str">
            <v>PR14 revision</v>
          </cell>
          <cell r="X275" t="str">
            <v>C.11</v>
          </cell>
          <cell r="Y275" t="str">
            <v xml:space="preserve">Satisfaction with value for money </v>
          </cell>
          <cell r="Z275" t="str">
            <v>Satisfaction of household customers with value for money, as measured through satisfaction tracking research, score out of 5</v>
          </cell>
          <cell r="AA275" t="str">
            <v/>
          </cell>
          <cell r="AB275">
            <v>0.5</v>
          </cell>
          <cell r="AC275" t="str">
            <v/>
          </cell>
          <cell r="AD275" t="str">
            <v/>
          </cell>
          <cell r="AE275">
            <v>0.5</v>
          </cell>
          <cell r="AF275" t="str">
            <v/>
          </cell>
          <cell r="AG275" t="str">
            <v/>
          </cell>
          <cell r="AH275" t="str">
            <v/>
          </cell>
          <cell r="AI275">
            <v>1</v>
          </cell>
          <cell r="AJ275" t="str">
            <v>NFI</v>
          </cell>
          <cell r="AK275" t="str">
            <v/>
          </cell>
          <cell r="AL275" t="str">
            <v/>
          </cell>
          <cell r="AM275" t="str">
            <v>Customer service/satisfaction (exc. billing etc.)</v>
          </cell>
          <cell r="AN275" t="str">
            <v>score</v>
          </cell>
          <cell r="AO275" t="str">
            <v>Satisfaction score out of 5</v>
          </cell>
          <cell r="AP275">
            <v>1</v>
          </cell>
          <cell r="AQ275" t="str">
            <v>Up</v>
          </cell>
          <cell r="AR275" t="str">
            <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t="str">
            <v/>
          </cell>
          <cell r="BJ275" t="str">
            <v/>
          </cell>
          <cell r="BK275" t="str">
            <v/>
          </cell>
          <cell r="BL275" t="str">
            <v/>
          </cell>
          <cell r="BM275" t="str">
            <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C275" t="str">
            <v/>
          </cell>
          <cell r="DD275" t="str">
            <v/>
          </cell>
          <cell r="DE275" t="str">
            <v/>
          </cell>
          <cell r="DF275" t="str">
            <v/>
          </cell>
          <cell r="DG275" t="str">
            <v/>
          </cell>
          <cell r="DH275" t="str">
            <v/>
          </cell>
          <cell r="DI275" t="str">
            <v/>
          </cell>
          <cell r="DJ275" t="str">
            <v/>
          </cell>
          <cell r="DK275" t="str">
            <v/>
          </cell>
          <cell r="DL275" t="str">
            <v/>
          </cell>
          <cell r="DM275" t="str">
            <v/>
          </cell>
          <cell r="DN275" t="str">
            <v/>
          </cell>
          <cell r="DO275" t="str">
            <v/>
          </cell>
          <cell r="DP275" t="str">
            <v/>
          </cell>
          <cell r="DQ275" t="str">
            <v/>
          </cell>
          <cell r="DR275" t="str">
            <v/>
          </cell>
          <cell r="DS275" t="str">
            <v/>
          </cell>
          <cell r="DT275" t="str">
            <v/>
          </cell>
          <cell r="DU275" t="str">
            <v>No</v>
          </cell>
          <cell r="DV275">
            <v>1</v>
          </cell>
          <cell r="DW275" t="str">
            <v/>
          </cell>
        </row>
        <row r="276">
          <cell r="U276" t="str">
            <v>PR19SEW_NEP01</v>
          </cell>
          <cell r="V276" t="str">
            <v/>
          </cell>
          <cell r="W276" t="str">
            <v/>
          </cell>
          <cell r="X276" t="str">
            <v>NEP01</v>
          </cell>
          <cell r="Y276" t="str">
            <v>WINEP Delivery</v>
          </cell>
          <cell r="Z276" t="str">
            <v/>
          </cell>
          <cell r="AA276" t="str">
            <v/>
          </cell>
          <cell r="AB276" t="str">
            <v/>
          </cell>
          <cell r="AC276" t="str">
            <v/>
          </cell>
          <cell r="AD276" t="str">
            <v/>
          </cell>
          <cell r="AE276" t="str">
            <v/>
          </cell>
          <cell r="AF276" t="str">
            <v/>
          </cell>
          <cell r="AG276" t="str">
            <v/>
          </cell>
          <cell r="AH276" t="str">
            <v/>
          </cell>
          <cell r="AI276">
            <v>0</v>
          </cell>
          <cell r="AJ276" t="str">
            <v>NFI</v>
          </cell>
          <cell r="AK276" t="str">
            <v/>
          </cell>
          <cell r="AL276" t="str">
            <v/>
          </cell>
          <cell r="AM276" t="str">
            <v/>
          </cell>
          <cell r="AN276" t="str">
            <v/>
          </cell>
          <cell r="AO276" t="str">
            <v>WINEP requirements met or not met in each year</v>
          </cell>
          <cell r="AP276">
            <v>0</v>
          </cell>
          <cell r="AQ276" t="str">
            <v/>
          </cell>
          <cell r="AR276" t="str">
            <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t="str">
            <v/>
          </cell>
          <cell r="BJ276" t="str">
            <v/>
          </cell>
          <cell r="BK276" t="str">
            <v/>
          </cell>
          <cell r="BL276" t="str">
            <v/>
          </cell>
          <cell r="BM276" t="str">
            <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cell r="DC276" t="str">
            <v/>
          </cell>
          <cell r="DD276" t="str">
            <v/>
          </cell>
          <cell r="DE276" t="str">
            <v/>
          </cell>
          <cell r="DF276" t="str">
            <v/>
          </cell>
          <cell r="DG276" t="str">
            <v/>
          </cell>
          <cell r="DH276" t="str">
            <v/>
          </cell>
          <cell r="DI276" t="str">
            <v/>
          </cell>
          <cell r="DJ276" t="str">
            <v/>
          </cell>
          <cell r="DK276" t="str">
            <v/>
          </cell>
          <cell r="DL276" t="str">
            <v/>
          </cell>
          <cell r="DM276" t="str">
            <v/>
          </cell>
          <cell r="DN276" t="str">
            <v/>
          </cell>
          <cell r="DO276" t="str">
            <v/>
          </cell>
          <cell r="DP276" t="str">
            <v/>
          </cell>
          <cell r="DQ276" t="str">
            <v/>
          </cell>
          <cell r="DR276" t="str">
            <v/>
          </cell>
          <cell r="DS276" t="str">
            <v/>
          </cell>
          <cell r="DT276" t="str">
            <v/>
          </cell>
          <cell r="DU276" t="str">
            <v/>
          </cell>
          <cell r="DV276">
            <v>1</v>
          </cell>
          <cell r="DW276" t="str">
            <v/>
          </cell>
        </row>
        <row r="277">
          <cell r="U277" t="str">
            <v>PR19SEW_TBC</v>
          </cell>
          <cell r="V277" t="str">
            <v/>
          </cell>
          <cell r="W277" t="str">
            <v/>
          </cell>
          <cell r="X277" t="str">
            <v>TBC</v>
          </cell>
          <cell r="Y277" t="str">
            <v>Strategic mains resilience</v>
          </cell>
          <cell r="Z277" t="str">
            <v/>
          </cell>
          <cell r="AA277" t="str">
            <v/>
          </cell>
          <cell r="AB277">
            <v>1</v>
          </cell>
          <cell r="AC277" t="str">
            <v/>
          </cell>
          <cell r="AD277" t="str">
            <v/>
          </cell>
          <cell r="AE277" t="str">
            <v/>
          </cell>
          <cell r="AF277" t="str">
            <v/>
          </cell>
          <cell r="AG277" t="str">
            <v/>
          </cell>
          <cell r="AH277" t="str">
            <v/>
          </cell>
          <cell r="AI277">
            <v>1</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t="str">
            <v/>
          </cell>
          <cell r="BJ277" t="str">
            <v/>
          </cell>
          <cell r="BK277" t="str">
            <v/>
          </cell>
          <cell r="BL277" t="str">
            <v/>
          </cell>
          <cell r="BM277" t="str">
            <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t="str">
            <v/>
          </cell>
          <cell r="CE277" t="str">
            <v/>
          </cell>
          <cell r="CF277" t="str">
            <v/>
          </cell>
          <cell r="CG277" t="str">
            <v/>
          </cell>
          <cell r="CH277" t="str">
            <v>Yes</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t="str">
            <v/>
          </cell>
          <cell r="CV277" t="str">
            <v/>
          </cell>
          <cell r="CW277" t="str">
            <v/>
          </cell>
          <cell r="CX277" t="str">
            <v/>
          </cell>
          <cell r="CY277" t="str">
            <v/>
          </cell>
          <cell r="CZ277" t="str">
            <v/>
          </cell>
          <cell r="DA277" t="str">
            <v/>
          </cell>
          <cell r="DB277" t="str">
            <v/>
          </cell>
          <cell r="DC277" t="str">
            <v/>
          </cell>
          <cell r="DD277" t="str">
            <v/>
          </cell>
          <cell r="DE277" t="str">
            <v/>
          </cell>
          <cell r="DF277" t="str">
            <v/>
          </cell>
          <cell r="DG277" t="str">
            <v/>
          </cell>
          <cell r="DH277" t="str">
            <v/>
          </cell>
          <cell r="DI277" t="str">
            <v/>
          </cell>
          <cell r="DJ277" t="str">
            <v/>
          </cell>
          <cell r="DK277" t="str">
            <v/>
          </cell>
          <cell r="DL277" t="str">
            <v/>
          </cell>
          <cell r="DM277" t="str">
            <v/>
          </cell>
          <cell r="DN277" t="str">
            <v/>
          </cell>
          <cell r="DO277" t="str">
            <v/>
          </cell>
          <cell r="DP277" t="str">
            <v/>
          </cell>
          <cell r="DQ277" t="str">
            <v/>
          </cell>
          <cell r="DR277" t="str">
            <v/>
          </cell>
          <cell r="DS277" t="str">
            <v/>
          </cell>
          <cell r="DT277" t="str">
            <v/>
          </cell>
          <cell r="DU277">
            <v>0</v>
          </cell>
          <cell r="DV277">
            <v>0</v>
          </cell>
          <cell r="DW277">
            <v>0</v>
          </cell>
        </row>
        <row r="278">
          <cell r="U278" t="str">
            <v>PR19SRN_WN02</v>
          </cell>
          <cell r="V278" t="str">
            <v>We supply clean, safe and sustainable water </v>
          </cell>
          <cell r="W278" t="str">
            <v>PR14 revision</v>
          </cell>
          <cell r="X278" t="str">
            <v>WN02</v>
          </cell>
          <cell r="Y278" t="str">
            <v>Water quality compliance (CRI)</v>
          </cell>
          <cell r="Z278" t="str">
            <v xml:space="preserve">Compliance Risk Index (CRI) is an Ofwat common definition as defined by the Drinking Water Inspectorate (DWI): http://www.dwi.gov.uk/stakeholders/price-review-process/CRI_Def.pdf.  </v>
          </cell>
          <cell r="AA278" t="str">
            <v/>
          </cell>
          <cell r="AB278">
            <v>1</v>
          </cell>
          <cell r="AC278" t="str">
            <v/>
          </cell>
          <cell r="AD278" t="str">
            <v/>
          </cell>
          <cell r="AE278" t="str">
            <v/>
          </cell>
          <cell r="AF278" t="str">
            <v/>
          </cell>
          <cell r="AG278" t="str">
            <v/>
          </cell>
          <cell r="AH278" t="str">
            <v/>
          </cell>
          <cell r="AI278">
            <v>1</v>
          </cell>
          <cell r="AJ278" t="str">
            <v>Under</v>
          </cell>
          <cell r="AK278" t="str">
            <v xml:space="preserve">Revenue  </v>
          </cell>
          <cell r="AL278" t="str">
            <v>In-period</v>
          </cell>
          <cell r="AM278" t="str">
            <v xml:space="preserve">Water quality compliance </v>
          </cell>
          <cell r="AN278" t="str">
            <v>number</v>
          </cell>
          <cell r="AO278" t="str">
            <v>Numerical CRI score</v>
          </cell>
          <cell r="AP278">
            <v>2</v>
          </cell>
          <cell r="AQ278" t="str">
            <v>Down</v>
          </cell>
          <cell r="AR278" t="str">
            <v>Water quality compliance (CRI)</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t="str">
            <v>Yes</v>
          </cell>
          <cell r="CE278" t="str">
            <v>Yes</v>
          </cell>
          <cell r="CF278" t="str">
            <v>Yes</v>
          </cell>
          <cell r="CG278" t="str">
            <v>Yes</v>
          </cell>
          <cell r="CH278" t="str">
            <v>Yes</v>
          </cell>
          <cell r="CI278" t="str">
            <v/>
          </cell>
          <cell r="CJ278" t="str">
            <v/>
          </cell>
          <cell r="CK278" t="str">
            <v/>
          </cell>
          <cell r="CL278" t="str">
            <v/>
          </cell>
          <cell r="CM278" t="str">
            <v/>
          </cell>
          <cell r="CN278">
            <v>9.5</v>
          </cell>
          <cell r="CO278">
            <v>9.5</v>
          </cell>
          <cell r="CP278">
            <v>9.5</v>
          </cell>
          <cell r="CQ278">
            <v>9.5</v>
          </cell>
          <cell r="CR278">
            <v>9.5</v>
          </cell>
          <cell r="CS278">
            <v>2</v>
          </cell>
          <cell r="CT278">
            <v>2</v>
          </cell>
          <cell r="CU278">
            <v>2</v>
          </cell>
          <cell r="CV278">
            <v>2</v>
          </cell>
          <cell r="CW278">
            <v>2</v>
          </cell>
          <cell r="CX278" t="str">
            <v/>
          </cell>
          <cell r="CY278" t="str">
            <v/>
          </cell>
          <cell r="CZ278" t="str">
            <v/>
          </cell>
          <cell r="DA278" t="str">
            <v/>
          </cell>
          <cell r="DB278" t="str">
            <v/>
          </cell>
          <cell r="DC278" t="str">
            <v/>
          </cell>
          <cell r="DD278" t="str">
            <v/>
          </cell>
          <cell r="DE278" t="str">
            <v/>
          </cell>
          <cell r="DF278" t="str">
            <v/>
          </cell>
          <cell r="DG278" t="str">
            <v/>
          </cell>
          <cell r="DH278" t="str">
            <v/>
          </cell>
          <cell r="DI278" t="str">
            <v/>
          </cell>
          <cell r="DJ278" t="str">
            <v/>
          </cell>
          <cell r="DK278" t="str">
            <v/>
          </cell>
          <cell r="DL278" t="str">
            <v/>
          </cell>
          <cell r="DM278">
            <v>-0.628</v>
          </cell>
          <cell r="DN278" t="str">
            <v/>
          </cell>
          <cell r="DO278" t="str">
            <v/>
          </cell>
          <cell r="DP278" t="str">
            <v/>
          </cell>
          <cell r="DQ278">
            <v>0</v>
          </cell>
          <cell r="DR278" t="str">
            <v/>
          </cell>
          <cell r="DS278" t="str">
            <v/>
          </cell>
          <cell r="DT278" t="str">
            <v/>
          </cell>
          <cell r="DU278" t="str">
            <v/>
          </cell>
          <cell r="DV278">
            <v>1</v>
          </cell>
          <cell r="DW278" t="str">
            <v/>
          </cell>
        </row>
        <row r="279">
          <cell r="U279" t="str">
            <v>PR19SRN_WN04</v>
          </cell>
          <cell r="V279" t="str">
            <v xml:space="preserve">We supply clean, safe and sustainable water </v>
          </cell>
          <cell r="W279" t="str">
            <v>PR14 revision</v>
          </cell>
          <cell r="X279" t="str">
            <v>WN04</v>
          </cell>
          <cell r="Y279" t="str">
            <v>Leakage</v>
          </cell>
          <cell r="Z279" t="str">
            <v xml:space="preserve">Leakage is an Ofwat common definition. Defined by Ofwat in: https://www.ofwat.gov.uk/wp-content/uploads/2018/03/Reporting-guidance-leakage.pdf </v>
          </cell>
          <cell r="AA279" t="str">
            <v/>
          </cell>
          <cell r="AB279">
            <v>1</v>
          </cell>
          <cell r="AC279" t="str">
            <v/>
          </cell>
          <cell r="AD279" t="str">
            <v/>
          </cell>
          <cell r="AE279" t="str">
            <v/>
          </cell>
          <cell r="AF279" t="str">
            <v/>
          </cell>
          <cell r="AG279" t="str">
            <v/>
          </cell>
          <cell r="AH279" t="str">
            <v/>
          </cell>
          <cell r="AI279">
            <v>1</v>
          </cell>
          <cell r="AJ279" t="str">
            <v>Out &amp; under</v>
          </cell>
          <cell r="AK279" t="str">
            <v xml:space="preserve">Revenue  </v>
          </cell>
          <cell r="AL279" t="str">
            <v>In-period</v>
          </cell>
          <cell r="AM279" t="str">
            <v xml:space="preserve">Leakage </v>
          </cell>
          <cell r="AN279" t="str">
            <v>%</v>
          </cell>
          <cell r="AO279" t="str">
            <v>Percentage reduction from baseline (2019-20) using 3 year average</v>
          </cell>
          <cell r="AP279">
            <v>1</v>
          </cell>
          <cell r="AQ279" t="str">
            <v>Up</v>
          </cell>
          <cell r="AR279" t="str">
            <v>Leakage</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2.9</v>
          </cell>
          <cell r="BJ279">
            <v>6</v>
          </cell>
          <cell r="BK279">
            <v>9</v>
          </cell>
          <cell r="BL279">
            <v>12</v>
          </cell>
          <cell r="BM279">
            <v>15</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t="str">
            <v>Yes</v>
          </cell>
          <cell r="CE279" t="str">
            <v>Yes</v>
          </cell>
          <cell r="CF279" t="str">
            <v>Yes</v>
          </cell>
          <cell r="CG279" t="str">
            <v>Yes</v>
          </cell>
          <cell r="CH279" t="str">
            <v>Yes</v>
          </cell>
          <cell r="CI279" t="str">
            <v/>
          </cell>
          <cell r="CJ279" t="str">
            <v/>
          </cell>
          <cell r="CK279" t="str">
            <v/>
          </cell>
          <cell r="CL279" t="str">
            <v/>
          </cell>
          <cell r="CM279" t="str">
            <v/>
          </cell>
          <cell r="CN279">
            <v>-5</v>
          </cell>
          <cell r="CO279">
            <v>-5</v>
          </cell>
          <cell r="CP279">
            <v>-5</v>
          </cell>
          <cell r="CQ279">
            <v>-5</v>
          </cell>
          <cell r="CR279">
            <v>-5</v>
          </cell>
          <cell r="CS279" t="str">
            <v/>
          </cell>
          <cell r="CT279" t="str">
            <v/>
          </cell>
          <cell r="CU279" t="str">
            <v/>
          </cell>
          <cell r="CV279" t="str">
            <v/>
          </cell>
          <cell r="CW279" t="str">
            <v/>
          </cell>
          <cell r="CX279" t="str">
            <v/>
          </cell>
          <cell r="CY279" t="str">
            <v/>
          </cell>
          <cell r="CZ279" t="str">
            <v/>
          </cell>
          <cell r="DA279" t="str">
            <v/>
          </cell>
          <cell r="DB279" t="str">
            <v/>
          </cell>
          <cell r="DC279">
            <v>11.6</v>
          </cell>
          <cell r="DD279">
            <v>14.7</v>
          </cell>
          <cell r="DE279">
            <v>17.7</v>
          </cell>
          <cell r="DF279">
            <v>20.7</v>
          </cell>
          <cell r="DG279">
            <v>23.7</v>
          </cell>
          <cell r="DH279" t="str">
            <v/>
          </cell>
          <cell r="DI279" t="str">
            <v/>
          </cell>
          <cell r="DJ279" t="str">
            <v/>
          </cell>
          <cell r="DK279" t="str">
            <v/>
          </cell>
          <cell r="DL279" t="str">
            <v/>
          </cell>
          <cell r="DM279">
            <v>-0.26500000000000001</v>
          </cell>
          <cell r="DN279" t="str">
            <v/>
          </cell>
          <cell r="DO279" t="str">
            <v/>
          </cell>
          <cell r="DP279" t="str">
            <v/>
          </cell>
          <cell r="DQ279">
            <v>0.13700000000000001</v>
          </cell>
          <cell r="DR279" t="str">
            <v/>
          </cell>
          <cell r="DS279" t="str">
            <v/>
          </cell>
          <cell r="DT279" t="str">
            <v/>
          </cell>
          <cell r="DU279" t="str">
            <v/>
          </cell>
          <cell r="DV279" t="str">
            <v/>
          </cell>
          <cell r="DW279" t="str">
            <v/>
          </cell>
        </row>
        <row r="280">
          <cell r="U280" t="str">
            <v>PR19SRN_WR01</v>
          </cell>
          <cell r="V280" t="str">
            <v xml:space="preserve">We recognise the true value of water in our daily lives </v>
          </cell>
          <cell r="W280" t="str">
            <v>PR14 revision</v>
          </cell>
          <cell r="X280" t="str">
            <v>WR01</v>
          </cell>
          <cell r="Y280" t="str">
            <v>Per capita consumption</v>
          </cell>
          <cell r="Z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AA280">
            <v>1</v>
          </cell>
          <cell r="AB280" t="str">
            <v/>
          </cell>
          <cell r="AC280" t="str">
            <v/>
          </cell>
          <cell r="AD280" t="str">
            <v/>
          </cell>
          <cell r="AE280" t="str">
            <v/>
          </cell>
          <cell r="AF280" t="str">
            <v/>
          </cell>
          <cell r="AG280" t="str">
            <v/>
          </cell>
          <cell r="AH280" t="str">
            <v/>
          </cell>
          <cell r="AI280">
            <v>1</v>
          </cell>
          <cell r="AJ280" t="str">
            <v>Out &amp; under</v>
          </cell>
          <cell r="AK280" t="str">
            <v xml:space="preserve">Revenue  </v>
          </cell>
          <cell r="AL280" t="str">
            <v>End of period</v>
          </cell>
          <cell r="AM280" t="str">
            <v xml:space="preserve">Water consumption </v>
          </cell>
          <cell r="AN280" t="str">
            <v xml:space="preserve">% </v>
          </cell>
          <cell r="AO280" t="str">
            <v>Percentage reduction from baseline (2019-20) using 3 year average</v>
          </cell>
          <cell r="AP280">
            <v>1</v>
          </cell>
          <cell r="AQ280" t="str">
            <v>Up</v>
          </cell>
          <cell r="AR280" t="str">
            <v>Per capita consumption</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1</v>
          </cell>
          <cell r="BJ280">
            <v>2</v>
          </cell>
          <cell r="BK280">
            <v>4.3</v>
          </cell>
          <cell r="BL280">
            <v>6</v>
          </cell>
          <cell r="BM280">
            <v>7.2</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t="str">
            <v>Yes</v>
          </cell>
          <cell r="CE280" t="str">
            <v>Yes</v>
          </cell>
          <cell r="CF280" t="str">
            <v>Yes</v>
          </cell>
          <cell r="CG280" t="str">
            <v>Yes</v>
          </cell>
          <cell r="CH280" t="str">
            <v>Yes</v>
          </cell>
          <cell r="CI280">
            <v>-18.3</v>
          </cell>
          <cell r="CJ280">
            <v>-18.3</v>
          </cell>
          <cell r="CK280">
            <v>-18.3</v>
          </cell>
          <cell r="CL280">
            <v>-18.3</v>
          </cell>
          <cell r="CM280">
            <v>-18.3</v>
          </cell>
          <cell r="CN280">
            <v>-16.7</v>
          </cell>
          <cell r="CO280">
            <v>-16.7</v>
          </cell>
          <cell r="CP280">
            <v>-16.7</v>
          </cell>
          <cell r="CQ280">
            <v>-16.7</v>
          </cell>
          <cell r="CR280">
            <v>-16.7</v>
          </cell>
          <cell r="CS280" t="str">
            <v/>
          </cell>
          <cell r="CT280" t="str">
            <v/>
          </cell>
          <cell r="CU280" t="str">
            <v/>
          </cell>
          <cell r="CV280" t="str">
            <v/>
          </cell>
          <cell r="CW280" t="str">
            <v/>
          </cell>
          <cell r="CX280" t="str">
            <v/>
          </cell>
          <cell r="CY280" t="str">
            <v/>
          </cell>
          <cell r="CZ280" t="str">
            <v/>
          </cell>
          <cell r="DA280" t="str">
            <v/>
          </cell>
          <cell r="DB280" t="str">
            <v/>
          </cell>
          <cell r="DC280">
            <v>2.6</v>
          </cell>
          <cell r="DD280">
            <v>3.5</v>
          </cell>
          <cell r="DE280">
            <v>5.9</v>
          </cell>
          <cell r="DF280">
            <v>7.5</v>
          </cell>
          <cell r="DG280">
            <v>8.8000000000000007</v>
          </cell>
          <cell r="DH280" t="str">
            <v>*</v>
          </cell>
          <cell r="DI280" t="str">
            <v>*</v>
          </cell>
          <cell r="DJ280" t="str">
            <v>*</v>
          </cell>
          <cell r="DK280" t="str">
            <v>*</v>
          </cell>
          <cell r="DL280" t="str">
            <v>*</v>
          </cell>
          <cell r="DM280">
            <v>-0.17799999999999999</v>
          </cell>
          <cell r="DN280" t="str">
            <v/>
          </cell>
          <cell r="DO280" t="str">
            <v/>
          </cell>
          <cell r="DP280">
            <v>-0.35599999999999998</v>
          </cell>
          <cell r="DQ280">
            <v>7.0000000000000007E-2</v>
          </cell>
          <cell r="DR280" t="str">
            <v/>
          </cell>
          <cell r="DS280" t="str">
            <v/>
          </cell>
          <cell r="DT280">
            <v>0.35599999999999998</v>
          </cell>
          <cell r="DU280" t="str">
            <v/>
          </cell>
          <cell r="DV280">
            <v>1</v>
          </cell>
          <cell r="DW280" t="str">
            <v/>
          </cell>
        </row>
        <row r="281">
          <cell r="U281" t="str">
            <v>PR19SRN_WN07</v>
          </cell>
          <cell r="V281" t="str">
            <v xml:space="preserve">We supply clean, safe and sustainable water </v>
          </cell>
          <cell r="W281" t="str">
            <v>PR14 revision</v>
          </cell>
          <cell r="X281" t="str">
            <v>WN07</v>
          </cell>
          <cell r="Y281" t="str">
            <v>Drinking water appearance</v>
          </cell>
          <cell r="Z281" t="str">
            <v xml:space="preserve">Customer contacts regarding the appearance of their drinking water, reported in line with Drinking Water Inspectorate guidance </v>
          </cell>
          <cell r="AA281" t="str">
            <v/>
          </cell>
          <cell r="AB281">
            <v>1</v>
          </cell>
          <cell r="AC281" t="str">
            <v/>
          </cell>
          <cell r="AD281" t="str">
            <v/>
          </cell>
          <cell r="AE281" t="str">
            <v/>
          </cell>
          <cell r="AF281" t="str">
            <v/>
          </cell>
          <cell r="AG281" t="str">
            <v/>
          </cell>
          <cell r="AH281" t="str">
            <v/>
          </cell>
          <cell r="AI281">
            <v>1</v>
          </cell>
          <cell r="AJ281" t="str">
            <v>Out &amp; under</v>
          </cell>
          <cell r="AK281" t="str">
            <v xml:space="preserve">Revenue  </v>
          </cell>
          <cell r="AL281" t="str">
            <v>In-period</v>
          </cell>
          <cell r="AM281" t="str">
            <v xml:space="preserve">Customer contacts - water quality </v>
          </cell>
          <cell r="AN281" t="str">
            <v>Number</v>
          </cell>
          <cell r="AO281" t="str">
            <v>No. of contacts per 1,000 population</v>
          </cell>
          <cell r="AP281">
            <v>2</v>
          </cell>
          <cell r="AQ281" t="str">
            <v>Down</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t="str">
            <v/>
          </cell>
          <cell r="BJ281" t="str">
            <v/>
          </cell>
          <cell r="BK281" t="str">
            <v/>
          </cell>
          <cell r="BL281" t="str">
            <v/>
          </cell>
          <cell r="BM281" t="str">
            <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t="str">
            <v>Yes</v>
          </cell>
          <cell r="CE281" t="str">
            <v>Yes</v>
          </cell>
          <cell r="CF281" t="str">
            <v>Yes</v>
          </cell>
          <cell r="CG281" t="str">
            <v>Yes</v>
          </cell>
          <cell r="CH281" t="str">
            <v>Yes</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t="str">
            <v/>
          </cell>
          <cell r="CV281" t="str">
            <v/>
          </cell>
          <cell r="CW281" t="str">
            <v/>
          </cell>
          <cell r="CX281" t="str">
            <v/>
          </cell>
          <cell r="CY281" t="str">
            <v/>
          </cell>
          <cell r="CZ281" t="str">
            <v/>
          </cell>
          <cell r="DA281" t="str">
            <v/>
          </cell>
          <cell r="DB281" t="str">
            <v/>
          </cell>
          <cell r="DC281" t="str">
            <v/>
          </cell>
          <cell r="DD281" t="str">
            <v/>
          </cell>
          <cell r="DE281" t="str">
            <v/>
          </cell>
          <cell r="DF281" t="str">
            <v/>
          </cell>
          <cell r="DG281" t="str">
            <v/>
          </cell>
          <cell r="DH281" t="str">
            <v/>
          </cell>
          <cell r="DI281" t="str">
            <v/>
          </cell>
          <cell r="DJ281" t="str">
            <v/>
          </cell>
          <cell r="DK281" t="str">
            <v/>
          </cell>
          <cell r="DL281" t="str">
            <v/>
          </cell>
          <cell r="DM281" t="str">
            <v/>
          </cell>
          <cell r="DN281" t="str">
            <v/>
          </cell>
          <cell r="DO281" t="str">
            <v/>
          </cell>
          <cell r="DP281" t="str">
            <v/>
          </cell>
          <cell r="DQ281" t="str">
            <v/>
          </cell>
          <cell r="DR281" t="str">
            <v/>
          </cell>
          <cell r="DS281" t="str">
            <v/>
          </cell>
          <cell r="DT281" t="str">
            <v/>
          </cell>
          <cell r="DU281" t="str">
            <v/>
          </cell>
          <cell r="DV281">
            <v>1</v>
          </cell>
          <cell r="DW281" t="str">
            <v/>
          </cell>
        </row>
        <row r="282">
          <cell r="U282" t="str">
            <v>PR19SRN_WN08</v>
          </cell>
          <cell r="V282" t="str">
            <v xml:space="preserve">We supply clean, safe and sustainable water </v>
          </cell>
          <cell r="W282" t="str">
            <v xml:space="preserve">PR19 new </v>
          </cell>
          <cell r="X282" t="str">
            <v>WN08</v>
          </cell>
          <cell r="Y282" t="str">
            <v>Drinking water taste and Odour</v>
          </cell>
          <cell r="Z282" t="str">
            <v xml:space="preserve">Customer contacts regarding the taste &amp; odour of their drinking water, reported in line with Drinking Water Inspectorate guidance </v>
          </cell>
          <cell r="AA282" t="str">
            <v/>
          </cell>
          <cell r="AB282">
            <v>1</v>
          </cell>
          <cell r="AC282" t="str">
            <v/>
          </cell>
          <cell r="AD282" t="str">
            <v/>
          </cell>
          <cell r="AE282" t="str">
            <v/>
          </cell>
          <cell r="AF282" t="str">
            <v/>
          </cell>
          <cell r="AG282" t="str">
            <v/>
          </cell>
          <cell r="AH282" t="str">
            <v/>
          </cell>
          <cell r="AI282">
            <v>1</v>
          </cell>
          <cell r="AJ282" t="str">
            <v>Out &amp; under</v>
          </cell>
          <cell r="AK282" t="str">
            <v xml:space="preserve">Revenue  </v>
          </cell>
          <cell r="AL282" t="str">
            <v>In-period</v>
          </cell>
          <cell r="AM282" t="str">
            <v xml:space="preserve">Customer contacts - water quality </v>
          </cell>
          <cell r="AN282" t="str">
            <v>nr</v>
          </cell>
          <cell r="AO282" t="str">
            <v xml:space="preserve">Number of contacts per 1,000 connected population </v>
          </cell>
          <cell r="AP282">
            <v>2</v>
          </cell>
          <cell r="AQ282" t="str">
            <v>Down</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t="str">
            <v/>
          </cell>
          <cell r="BJ282" t="str">
            <v/>
          </cell>
          <cell r="BK282" t="str">
            <v/>
          </cell>
          <cell r="BL282" t="str">
            <v/>
          </cell>
          <cell r="BM282" t="str">
            <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t="str">
            <v>Yes</v>
          </cell>
          <cell r="CE282" t="str">
            <v>Yes</v>
          </cell>
          <cell r="CF282" t="str">
            <v>Yes</v>
          </cell>
          <cell r="CG282" t="str">
            <v>Yes</v>
          </cell>
          <cell r="CH282" t="str">
            <v>Yes</v>
          </cell>
          <cell r="CI282" t="str">
            <v/>
          </cell>
          <cell r="CJ282" t="str">
            <v/>
          </cell>
          <cell r="CK282" t="str">
            <v/>
          </cell>
          <cell r="CL282" t="str">
            <v/>
          </cell>
          <cell r="CM282" t="str">
            <v/>
          </cell>
          <cell r="CN282" t="str">
            <v/>
          </cell>
          <cell r="CO282" t="str">
            <v/>
          </cell>
          <cell r="CP282" t="str">
            <v/>
          </cell>
          <cell r="CQ282" t="str">
            <v/>
          </cell>
          <cell r="CR282" t="str">
            <v/>
          </cell>
          <cell r="CS282" t="str">
            <v/>
          </cell>
          <cell r="CT282" t="str">
            <v/>
          </cell>
          <cell r="CU282" t="str">
            <v/>
          </cell>
          <cell r="CV282" t="str">
            <v/>
          </cell>
          <cell r="CW282" t="str">
            <v/>
          </cell>
          <cell r="CX282" t="str">
            <v/>
          </cell>
          <cell r="CY282" t="str">
            <v/>
          </cell>
          <cell r="CZ282" t="str">
            <v/>
          </cell>
          <cell r="DA282" t="str">
            <v/>
          </cell>
          <cell r="DB282" t="str">
            <v/>
          </cell>
          <cell r="DC282" t="str">
            <v/>
          </cell>
          <cell r="DD282" t="str">
            <v/>
          </cell>
          <cell r="DE282" t="str">
            <v/>
          </cell>
          <cell r="DF282" t="str">
            <v/>
          </cell>
          <cell r="DG282" t="str">
            <v/>
          </cell>
          <cell r="DH282" t="str">
            <v/>
          </cell>
          <cell r="DI282" t="str">
            <v/>
          </cell>
          <cell r="DJ282" t="str">
            <v/>
          </cell>
          <cell r="DK282" t="str">
            <v/>
          </cell>
          <cell r="DL282" t="str">
            <v/>
          </cell>
          <cell r="DM282" t="str">
            <v/>
          </cell>
          <cell r="DN282" t="str">
            <v/>
          </cell>
          <cell r="DO282" t="str">
            <v/>
          </cell>
          <cell r="DP282" t="str">
            <v/>
          </cell>
          <cell r="DQ282" t="str">
            <v/>
          </cell>
          <cell r="DR282" t="str">
            <v/>
          </cell>
          <cell r="DS282" t="str">
            <v/>
          </cell>
          <cell r="DT282" t="str">
            <v/>
          </cell>
          <cell r="DU282" t="str">
            <v/>
          </cell>
          <cell r="DV282">
            <v>1</v>
          </cell>
          <cell r="DW282" t="str">
            <v/>
          </cell>
        </row>
        <row r="283">
          <cell r="U283" t="str">
            <v>PR19SRN_WWN07</v>
          </cell>
          <cell r="V283" t="str">
            <v xml:space="preserve">Together we aim to recycle every drop of water </v>
          </cell>
          <cell r="W283" t="str">
            <v xml:space="preserve">PR19 new </v>
          </cell>
          <cell r="X283" t="str">
            <v>WWN07</v>
          </cell>
          <cell r="Y283" t="str">
            <v>Effluent re-use</v>
          </cell>
          <cell r="Z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AA283" t="str">
            <v/>
          </cell>
          <cell r="AB283" t="str">
            <v/>
          </cell>
          <cell r="AC283">
            <v>1</v>
          </cell>
          <cell r="AD283" t="str">
            <v/>
          </cell>
          <cell r="AE283" t="str">
            <v/>
          </cell>
          <cell r="AF283" t="str">
            <v/>
          </cell>
          <cell r="AG283" t="str">
            <v/>
          </cell>
          <cell r="AH283" t="str">
            <v/>
          </cell>
          <cell r="AI283">
            <v>1</v>
          </cell>
          <cell r="AJ283" t="str">
            <v>Out</v>
          </cell>
          <cell r="AK283" t="str">
            <v xml:space="preserve">Revenue  </v>
          </cell>
          <cell r="AL283" t="str">
            <v>In-period</v>
          </cell>
          <cell r="AM283" t="str">
            <v xml:space="preserve">Environmental </v>
          </cell>
          <cell r="AN283" t="str">
            <v>nr</v>
          </cell>
          <cell r="AO283" t="str">
            <v xml:space="preserve">Total volume of treated effluent re-used expressed in m3.  </v>
          </cell>
          <cell r="AP283">
            <v>0</v>
          </cell>
          <cell r="AQ283" t="str">
            <v>Up</v>
          </cell>
          <cell r="AR283" t="str">
            <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t="str">
            <v/>
          </cell>
          <cell r="BJ283" t="str">
            <v/>
          </cell>
          <cell r="BK283" t="str">
            <v/>
          </cell>
          <cell r="BL283" t="str">
            <v/>
          </cell>
          <cell r="BM283" t="str">
            <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t="str">
            <v>Yes</v>
          </cell>
          <cell r="CE283" t="str">
            <v>Yes</v>
          </cell>
          <cell r="CF283" t="str">
            <v>Yes</v>
          </cell>
          <cell r="CG283" t="str">
            <v>Yes</v>
          </cell>
          <cell r="CH283" t="str">
            <v>Yes</v>
          </cell>
          <cell r="CI283" t="str">
            <v/>
          </cell>
          <cell r="CJ283" t="str">
            <v/>
          </cell>
          <cell r="CK283" t="str">
            <v/>
          </cell>
          <cell r="CL283" t="str">
            <v/>
          </cell>
          <cell r="CM283" t="str">
            <v/>
          </cell>
          <cell r="CN283" t="str">
            <v/>
          </cell>
          <cell r="CO283" t="str">
            <v/>
          </cell>
          <cell r="CP283" t="str">
            <v/>
          </cell>
          <cell r="CQ283" t="str">
            <v/>
          </cell>
          <cell r="CR283" t="str">
            <v/>
          </cell>
          <cell r="CS283" t="str">
            <v/>
          </cell>
          <cell r="CT283" t="str">
            <v/>
          </cell>
          <cell r="CU283" t="str">
            <v/>
          </cell>
          <cell r="CV283" t="str">
            <v/>
          </cell>
          <cell r="CW283" t="str">
            <v/>
          </cell>
          <cell r="CX283" t="str">
            <v/>
          </cell>
          <cell r="CY283" t="str">
            <v/>
          </cell>
          <cell r="CZ283" t="str">
            <v/>
          </cell>
          <cell r="DA283" t="str">
            <v/>
          </cell>
          <cell r="DB283" t="str">
            <v/>
          </cell>
          <cell r="DC283" t="str">
            <v/>
          </cell>
          <cell r="DD283" t="str">
            <v/>
          </cell>
          <cell r="DE283" t="str">
            <v/>
          </cell>
          <cell r="DF283" t="str">
            <v/>
          </cell>
          <cell r="DG283" t="str">
            <v/>
          </cell>
          <cell r="DH283" t="str">
            <v/>
          </cell>
          <cell r="DI283" t="str">
            <v/>
          </cell>
          <cell r="DJ283" t="str">
            <v/>
          </cell>
          <cell r="DK283" t="str">
            <v/>
          </cell>
          <cell r="DL283" t="str">
            <v/>
          </cell>
          <cell r="DM283" t="str">
            <v/>
          </cell>
          <cell r="DN283" t="str">
            <v/>
          </cell>
          <cell r="DO283" t="str">
            <v/>
          </cell>
          <cell r="DP283" t="str">
            <v/>
          </cell>
          <cell r="DQ283" t="str">
            <v/>
          </cell>
          <cell r="DR283" t="str">
            <v/>
          </cell>
          <cell r="DS283" t="str">
            <v/>
          </cell>
          <cell r="DT283" t="str">
            <v/>
          </cell>
          <cell r="DU283" t="str">
            <v/>
          </cell>
          <cell r="DV283">
            <v>1</v>
          </cell>
          <cell r="DW283" t="str">
            <v/>
          </cell>
        </row>
        <row r="284">
          <cell r="U284" t="str">
            <v>PR19SRN_BIO01</v>
          </cell>
          <cell r="V284" t="str">
            <v xml:space="preserve">Together we aim to recycle every drop of water </v>
          </cell>
          <cell r="W284" t="str">
            <v>PR14 revision</v>
          </cell>
          <cell r="X284" t="str">
            <v>BIO01</v>
          </cell>
          <cell r="Y284" t="str">
            <v xml:space="preserve">Renewable Generation </v>
          </cell>
          <cell r="Z284" t="str">
            <v xml:space="preserve">Total renewable electricity generated as a percentage of our total electricity consumption.  </v>
          </cell>
          <cell r="AA284" t="str">
            <v/>
          </cell>
          <cell r="AB284">
            <v>0.03</v>
          </cell>
          <cell r="AC284" t="str">
            <v/>
          </cell>
          <cell r="AD284">
            <v>0.97</v>
          </cell>
          <cell r="AE284" t="str">
            <v/>
          </cell>
          <cell r="AF284" t="str">
            <v/>
          </cell>
          <cell r="AG284" t="str">
            <v/>
          </cell>
          <cell r="AH284" t="str">
            <v/>
          </cell>
          <cell r="AI284">
            <v>1</v>
          </cell>
          <cell r="AJ284" t="str">
            <v>Out &amp; under</v>
          </cell>
          <cell r="AK284" t="str">
            <v xml:space="preserve">Revenue  </v>
          </cell>
          <cell r="AL284" t="str">
            <v>In-period</v>
          </cell>
          <cell r="AM284" t="str">
            <v xml:space="preserve">Energy/emissions </v>
          </cell>
          <cell r="AN284" t="str">
            <v>%</v>
          </cell>
          <cell r="AO284" t="str">
            <v xml:space="preserve">Quantity of renewable electricity generated, measured in kWh, as a percentage of our total electricity </v>
          </cell>
          <cell r="AP284">
            <v>2</v>
          </cell>
          <cell r="AQ284" t="str">
            <v>Up</v>
          </cell>
          <cell r="AR284" t="str">
            <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t="str">
            <v/>
          </cell>
          <cell r="BJ284" t="str">
            <v/>
          </cell>
          <cell r="BK284" t="str">
            <v/>
          </cell>
          <cell r="BL284" t="str">
            <v/>
          </cell>
          <cell r="BM284" t="str">
            <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t="str">
            <v>Yes</v>
          </cell>
          <cell r="CE284" t="str">
            <v>Yes</v>
          </cell>
          <cell r="CF284" t="str">
            <v>Yes</v>
          </cell>
          <cell r="CG284" t="str">
            <v>Yes</v>
          </cell>
          <cell r="CH284" t="str">
            <v>Yes</v>
          </cell>
          <cell r="CI284" t="str">
            <v/>
          </cell>
          <cell r="CJ284" t="str">
            <v/>
          </cell>
          <cell r="CK284" t="str">
            <v/>
          </cell>
          <cell r="CL284" t="str">
            <v/>
          </cell>
          <cell r="CM284" t="str">
            <v/>
          </cell>
          <cell r="CN284" t="str">
            <v/>
          </cell>
          <cell r="CO284" t="str">
            <v/>
          </cell>
          <cell r="CP284" t="str">
            <v/>
          </cell>
          <cell r="CQ284" t="str">
            <v/>
          </cell>
          <cell r="CR284" t="str">
            <v/>
          </cell>
          <cell r="CS284" t="str">
            <v/>
          </cell>
          <cell r="CT284" t="str">
            <v/>
          </cell>
          <cell r="CU284" t="str">
            <v/>
          </cell>
          <cell r="CV284" t="str">
            <v/>
          </cell>
          <cell r="CW284" t="str">
            <v/>
          </cell>
          <cell r="CX284" t="str">
            <v/>
          </cell>
          <cell r="CY284" t="str">
            <v/>
          </cell>
          <cell r="CZ284" t="str">
            <v/>
          </cell>
          <cell r="DA284" t="str">
            <v/>
          </cell>
          <cell r="DB284" t="str">
            <v/>
          </cell>
          <cell r="DC284" t="str">
            <v/>
          </cell>
          <cell r="DD284" t="str">
            <v/>
          </cell>
          <cell r="DE284" t="str">
            <v/>
          </cell>
          <cell r="DF284" t="str">
            <v/>
          </cell>
          <cell r="DG284" t="str">
            <v/>
          </cell>
          <cell r="DH284" t="str">
            <v/>
          </cell>
          <cell r="DI284" t="str">
            <v/>
          </cell>
          <cell r="DJ284" t="str">
            <v/>
          </cell>
          <cell r="DK284" t="str">
            <v/>
          </cell>
          <cell r="DL284" t="str">
            <v/>
          </cell>
          <cell r="DM284" t="str">
            <v/>
          </cell>
          <cell r="DN284" t="str">
            <v/>
          </cell>
          <cell r="DO284" t="str">
            <v/>
          </cell>
          <cell r="DP284" t="str">
            <v/>
          </cell>
          <cell r="DQ284" t="str">
            <v/>
          </cell>
          <cell r="DR284" t="str">
            <v/>
          </cell>
          <cell r="DS284" t="str">
            <v/>
          </cell>
          <cell r="DT284" t="str">
            <v/>
          </cell>
          <cell r="DU284" t="str">
            <v/>
          </cell>
          <cell r="DV284">
            <v>1</v>
          </cell>
          <cell r="DW284" t="str">
            <v/>
          </cell>
        </row>
        <row r="285">
          <cell r="U285" t="str">
            <v>PR19SRN_BIO02</v>
          </cell>
          <cell r="V285" t="str">
            <v xml:space="preserve">Together we aim to recycle every drop of water </v>
          </cell>
          <cell r="W285" t="str">
            <v xml:space="preserve">PR19 new </v>
          </cell>
          <cell r="X285" t="str">
            <v>BIO02</v>
          </cell>
          <cell r="Y285" t="str">
            <v>Satisfactory bioresources recycling</v>
          </cell>
          <cell r="Z285" t="str">
            <v xml:space="preserve">Disposal of bioresources in a way that is compliant with the Sludge (Use in Agriculture) Regulations, Environmental Permitting (England &amp; Wales) Regulations 2010 and the Safe Sludge Matrix. </v>
          </cell>
          <cell r="AA285" t="str">
            <v/>
          </cell>
          <cell r="AB285" t="str">
            <v/>
          </cell>
          <cell r="AC285" t="str">
            <v/>
          </cell>
          <cell r="AD285">
            <v>1</v>
          </cell>
          <cell r="AE285" t="str">
            <v/>
          </cell>
          <cell r="AF285" t="str">
            <v/>
          </cell>
          <cell r="AG285" t="str">
            <v/>
          </cell>
          <cell r="AH285" t="str">
            <v/>
          </cell>
          <cell r="AI285">
            <v>1</v>
          </cell>
          <cell r="AJ285" t="str">
            <v>Under</v>
          </cell>
          <cell r="AK285" t="str">
            <v xml:space="preserve">Revenue  </v>
          </cell>
          <cell r="AL285" t="str">
            <v>In-period</v>
          </cell>
          <cell r="AM285" t="str">
            <v xml:space="preserve">Bioresources (sludge) </v>
          </cell>
          <cell r="AN285" t="str">
            <v>%</v>
          </cell>
          <cell r="AO285" t="str">
            <v xml:space="preserve">% compliance with legislation applying to bioresources recycling </v>
          </cell>
          <cell r="AP285">
            <v>2</v>
          </cell>
          <cell r="AQ285" t="str">
            <v>Up</v>
          </cell>
          <cell r="AR285" t="str">
            <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t="str">
            <v/>
          </cell>
          <cell r="BJ285" t="str">
            <v/>
          </cell>
          <cell r="BK285" t="str">
            <v/>
          </cell>
          <cell r="BL285" t="str">
            <v/>
          </cell>
          <cell r="BM285" t="str">
            <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t="str">
            <v>Yes</v>
          </cell>
          <cell r="CE285" t="str">
            <v>Yes</v>
          </cell>
          <cell r="CF285" t="str">
            <v>Yes</v>
          </cell>
          <cell r="CG285" t="str">
            <v>Yes</v>
          </cell>
          <cell r="CH285" t="str">
            <v>Yes</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t="str">
            <v/>
          </cell>
          <cell r="CV285" t="str">
            <v/>
          </cell>
          <cell r="CW285" t="str">
            <v/>
          </cell>
          <cell r="CX285" t="str">
            <v/>
          </cell>
          <cell r="CY285" t="str">
            <v/>
          </cell>
          <cell r="CZ285" t="str">
            <v/>
          </cell>
          <cell r="DA285" t="str">
            <v/>
          </cell>
          <cell r="DB285" t="str">
            <v/>
          </cell>
          <cell r="DC285" t="str">
            <v/>
          </cell>
          <cell r="DD285" t="str">
            <v/>
          </cell>
          <cell r="DE285" t="str">
            <v/>
          </cell>
          <cell r="DF285" t="str">
            <v/>
          </cell>
          <cell r="DG285" t="str">
            <v/>
          </cell>
          <cell r="DH285" t="str">
            <v/>
          </cell>
          <cell r="DI285" t="str">
            <v/>
          </cell>
          <cell r="DJ285" t="str">
            <v/>
          </cell>
          <cell r="DK285" t="str">
            <v/>
          </cell>
          <cell r="DL285" t="str">
            <v/>
          </cell>
          <cell r="DM285" t="str">
            <v/>
          </cell>
          <cell r="DN285" t="str">
            <v/>
          </cell>
          <cell r="DO285" t="str">
            <v/>
          </cell>
          <cell r="DP285" t="str">
            <v/>
          </cell>
          <cell r="DQ285" t="str">
            <v/>
          </cell>
          <cell r="DR285" t="str">
            <v/>
          </cell>
          <cell r="DS285" t="str">
            <v/>
          </cell>
          <cell r="DT285" t="str">
            <v/>
          </cell>
          <cell r="DU285" t="str">
            <v/>
          </cell>
          <cell r="DV285">
            <v>1</v>
          </cell>
          <cell r="DW285" t="str">
            <v/>
          </cell>
        </row>
        <row r="286">
          <cell r="U286" t="str">
            <v>PR19SRN_WWN09</v>
          </cell>
          <cell r="V286" t="str">
            <v xml:space="preserve">We safeguard and enhance rivers, reservoirs and coasts for the future </v>
          </cell>
          <cell r="W286" t="str">
            <v xml:space="preserve">PR19 new </v>
          </cell>
          <cell r="X286" t="str">
            <v>WWN09</v>
          </cell>
          <cell r="Y286" t="str">
            <v>River water quality</v>
          </cell>
          <cell r="Z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AA286" t="str">
            <v/>
          </cell>
          <cell r="AB286" t="str">
            <v/>
          </cell>
          <cell r="AC286">
            <v>1</v>
          </cell>
          <cell r="AD286" t="str">
            <v/>
          </cell>
          <cell r="AE286" t="str">
            <v/>
          </cell>
          <cell r="AF286" t="str">
            <v/>
          </cell>
          <cell r="AG286" t="str">
            <v/>
          </cell>
          <cell r="AH286" t="str">
            <v/>
          </cell>
          <cell r="AI286">
            <v>1</v>
          </cell>
          <cell r="AJ286" t="str">
            <v>Under</v>
          </cell>
          <cell r="AK286" t="str">
            <v xml:space="preserve">Revenue  </v>
          </cell>
          <cell r="AL286" t="str">
            <v>In-period</v>
          </cell>
          <cell r="AM286" t="str">
            <v xml:space="preserve">Environmental </v>
          </cell>
          <cell r="AN286" t="str">
            <v>nr</v>
          </cell>
          <cell r="AO286" t="str">
            <v xml:space="preserve">Km of rivers improved </v>
          </cell>
          <cell r="AP286">
            <v>2</v>
          </cell>
          <cell r="AQ286" t="str">
            <v>Up</v>
          </cell>
          <cell r="AR286" t="str">
            <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t="str">
            <v/>
          </cell>
          <cell r="BJ286" t="str">
            <v/>
          </cell>
          <cell r="BK286" t="str">
            <v/>
          </cell>
          <cell r="BL286" t="str">
            <v/>
          </cell>
          <cell r="BM286" t="str">
            <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t="str">
            <v/>
          </cell>
          <cell r="CE286" t="str">
            <v/>
          </cell>
          <cell r="CF286" t="str">
            <v/>
          </cell>
          <cell r="CG286" t="str">
            <v/>
          </cell>
          <cell r="CH286" t="str">
            <v>Yes</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t="str">
            <v/>
          </cell>
          <cell r="CV286" t="str">
            <v/>
          </cell>
          <cell r="CW286" t="str">
            <v/>
          </cell>
          <cell r="CX286" t="str">
            <v/>
          </cell>
          <cell r="CY286" t="str">
            <v/>
          </cell>
          <cell r="CZ286" t="str">
            <v/>
          </cell>
          <cell r="DA286" t="str">
            <v/>
          </cell>
          <cell r="DB286" t="str">
            <v/>
          </cell>
          <cell r="DC286" t="str">
            <v/>
          </cell>
          <cell r="DD286" t="str">
            <v/>
          </cell>
          <cell r="DE286" t="str">
            <v/>
          </cell>
          <cell r="DF286" t="str">
            <v/>
          </cell>
          <cell r="DG286" t="str">
            <v/>
          </cell>
          <cell r="DH286" t="str">
            <v/>
          </cell>
          <cell r="DI286" t="str">
            <v/>
          </cell>
          <cell r="DJ286" t="str">
            <v/>
          </cell>
          <cell r="DK286" t="str">
            <v/>
          </cell>
          <cell r="DL286" t="str">
            <v/>
          </cell>
          <cell r="DM286" t="str">
            <v/>
          </cell>
          <cell r="DN286" t="str">
            <v/>
          </cell>
          <cell r="DO286" t="str">
            <v/>
          </cell>
          <cell r="DP286" t="str">
            <v/>
          </cell>
          <cell r="DQ286" t="str">
            <v/>
          </cell>
          <cell r="DR286" t="str">
            <v/>
          </cell>
          <cell r="DS286" t="str">
            <v/>
          </cell>
          <cell r="DT286" t="str">
            <v/>
          </cell>
          <cell r="DU286" t="str">
            <v/>
          </cell>
          <cell r="DV286">
            <v>1</v>
          </cell>
          <cell r="DW286" t="str">
            <v/>
          </cell>
        </row>
        <row r="287">
          <cell r="U287" t="str">
            <v>PR19SRN_WR05</v>
          </cell>
          <cell r="V287" t="str">
            <v xml:space="preserve">We safeguard and enhance rivers, reservoirs and coasts for the future </v>
          </cell>
          <cell r="W287" t="str">
            <v xml:space="preserve">PR14 revision </v>
          </cell>
          <cell r="X287" t="str">
            <v>WR05</v>
          </cell>
          <cell r="Y287" t="str">
            <v>Abstraction Incentive Mechanism</v>
          </cell>
          <cell r="Z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AA287">
            <v>1</v>
          </cell>
          <cell r="AB287" t="str">
            <v/>
          </cell>
          <cell r="AC287" t="str">
            <v/>
          </cell>
          <cell r="AD287" t="str">
            <v/>
          </cell>
          <cell r="AE287" t="str">
            <v/>
          </cell>
          <cell r="AF287" t="str">
            <v/>
          </cell>
          <cell r="AG287" t="str">
            <v/>
          </cell>
          <cell r="AH287" t="str">
            <v/>
          </cell>
          <cell r="AI287">
            <v>1</v>
          </cell>
          <cell r="AJ287" t="str">
            <v>Out &amp; under</v>
          </cell>
          <cell r="AK287" t="str">
            <v xml:space="preserve">Revenue  </v>
          </cell>
          <cell r="AL287" t="str">
            <v>In-period</v>
          </cell>
          <cell r="AM287" t="str">
            <v xml:space="preserve">Water resources/ abstraction </v>
          </cell>
          <cell r="AN287" t="str">
            <v>nr</v>
          </cell>
          <cell r="AO287" t="str">
            <v xml:space="preserve">Average Ml/d below the September abstraction limit on the River Itchen for days in September where the river flow is below the trigger threshold.  </v>
          </cell>
          <cell r="AP287">
            <v>0</v>
          </cell>
          <cell r="AQ287" t="str">
            <v>Down</v>
          </cell>
          <cell r="AR287" t="str">
            <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t="str">
            <v/>
          </cell>
          <cell r="BJ287" t="str">
            <v/>
          </cell>
          <cell r="BK287" t="str">
            <v/>
          </cell>
          <cell r="BL287" t="str">
            <v/>
          </cell>
          <cell r="BM287" t="str">
            <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0</v>
          </cell>
          <cell r="CB287">
            <v>0</v>
          </cell>
          <cell r="CC287">
            <v>0</v>
          </cell>
          <cell r="CD287" t="str">
            <v>Yes</v>
          </cell>
          <cell r="CE287" t="str">
            <v>Yes</v>
          </cell>
          <cell r="CF287" t="str">
            <v>Yes</v>
          </cell>
          <cell r="CG287" t="str">
            <v>Yes</v>
          </cell>
          <cell r="CH287" t="str">
            <v>Yes</v>
          </cell>
          <cell r="CI287" t="str">
            <v/>
          </cell>
          <cell r="CJ287" t="str">
            <v/>
          </cell>
          <cell r="CK287" t="str">
            <v/>
          </cell>
          <cell r="CL287" t="str">
            <v/>
          </cell>
          <cell r="CM287" t="str">
            <v/>
          </cell>
          <cell r="CN287" t="str">
            <v/>
          </cell>
          <cell r="CO287" t="str">
            <v/>
          </cell>
          <cell r="CP287" t="str">
            <v/>
          </cell>
          <cell r="CQ287" t="str">
            <v/>
          </cell>
          <cell r="CR287" t="str">
            <v/>
          </cell>
          <cell r="CS287" t="str">
            <v/>
          </cell>
          <cell r="CT287" t="str">
            <v/>
          </cell>
          <cell r="CU287" t="str">
            <v/>
          </cell>
          <cell r="CV287" t="str">
            <v/>
          </cell>
          <cell r="CW287" t="str">
            <v/>
          </cell>
          <cell r="CX287" t="str">
            <v/>
          </cell>
          <cell r="CY287" t="str">
            <v/>
          </cell>
          <cell r="CZ287" t="str">
            <v/>
          </cell>
          <cell r="DA287" t="str">
            <v/>
          </cell>
          <cell r="DB287" t="str">
            <v/>
          </cell>
          <cell r="DC287" t="str">
            <v/>
          </cell>
          <cell r="DD287" t="str">
            <v/>
          </cell>
          <cell r="DE287" t="str">
            <v/>
          </cell>
          <cell r="DF287" t="str">
            <v/>
          </cell>
          <cell r="DG287" t="str">
            <v/>
          </cell>
          <cell r="DH287" t="str">
            <v/>
          </cell>
          <cell r="DI287" t="str">
            <v/>
          </cell>
          <cell r="DJ287" t="str">
            <v/>
          </cell>
          <cell r="DK287" t="str">
            <v/>
          </cell>
          <cell r="DL287" t="str">
            <v/>
          </cell>
          <cell r="DM287" t="str">
            <v/>
          </cell>
          <cell r="DN287" t="str">
            <v/>
          </cell>
          <cell r="DO287" t="str">
            <v/>
          </cell>
          <cell r="DP287" t="str">
            <v/>
          </cell>
          <cell r="DQ287" t="str">
            <v/>
          </cell>
          <cell r="DR287" t="str">
            <v/>
          </cell>
          <cell r="DS287" t="str">
            <v/>
          </cell>
          <cell r="DT287" t="str">
            <v/>
          </cell>
          <cell r="DU287" t="str">
            <v/>
          </cell>
          <cell r="DV287">
            <v>1</v>
          </cell>
          <cell r="DW287" t="str">
            <v/>
          </cell>
        </row>
        <row r="288">
          <cell r="U288" t="str">
            <v>PR19SRN_WWN11</v>
          </cell>
          <cell r="V288" t="str">
            <v xml:space="preserve">We safeguard and enhance rivers, reservoirs and coasts for the future </v>
          </cell>
          <cell r="W288" t="str">
            <v xml:space="preserve">PR14 revision </v>
          </cell>
          <cell r="X288" t="str">
            <v>WWN11</v>
          </cell>
          <cell r="Y288" t="str">
            <v>Maintain Bathing waters at ‘Excellent’.</v>
          </cell>
          <cell r="Z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AA288" t="str">
            <v/>
          </cell>
          <cell r="AB288" t="str">
            <v/>
          </cell>
          <cell r="AC288">
            <v>1</v>
          </cell>
          <cell r="AD288" t="str">
            <v/>
          </cell>
          <cell r="AE288" t="str">
            <v/>
          </cell>
          <cell r="AF288" t="str">
            <v/>
          </cell>
          <cell r="AG288" t="str">
            <v/>
          </cell>
          <cell r="AH288" t="str">
            <v/>
          </cell>
          <cell r="AI288">
            <v>1</v>
          </cell>
          <cell r="AJ288" t="str">
            <v>Under</v>
          </cell>
          <cell r="AK288" t="str">
            <v xml:space="preserve">Revenue  </v>
          </cell>
          <cell r="AL288" t="str">
            <v>In-period</v>
          </cell>
          <cell r="AM288" t="str">
            <v xml:space="preserve">Environmental </v>
          </cell>
          <cell r="AN288" t="str">
            <v>nr</v>
          </cell>
          <cell r="AO288" t="str">
            <v xml:space="preserve">The number of bathing waters at ‘Excellent’ in 2020 over the following relevant assessment period. </v>
          </cell>
          <cell r="AP288">
            <v>0</v>
          </cell>
          <cell r="AQ288" t="str">
            <v>Up</v>
          </cell>
          <cell r="AR288" t="str">
            <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t="str">
            <v/>
          </cell>
          <cell r="BJ288" t="str">
            <v/>
          </cell>
          <cell r="BK288" t="str">
            <v/>
          </cell>
          <cell r="BL288" t="str">
            <v/>
          </cell>
          <cell r="BM288" t="str">
            <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t="str">
            <v>Yes</v>
          </cell>
          <cell r="CE288" t="str">
            <v>Yes</v>
          </cell>
          <cell r="CF288" t="str">
            <v>Yes</v>
          </cell>
          <cell r="CG288" t="str">
            <v>Yes</v>
          </cell>
          <cell r="CH288" t="str">
            <v>Yes</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t="str">
            <v/>
          </cell>
          <cell r="CV288" t="str">
            <v/>
          </cell>
          <cell r="CW288" t="str">
            <v/>
          </cell>
          <cell r="CX288" t="str">
            <v/>
          </cell>
          <cell r="CY288" t="str">
            <v/>
          </cell>
          <cell r="CZ288" t="str">
            <v/>
          </cell>
          <cell r="DA288" t="str">
            <v/>
          </cell>
          <cell r="DB288" t="str">
            <v/>
          </cell>
          <cell r="DC288" t="str">
            <v/>
          </cell>
          <cell r="DD288" t="str">
            <v/>
          </cell>
          <cell r="DE288" t="str">
            <v/>
          </cell>
          <cell r="DF288" t="str">
            <v/>
          </cell>
          <cell r="DG288" t="str">
            <v/>
          </cell>
          <cell r="DH288" t="str">
            <v/>
          </cell>
          <cell r="DI288" t="str">
            <v/>
          </cell>
          <cell r="DJ288" t="str">
            <v/>
          </cell>
          <cell r="DK288" t="str">
            <v/>
          </cell>
          <cell r="DL288" t="str">
            <v/>
          </cell>
          <cell r="DM288" t="str">
            <v/>
          </cell>
          <cell r="DN288" t="str">
            <v/>
          </cell>
          <cell r="DO288" t="str">
            <v/>
          </cell>
          <cell r="DP288" t="str">
            <v/>
          </cell>
          <cell r="DQ288" t="str">
            <v/>
          </cell>
          <cell r="DR288" t="str">
            <v/>
          </cell>
          <cell r="DS288" t="str">
            <v/>
          </cell>
          <cell r="DT288" t="str">
            <v/>
          </cell>
          <cell r="DU288" t="str">
            <v>no</v>
          </cell>
          <cell r="DV288">
            <v>1</v>
          </cell>
          <cell r="DW288" t="str">
            <v/>
          </cell>
        </row>
        <row r="289">
          <cell r="U289" t="str">
            <v>PR19SRN_WWN12</v>
          </cell>
          <cell r="V289" t="str">
            <v xml:space="preserve">We safeguard and enhance rivers, reservoirs and coasts for the future </v>
          </cell>
          <cell r="W289" t="str">
            <v xml:space="preserve">PR14 revision </v>
          </cell>
          <cell r="X289" t="str">
            <v>WWN12</v>
          </cell>
          <cell r="Y289" t="str">
            <v>Improve the number of Bathing waters to at least ‘Good’ (Cost Adjustment Claim).</v>
          </cell>
          <cell r="Z289" t="str">
            <v xml:space="preserve">To bring at least five named bathing waters to ‘Good’ water quality classification measured annually </v>
          </cell>
          <cell r="AA289" t="str">
            <v/>
          </cell>
          <cell r="AB289" t="str">
            <v/>
          </cell>
          <cell r="AC289">
            <v>1</v>
          </cell>
          <cell r="AD289" t="str">
            <v/>
          </cell>
          <cell r="AE289" t="str">
            <v/>
          </cell>
          <cell r="AF289" t="str">
            <v/>
          </cell>
          <cell r="AG289" t="str">
            <v/>
          </cell>
          <cell r="AH289" t="str">
            <v/>
          </cell>
          <cell r="AI289">
            <v>1</v>
          </cell>
          <cell r="AJ289" t="str">
            <v>Out &amp; under</v>
          </cell>
          <cell r="AK289" t="str">
            <v xml:space="preserve">Revenue  </v>
          </cell>
          <cell r="AL289" t="str">
            <v>In-period</v>
          </cell>
          <cell r="AM289" t="str">
            <v xml:space="preserve">Environmental </v>
          </cell>
          <cell r="AN289" t="str">
            <v>nr</v>
          </cell>
          <cell r="AO289" t="str">
            <v xml:space="preserve">Number of bathing waters at ‘Good’ </v>
          </cell>
          <cell r="AP289">
            <v>0</v>
          </cell>
          <cell r="AQ289" t="str">
            <v>Up</v>
          </cell>
          <cell r="AR289" t="str">
            <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t="str">
            <v/>
          </cell>
          <cell r="BJ289" t="str">
            <v/>
          </cell>
          <cell r="BK289" t="str">
            <v/>
          </cell>
          <cell r="BL289" t="str">
            <v/>
          </cell>
          <cell r="BM289" t="str">
            <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t="str">
            <v/>
          </cell>
          <cell r="CE289" t="str">
            <v/>
          </cell>
          <cell r="CF289" t="str">
            <v/>
          </cell>
          <cell r="CG289" t="str">
            <v/>
          </cell>
          <cell r="CH289" t="str">
            <v>Yes</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t="str">
            <v/>
          </cell>
          <cell r="CV289" t="str">
            <v/>
          </cell>
          <cell r="CW289" t="str">
            <v/>
          </cell>
          <cell r="CX289" t="str">
            <v/>
          </cell>
          <cell r="CY289" t="str">
            <v/>
          </cell>
          <cell r="CZ289" t="str">
            <v/>
          </cell>
          <cell r="DA289" t="str">
            <v/>
          </cell>
          <cell r="DB289" t="str">
            <v/>
          </cell>
          <cell r="DC289" t="str">
            <v/>
          </cell>
          <cell r="DD289" t="str">
            <v/>
          </cell>
          <cell r="DE289" t="str">
            <v/>
          </cell>
          <cell r="DF289" t="str">
            <v/>
          </cell>
          <cell r="DG289" t="str">
            <v/>
          </cell>
          <cell r="DH289" t="str">
            <v/>
          </cell>
          <cell r="DI289" t="str">
            <v/>
          </cell>
          <cell r="DJ289" t="str">
            <v/>
          </cell>
          <cell r="DK289" t="str">
            <v/>
          </cell>
          <cell r="DL289" t="str">
            <v/>
          </cell>
          <cell r="DM289" t="str">
            <v/>
          </cell>
          <cell r="DN289" t="str">
            <v/>
          </cell>
          <cell r="DO289" t="str">
            <v/>
          </cell>
          <cell r="DP289" t="str">
            <v/>
          </cell>
          <cell r="DQ289" t="str">
            <v/>
          </cell>
          <cell r="DR289" t="str">
            <v/>
          </cell>
          <cell r="DS289" t="str">
            <v/>
          </cell>
          <cell r="DT289" t="str">
            <v/>
          </cell>
          <cell r="DU289" t="str">
            <v/>
          </cell>
          <cell r="DV289">
            <v>1</v>
          </cell>
          <cell r="DW289" t="str">
            <v/>
          </cell>
        </row>
        <row r="290">
          <cell r="U290" t="str">
            <v>PR19SRN_WR03</v>
          </cell>
          <cell r="V290" t="str">
            <v xml:space="preserve">We recognise the true value of water in our daily lives </v>
          </cell>
          <cell r="W290" t="str">
            <v xml:space="preserve">PR19 new </v>
          </cell>
          <cell r="X290" t="str">
            <v>WR03</v>
          </cell>
          <cell r="Y290" t="str">
            <v>Target 100</v>
          </cell>
          <cell r="Z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AA290" t="str">
            <v/>
          </cell>
          <cell r="AB290">
            <v>1</v>
          </cell>
          <cell r="AC290" t="str">
            <v/>
          </cell>
          <cell r="AD290" t="str">
            <v/>
          </cell>
          <cell r="AE290" t="str">
            <v/>
          </cell>
          <cell r="AF290" t="str">
            <v/>
          </cell>
          <cell r="AG290" t="str">
            <v/>
          </cell>
          <cell r="AH290" t="str">
            <v/>
          </cell>
          <cell r="AI290">
            <v>1</v>
          </cell>
          <cell r="AJ290" t="str">
            <v>NFI</v>
          </cell>
          <cell r="AK290" t="str">
            <v xml:space="preserve"> </v>
          </cell>
          <cell r="AL290" t="str">
            <v xml:space="preserve"> </v>
          </cell>
          <cell r="AM290" t="str">
            <v xml:space="preserve">Water consumption </v>
          </cell>
          <cell r="AN290" t="str">
            <v>%</v>
          </cell>
          <cell r="AO290" t="str">
            <v xml:space="preserve">% of metered household customers </v>
          </cell>
          <cell r="AP290">
            <v>0</v>
          </cell>
          <cell r="AQ290" t="str">
            <v>Up</v>
          </cell>
          <cell r="AR290" t="str">
            <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t="str">
            <v/>
          </cell>
          <cell r="BJ290" t="str">
            <v/>
          </cell>
          <cell r="BK290" t="str">
            <v/>
          </cell>
          <cell r="BL290" t="str">
            <v/>
          </cell>
          <cell r="BM290" t="str">
            <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C290" t="str">
            <v/>
          </cell>
          <cell r="DD290" t="str">
            <v/>
          </cell>
          <cell r="DE290" t="str">
            <v/>
          </cell>
          <cell r="DF290" t="str">
            <v/>
          </cell>
          <cell r="DG290" t="str">
            <v/>
          </cell>
          <cell r="DH290" t="str">
            <v/>
          </cell>
          <cell r="DI290" t="str">
            <v/>
          </cell>
          <cell r="DJ290" t="str">
            <v/>
          </cell>
          <cell r="DK290" t="str">
            <v/>
          </cell>
          <cell r="DL290" t="str">
            <v/>
          </cell>
          <cell r="DM290" t="str">
            <v/>
          </cell>
          <cell r="DN290" t="str">
            <v/>
          </cell>
          <cell r="DO290" t="str">
            <v/>
          </cell>
          <cell r="DP290" t="str">
            <v/>
          </cell>
          <cell r="DQ290" t="str">
            <v/>
          </cell>
          <cell r="DR290" t="str">
            <v/>
          </cell>
          <cell r="DS290" t="str">
            <v/>
          </cell>
          <cell r="DT290" t="str">
            <v/>
          </cell>
          <cell r="DU290" t="str">
            <v/>
          </cell>
          <cell r="DV290">
            <v>1</v>
          </cell>
          <cell r="DW290" t="str">
            <v/>
          </cell>
        </row>
        <row r="291">
          <cell r="U291" t="str">
            <v>PR19SRN_WR04</v>
          </cell>
          <cell r="V291" t="str">
            <v xml:space="preserve">We recognise the true value of water in our daily lives </v>
          </cell>
          <cell r="W291" t="str">
            <v xml:space="preserve">PR19 new </v>
          </cell>
          <cell r="X291" t="str">
            <v>WR04</v>
          </cell>
          <cell r="Y291" t="str">
            <v>Water saved from water efficiency visits</v>
          </cell>
          <cell r="Z291" t="str">
            <v xml:space="preserve">Total estimated volume of water saved as a result of water efficiency visits to residential properties, based on the number and usage of water saving devices installed. This is the cumulative saving in m3/d to the end of AMP7  </v>
          </cell>
          <cell r="AA291" t="str">
            <v/>
          </cell>
          <cell r="AB291">
            <v>1</v>
          </cell>
          <cell r="AC291" t="str">
            <v/>
          </cell>
          <cell r="AD291" t="str">
            <v/>
          </cell>
          <cell r="AE291" t="str">
            <v/>
          </cell>
          <cell r="AF291" t="str">
            <v/>
          </cell>
          <cell r="AG291" t="str">
            <v/>
          </cell>
          <cell r="AH291" t="str">
            <v/>
          </cell>
          <cell r="AI291">
            <v>1</v>
          </cell>
          <cell r="AJ291" t="str">
            <v>NFI</v>
          </cell>
          <cell r="AK291" t="str">
            <v/>
          </cell>
          <cell r="AL291" t="str">
            <v/>
          </cell>
          <cell r="AM291" t="str">
            <v xml:space="preserve">Water consumption </v>
          </cell>
          <cell r="AN291" t="str">
            <v>nr</v>
          </cell>
          <cell r="AO291" t="str">
            <v xml:space="preserve">Total estimated m3/d of water saved.  </v>
          </cell>
          <cell r="AP291">
            <v>0</v>
          </cell>
          <cell r="AQ291" t="str">
            <v>Up</v>
          </cell>
          <cell r="AR291" t="str">
            <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t="str">
            <v/>
          </cell>
          <cell r="BJ291" t="str">
            <v/>
          </cell>
          <cell r="BK291" t="str">
            <v/>
          </cell>
          <cell r="BL291" t="str">
            <v/>
          </cell>
          <cell r="BM291" t="str">
            <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C291" t="str">
            <v/>
          </cell>
          <cell r="DD291" t="str">
            <v/>
          </cell>
          <cell r="DE291" t="str">
            <v/>
          </cell>
          <cell r="DF291" t="str">
            <v/>
          </cell>
          <cell r="DG291" t="str">
            <v/>
          </cell>
          <cell r="DH291" t="str">
            <v/>
          </cell>
          <cell r="DI291" t="str">
            <v/>
          </cell>
          <cell r="DJ291" t="str">
            <v/>
          </cell>
          <cell r="DK291" t="str">
            <v/>
          </cell>
          <cell r="DL291" t="str">
            <v/>
          </cell>
          <cell r="DM291" t="str">
            <v/>
          </cell>
          <cell r="DN291" t="str">
            <v/>
          </cell>
          <cell r="DO291" t="str">
            <v/>
          </cell>
          <cell r="DP291" t="str">
            <v/>
          </cell>
          <cell r="DQ291" t="str">
            <v/>
          </cell>
          <cell r="DR291" t="str">
            <v/>
          </cell>
          <cell r="DS291" t="str">
            <v/>
          </cell>
          <cell r="DT291" t="str">
            <v/>
          </cell>
          <cell r="DU291" t="str">
            <v>no</v>
          </cell>
          <cell r="DV291">
            <v>1</v>
          </cell>
          <cell r="DW291" t="str">
            <v/>
          </cell>
        </row>
        <row r="292">
          <cell r="U292" t="str">
            <v>PR19SRN_RR02</v>
          </cell>
          <cell r="V292" t="str">
            <v xml:space="preserve">We recognise the true value of water in our daily lives </v>
          </cell>
          <cell r="W292" t="str">
            <v xml:space="preserve">PR19 new </v>
          </cell>
          <cell r="X292" t="str">
            <v>RR02</v>
          </cell>
          <cell r="Y292" t="str">
            <v>Access to daily water consumption data</v>
          </cell>
          <cell r="Z292" t="str">
            <v xml:space="preserve">Total number of residential properties provided with a device which can give access to daily water consumption.  </v>
          </cell>
          <cell r="AA292" t="str">
            <v/>
          </cell>
          <cell r="AB292">
            <v>1</v>
          </cell>
          <cell r="AC292" t="str">
            <v/>
          </cell>
          <cell r="AD292" t="str">
            <v/>
          </cell>
          <cell r="AE292" t="str">
            <v/>
          </cell>
          <cell r="AF292" t="str">
            <v/>
          </cell>
          <cell r="AG292" t="str">
            <v/>
          </cell>
          <cell r="AH292" t="str">
            <v/>
          </cell>
          <cell r="AI292">
            <v>1</v>
          </cell>
          <cell r="AJ292" t="str">
            <v>Out</v>
          </cell>
          <cell r="AK292" t="str">
            <v xml:space="preserve">Revenue  </v>
          </cell>
          <cell r="AL292" t="str">
            <v>In-period</v>
          </cell>
          <cell r="AM292" t="str">
            <v xml:space="preserve">Water consumption </v>
          </cell>
          <cell r="AN292" t="str">
            <v>nr</v>
          </cell>
          <cell r="AO292" t="str">
            <v xml:space="preserve">Number of residential properties provided with devices </v>
          </cell>
          <cell r="AP292">
            <v>0</v>
          </cell>
          <cell r="AQ292" t="str">
            <v>Up</v>
          </cell>
          <cell r="AR292" t="str">
            <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t="str">
            <v/>
          </cell>
          <cell r="BJ292" t="str">
            <v/>
          </cell>
          <cell r="BK292" t="str">
            <v/>
          </cell>
          <cell r="BL292" t="str">
            <v/>
          </cell>
          <cell r="BM292" t="str">
            <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t="str">
            <v>Yes</v>
          </cell>
          <cell r="CE292" t="str">
            <v>Yes</v>
          </cell>
          <cell r="CF292" t="str">
            <v>Yes</v>
          </cell>
          <cell r="CG292" t="str">
            <v>Yes</v>
          </cell>
          <cell r="CH292" t="str">
            <v>Yes</v>
          </cell>
          <cell r="CI292" t="str">
            <v/>
          </cell>
          <cell r="CJ292" t="str">
            <v/>
          </cell>
          <cell r="CK292" t="str">
            <v/>
          </cell>
          <cell r="CL292" t="str">
            <v/>
          </cell>
          <cell r="CM292" t="str">
            <v/>
          </cell>
          <cell r="CN292" t="str">
            <v/>
          </cell>
          <cell r="CO292" t="str">
            <v/>
          </cell>
          <cell r="CP292" t="str">
            <v/>
          </cell>
          <cell r="CQ292" t="str">
            <v/>
          </cell>
          <cell r="CR292" t="str">
            <v/>
          </cell>
          <cell r="CS292" t="str">
            <v/>
          </cell>
          <cell r="CT292" t="str">
            <v/>
          </cell>
          <cell r="CU292" t="str">
            <v/>
          </cell>
          <cell r="CV292" t="str">
            <v/>
          </cell>
          <cell r="CW292" t="str">
            <v/>
          </cell>
          <cell r="CX292" t="str">
            <v/>
          </cell>
          <cell r="CY292" t="str">
            <v/>
          </cell>
          <cell r="CZ292" t="str">
            <v/>
          </cell>
          <cell r="DA292" t="str">
            <v/>
          </cell>
          <cell r="DB292" t="str">
            <v/>
          </cell>
          <cell r="DC292" t="str">
            <v/>
          </cell>
          <cell r="DD292" t="str">
            <v/>
          </cell>
          <cell r="DE292" t="str">
            <v/>
          </cell>
          <cell r="DF292" t="str">
            <v/>
          </cell>
          <cell r="DG292" t="str">
            <v/>
          </cell>
          <cell r="DH292" t="str">
            <v/>
          </cell>
          <cell r="DI292" t="str">
            <v/>
          </cell>
          <cell r="DJ292" t="str">
            <v/>
          </cell>
          <cell r="DK292" t="str">
            <v/>
          </cell>
          <cell r="DL292" t="str">
            <v/>
          </cell>
          <cell r="DM292" t="str">
            <v/>
          </cell>
          <cell r="DN292" t="str">
            <v/>
          </cell>
          <cell r="DO292" t="str">
            <v/>
          </cell>
          <cell r="DP292" t="str">
            <v/>
          </cell>
          <cell r="DQ292" t="str">
            <v/>
          </cell>
          <cell r="DR292" t="str">
            <v/>
          </cell>
          <cell r="DS292" t="str">
            <v/>
          </cell>
          <cell r="DT292" t="str">
            <v/>
          </cell>
          <cell r="DU292" t="str">
            <v/>
          </cell>
          <cell r="DV292">
            <v>1</v>
          </cell>
          <cell r="DW292" t="str">
            <v/>
          </cell>
        </row>
        <row r="293">
          <cell r="U293" t="str">
            <v>PR19SRN_WN01</v>
          </cell>
          <cell r="V293" t="str">
            <v xml:space="preserve">By working together we can secure a resilient economy for the south east </v>
          </cell>
          <cell r="W293" t="str">
            <v xml:space="preserve">PR19 new </v>
          </cell>
          <cell r="X293" t="str">
            <v>WN01</v>
          </cell>
          <cell r="Y293" t="str">
            <v>D-MeX: Developer services measure of experience</v>
          </cell>
          <cell r="Z293" t="str">
            <v xml:space="preserve">New Ofwat developer services measure.  Defined by Ofwat in: https://www.ofwat.gov.uk/outcomes-definitions-pr19/ </v>
          </cell>
          <cell r="AA293" t="str">
            <v/>
          </cell>
          <cell r="AB293">
            <v>0.433</v>
          </cell>
          <cell r="AC293">
            <v>0.56699999999999995</v>
          </cell>
          <cell r="AD293" t="str">
            <v/>
          </cell>
          <cell r="AE293" t="str">
            <v/>
          </cell>
          <cell r="AF293" t="str">
            <v/>
          </cell>
          <cell r="AG293" t="str">
            <v/>
          </cell>
          <cell r="AH293" t="str">
            <v/>
          </cell>
          <cell r="AI293">
            <v>1</v>
          </cell>
          <cell r="AJ293" t="str">
            <v>Out &amp; under</v>
          </cell>
          <cell r="AK293" t="str">
            <v xml:space="preserve">Revenue  </v>
          </cell>
          <cell r="AL293" t="str">
            <v>In-period</v>
          </cell>
          <cell r="AM293" t="str">
            <v xml:space="preserve">Developer services measure of experience (D-MeX) </v>
          </cell>
          <cell r="AN293" t="str">
            <v>score</v>
          </cell>
          <cell r="AO293" t="str">
            <v xml:space="preserve">D-MeX score </v>
          </cell>
          <cell r="AP293">
            <v>2</v>
          </cell>
          <cell r="AQ293" t="str">
            <v>Up</v>
          </cell>
          <cell r="AR293" t="str">
            <v>D-MeX: Developer services measure of experience</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t="str">
            <v/>
          </cell>
          <cell r="BJ293" t="str">
            <v/>
          </cell>
          <cell r="BK293" t="str">
            <v/>
          </cell>
          <cell r="BL293" t="str">
            <v/>
          </cell>
          <cell r="BM293" t="str">
            <v xml:space="preserve">UQ </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t="str">
            <v>Yes</v>
          </cell>
          <cell r="CE293" t="str">
            <v>Yes</v>
          </cell>
          <cell r="CF293" t="str">
            <v>Yes</v>
          </cell>
          <cell r="CG293" t="str">
            <v>Yes</v>
          </cell>
          <cell r="CH293" t="str">
            <v>Yes</v>
          </cell>
          <cell r="CI293" t="str">
            <v/>
          </cell>
          <cell r="CJ293" t="str">
            <v/>
          </cell>
          <cell r="CK293" t="str">
            <v/>
          </cell>
          <cell r="CL293" t="str">
            <v/>
          </cell>
          <cell r="CM293" t="str">
            <v/>
          </cell>
          <cell r="CN293" t="str">
            <v/>
          </cell>
          <cell r="CO293" t="str">
            <v/>
          </cell>
          <cell r="CP293" t="str">
            <v/>
          </cell>
          <cell r="CQ293" t="str">
            <v/>
          </cell>
          <cell r="CR293" t="str">
            <v/>
          </cell>
          <cell r="CS293" t="str">
            <v/>
          </cell>
          <cell r="CT293" t="str">
            <v/>
          </cell>
          <cell r="CU293" t="str">
            <v/>
          </cell>
          <cell r="CV293" t="str">
            <v/>
          </cell>
          <cell r="CW293" t="str">
            <v/>
          </cell>
          <cell r="CX293" t="str">
            <v/>
          </cell>
          <cell r="CY293" t="str">
            <v/>
          </cell>
          <cell r="CZ293" t="str">
            <v/>
          </cell>
          <cell r="DA293" t="str">
            <v/>
          </cell>
          <cell r="DB293" t="str">
            <v/>
          </cell>
          <cell r="DC293" t="str">
            <v/>
          </cell>
          <cell r="DD293" t="str">
            <v/>
          </cell>
          <cell r="DE293" t="str">
            <v/>
          </cell>
          <cell r="DF293" t="str">
            <v/>
          </cell>
          <cell r="DG293" t="str">
            <v/>
          </cell>
          <cell r="DH293" t="str">
            <v/>
          </cell>
          <cell r="DI293" t="str">
            <v/>
          </cell>
          <cell r="DJ293" t="str">
            <v/>
          </cell>
          <cell r="DK293" t="str">
            <v/>
          </cell>
          <cell r="DL293" t="str">
            <v/>
          </cell>
          <cell r="DM293" t="str">
            <v/>
          </cell>
          <cell r="DN293" t="str">
            <v/>
          </cell>
          <cell r="DO293" t="str">
            <v/>
          </cell>
          <cell r="DP293" t="str">
            <v/>
          </cell>
          <cell r="DQ293" t="str">
            <v/>
          </cell>
          <cell r="DR293" t="str">
            <v/>
          </cell>
          <cell r="DS293" t="str">
            <v/>
          </cell>
          <cell r="DT293" t="str">
            <v/>
          </cell>
          <cell r="DU293" t="str">
            <v/>
          </cell>
          <cell r="DV293">
            <v>1</v>
          </cell>
          <cell r="DW293" t="str">
            <v/>
          </cell>
        </row>
        <row r="294">
          <cell r="U294" t="str">
            <v>PR19SRN_WWN13</v>
          </cell>
          <cell r="V294" t="str">
            <v xml:space="preserve">By working together we can secure a resilient economy for the south east </v>
          </cell>
          <cell r="W294" t="str">
            <v xml:space="preserve">PR19 new </v>
          </cell>
          <cell r="X294" t="str">
            <v>WWN13</v>
          </cell>
          <cell r="Y294" t="str">
            <v>Improve the bathing waters at ‘Excellent’ quality (Cost Adjustment Claim).</v>
          </cell>
          <cell r="Z294" t="str">
            <v>To bring at least two from four named bathing waters to ‘Excellent’ water quality classification. Measured annually </v>
          </cell>
          <cell r="AA294" t="str">
            <v/>
          </cell>
          <cell r="AB294" t="str">
            <v/>
          </cell>
          <cell r="AC294">
            <v>1</v>
          </cell>
          <cell r="AD294" t="str">
            <v/>
          </cell>
          <cell r="AE294" t="str">
            <v/>
          </cell>
          <cell r="AF294" t="str">
            <v/>
          </cell>
          <cell r="AG294" t="str">
            <v/>
          </cell>
          <cell r="AH294" t="str">
            <v/>
          </cell>
          <cell r="AI294">
            <v>1</v>
          </cell>
          <cell r="AJ294" t="str">
            <v>Out &amp; under</v>
          </cell>
          <cell r="AK294" t="str">
            <v xml:space="preserve">Revenue  </v>
          </cell>
          <cell r="AL294" t="str">
            <v>In-period</v>
          </cell>
          <cell r="AM294" t="str">
            <v xml:space="preserve">Environmental </v>
          </cell>
          <cell r="AN294" t="str">
            <v>nr</v>
          </cell>
          <cell r="AO294" t="str">
            <v xml:space="preserve">Number of bathing waters at ‘Excellent’  </v>
          </cell>
          <cell r="AP294">
            <v>0</v>
          </cell>
          <cell r="AQ294" t="str">
            <v>Up</v>
          </cell>
          <cell r="AR294" t="str">
            <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t="str">
            <v/>
          </cell>
          <cell r="BJ294" t="str">
            <v/>
          </cell>
          <cell r="BK294" t="str">
            <v/>
          </cell>
          <cell r="BL294" t="str">
            <v/>
          </cell>
          <cell r="BM294" t="str">
            <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t="str">
            <v/>
          </cell>
          <cell r="CE294" t="str">
            <v/>
          </cell>
          <cell r="CF294" t="str">
            <v/>
          </cell>
          <cell r="CG294" t="str">
            <v/>
          </cell>
          <cell r="CH294" t="str">
            <v>Yes</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t="str">
            <v/>
          </cell>
          <cell r="CV294" t="str">
            <v/>
          </cell>
          <cell r="CW294" t="str">
            <v/>
          </cell>
          <cell r="CX294" t="str">
            <v/>
          </cell>
          <cell r="CY294" t="str">
            <v/>
          </cell>
          <cell r="CZ294" t="str">
            <v/>
          </cell>
          <cell r="DA294" t="str">
            <v/>
          </cell>
          <cell r="DB294" t="str">
            <v/>
          </cell>
          <cell r="DC294" t="str">
            <v/>
          </cell>
          <cell r="DD294" t="str">
            <v/>
          </cell>
          <cell r="DE294" t="str">
            <v/>
          </cell>
          <cell r="DF294" t="str">
            <v/>
          </cell>
          <cell r="DG294" t="str">
            <v/>
          </cell>
          <cell r="DH294" t="str">
            <v/>
          </cell>
          <cell r="DI294" t="str">
            <v/>
          </cell>
          <cell r="DJ294" t="str">
            <v/>
          </cell>
          <cell r="DK294" t="str">
            <v/>
          </cell>
          <cell r="DL294" t="str">
            <v/>
          </cell>
          <cell r="DM294" t="str">
            <v/>
          </cell>
          <cell r="DN294" t="str">
            <v/>
          </cell>
          <cell r="DO294" t="str">
            <v/>
          </cell>
          <cell r="DP294" t="str">
            <v/>
          </cell>
          <cell r="DQ294" t="str">
            <v/>
          </cell>
          <cell r="DR294" t="str">
            <v/>
          </cell>
          <cell r="DS294" t="str">
            <v/>
          </cell>
          <cell r="DT294" t="str">
            <v/>
          </cell>
          <cell r="DU294" t="str">
            <v/>
          </cell>
          <cell r="DV294">
            <v>1</v>
          </cell>
          <cell r="DW294" t="str">
            <v/>
          </cell>
        </row>
        <row r="295">
          <cell r="U295" t="str">
            <v>PR19SRN_RR01</v>
          </cell>
          <cell r="V295" t="str">
            <v xml:space="preserve">We provide a refreshingly easy customer experience </v>
          </cell>
          <cell r="W295" t="str">
            <v xml:space="preserve">PR19 new </v>
          </cell>
          <cell r="X295" t="str">
            <v>RR01</v>
          </cell>
          <cell r="Y295" t="str">
            <v>C-MeX: Customer measure of experience</v>
          </cell>
          <cell r="Z295" t="str">
            <v xml:space="preserve">New Ofwat customer service measure to replace SIM. Defined by Ofwat in: https://www.ofwat.gov.uk/outcomes-definitions-pr19/ </v>
          </cell>
          <cell r="AA295" t="str">
            <v/>
          </cell>
          <cell r="AB295" t="str">
            <v/>
          </cell>
          <cell r="AC295" t="str">
            <v/>
          </cell>
          <cell r="AD295" t="str">
            <v/>
          </cell>
          <cell r="AE295">
            <v>1</v>
          </cell>
          <cell r="AF295" t="str">
            <v/>
          </cell>
          <cell r="AG295" t="str">
            <v/>
          </cell>
          <cell r="AH295" t="str">
            <v/>
          </cell>
          <cell r="AI295">
            <v>1</v>
          </cell>
          <cell r="AJ295" t="str">
            <v>Out &amp; under</v>
          </cell>
          <cell r="AK295" t="str">
            <v xml:space="preserve">Revenue  </v>
          </cell>
          <cell r="AL295" t="str">
            <v>In-period</v>
          </cell>
          <cell r="AM295" t="str">
            <v xml:space="preserve">Customer measure of experience (C-MeX) </v>
          </cell>
          <cell r="AN295" t="str">
            <v>score</v>
          </cell>
          <cell r="AO295" t="str">
            <v xml:space="preserve">C-MeX score </v>
          </cell>
          <cell r="AP295">
            <v>2</v>
          </cell>
          <cell r="AQ295" t="str">
            <v>Up</v>
          </cell>
          <cell r="AR295" t="str">
            <v>C-MeX: Customer measure of experience</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t="str">
            <v/>
          </cell>
          <cell r="BJ295" t="str">
            <v/>
          </cell>
          <cell r="BK295" t="str">
            <v/>
          </cell>
          <cell r="BL295" t="str">
            <v/>
          </cell>
          <cell r="BM295" t="str">
            <v>Above average</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t="str">
            <v>Yes</v>
          </cell>
          <cell r="CE295" t="str">
            <v>Yes</v>
          </cell>
          <cell r="CF295" t="str">
            <v>Yes</v>
          </cell>
          <cell r="CG295" t="str">
            <v>Yes</v>
          </cell>
          <cell r="CH295" t="str">
            <v>Yes</v>
          </cell>
          <cell r="CI295" t="str">
            <v/>
          </cell>
          <cell r="CJ295" t="str">
            <v/>
          </cell>
          <cell r="CK295" t="str">
            <v/>
          </cell>
          <cell r="CL295" t="str">
            <v/>
          </cell>
          <cell r="CM295" t="str">
            <v/>
          </cell>
          <cell r="CN295" t="str">
            <v/>
          </cell>
          <cell r="CO295" t="str">
            <v/>
          </cell>
          <cell r="CP295" t="str">
            <v/>
          </cell>
          <cell r="CQ295" t="str">
            <v/>
          </cell>
          <cell r="CR295" t="str">
            <v/>
          </cell>
          <cell r="CS295" t="str">
            <v/>
          </cell>
          <cell r="CT295" t="str">
            <v/>
          </cell>
          <cell r="CU295" t="str">
            <v/>
          </cell>
          <cell r="CV295" t="str">
            <v/>
          </cell>
          <cell r="CW295" t="str">
            <v/>
          </cell>
          <cell r="CX295" t="str">
            <v/>
          </cell>
          <cell r="CY295" t="str">
            <v/>
          </cell>
          <cell r="CZ295" t="str">
            <v/>
          </cell>
          <cell r="DA295" t="str">
            <v/>
          </cell>
          <cell r="DB295" t="str">
            <v/>
          </cell>
          <cell r="DC295" t="str">
            <v/>
          </cell>
          <cell r="DD295" t="str">
            <v/>
          </cell>
          <cell r="DE295" t="str">
            <v/>
          </cell>
          <cell r="DF295" t="str">
            <v/>
          </cell>
          <cell r="DG295" t="str">
            <v/>
          </cell>
          <cell r="DH295" t="str">
            <v/>
          </cell>
          <cell r="DI295" t="str">
            <v/>
          </cell>
          <cell r="DJ295" t="str">
            <v/>
          </cell>
          <cell r="DK295" t="str">
            <v/>
          </cell>
          <cell r="DL295" t="str">
            <v/>
          </cell>
          <cell r="DM295" t="str">
            <v/>
          </cell>
          <cell r="DN295" t="str">
            <v/>
          </cell>
          <cell r="DO295" t="str">
            <v/>
          </cell>
          <cell r="DP295" t="str">
            <v/>
          </cell>
          <cell r="DQ295" t="str">
            <v/>
          </cell>
          <cell r="DR295" t="str">
            <v/>
          </cell>
          <cell r="DS295" t="str">
            <v/>
          </cell>
          <cell r="DT295" t="str">
            <v/>
          </cell>
          <cell r="DU295" t="str">
            <v/>
          </cell>
          <cell r="DV295">
            <v>1</v>
          </cell>
          <cell r="DW295" t="str">
            <v/>
          </cell>
        </row>
        <row r="296">
          <cell r="U296" t="str">
            <v>PR19SRN_RR03</v>
          </cell>
          <cell r="V296" t="str">
            <v xml:space="preserve">We make sure our bills are affordable for our customers </v>
          </cell>
          <cell r="W296" t="str">
            <v xml:space="preserve">PR19 new </v>
          </cell>
          <cell r="X296" t="str">
            <v>RR03</v>
          </cell>
          <cell r="Y296" t="str">
            <v>Void properties</v>
          </cell>
          <cell r="Z296" t="str">
            <v xml:space="preserve">Number of household properties that are classified as void and are therefore not billed as a percentage of total household connected properties. </v>
          </cell>
          <cell r="AA296" t="str">
            <v/>
          </cell>
          <cell r="AB296" t="str">
            <v/>
          </cell>
          <cell r="AC296" t="str">
            <v/>
          </cell>
          <cell r="AD296" t="str">
            <v/>
          </cell>
          <cell r="AE296">
            <v>1</v>
          </cell>
          <cell r="AF296" t="str">
            <v/>
          </cell>
          <cell r="AG296" t="str">
            <v/>
          </cell>
          <cell r="AH296" t="str">
            <v/>
          </cell>
          <cell r="AI296">
            <v>1</v>
          </cell>
          <cell r="AJ296" t="str">
            <v>Out &amp; under</v>
          </cell>
          <cell r="AK296" t="str">
            <v xml:space="preserve">Revenue  </v>
          </cell>
          <cell r="AL296" t="str">
            <v>In-period</v>
          </cell>
          <cell r="AM296" t="str">
            <v xml:space="preserve">Voids and gap sites </v>
          </cell>
          <cell r="AN296" t="str">
            <v>%</v>
          </cell>
          <cell r="AO296" t="str">
            <v xml:space="preserve">Percentage of total household connected properties that are void. </v>
          </cell>
          <cell r="AP296">
            <v>2</v>
          </cell>
          <cell r="AQ296" t="str">
            <v>Down</v>
          </cell>
          <cell r="AR296" t="str">
            <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t="str">
            <v/>
          </cell>
          <cell r="BJ296" t="str">
            <v/>
          </cell>
          <cell r="BK296" t="str">
            <v/>
          </cell>
          <cell r="BL296" t="str">
            <v/>
          </cell>
          <cell r="BM296" t="str">
            <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t="str">
            <v>Yes</v>
          </cell>
          <cell r="CE296" t="str">
            <v>Yes</v>
          </cell>
          <cell r="CF296" t="str">
            <v>Yes</v>
          </cell>
          <cell r="CG296" t="str">
            <v>Yes</v>
          </cell>
          <cell r="CH296" t="str">
            <v>Yes</v>
          </cell>
          <cell r="CI296" t="str">
            <v/>
          </cell>
          <cell r="CJ296" t="str">
            <v/>
          </cell>
          <cell r="CK296" t="str">
            <v/>
          </cell>
          <cell r="CL296" t="str">
            <v/>
          </cell>
          <cell r="CM296" t="str">
            <v/>
          </cell>
          <cell r="CN296" t="str">
            <v/>
          </cell>
          <cell r="CO296" t="str">
            <v/>
          </cell>
          <cell r="CP296" t="str">
            <v/>
          </cell>
          <cell r="CQ296" t="str">
            <v/>
          </cell>
          <cell r="CR296" t="str">
            <v/>
          </cell>
          <cell r="CS296" t="str">
            <v/>
          </cell>
          <cell r="CT296" t="str">
            <v/>
          </cell>
          <cell r="CU296" t="str">
            <v/>
          </cell>
          <cell r="CV296" t="str">
            <v/>
          </cell>
          <cell r="CW296" t="str">
            <v/>
          </cell>
          <cell r="CX296" t="str">
            <v/>
          </cell>
          <cell r="CY296" t="str">
            <v/>
          </cell>
          <cell r="CZ296" t="str">
            <v/>
          </cell>
          <cell r="DA296" t="str">
            <v/>
          </cell>
          <cell r="DB296" t="str">
            <v/>
          </cell>
          <cell r="DC296" t="str">
            <v/>
          </cell>
          <cell r="DD296" t="str">
            <v/>
          </cell>
          <cell r="DE296" t="str">
            <v/>
          </cell>
          <cell r="DF296" t="str">
            <v/>
          </cell>
          <cell r="DG296" t="str">
            <v/>
          </cell>
          <cell r="DH296" t="str">
            <v/>
          </cell>
          <cell r="DI296" t="str">
            <v/>
          </cell>
          <cell r="DJ296" t="str">
            <v/>
          </cell>
          <cell r="DK296" t="str">
            <v/>
          </cell>
          <cell r="DL296" t="str">
            <v/>
          </cell>
          <cell r="DM296" t="str">
            <v/>
          </cell>
          <cell r="DN296" t="str">
            <v/>
          </cell>
          <cell r="DO296" t="str">
            <v/>
          </cell>
          <cell r="DP296" t="str">
            <v/>
          </cell>
          <cell r="DQ296" t="str">
            <v/>
          </cell>
          <cell r="DR296" t="str">
            <v/>
          </cell>
          <cell r="DS296" t="str">
            <v/>
          </cell>
          <cell r="DT296" t="str">
            <v/>
          </cell>
          <cell r="DU296" t="str">
            <v/>
          </cell>
          <cell r="DV296">
            <v>1</v>
          </cell>
          <cell r="DW296" t="str">
            <v/>
          </cell>
        </row>
        <row r="297">
          <cell r="U297" t="str">
            <v>PR19SRN_RR04</v>
          </cell>
          <cell r="V297" t="str">
            <v xml:space="preserve">We make sure our bills are affordable for our customers </v>
          </cell>
          <cell r="W297" t="str">
            <v xml:space="preserve">PR19 new </v>
          </cell>
          <cell r="X297" t="str">
            <v>RR04</v>
          </cell>
          <cell r="Y297" t="str">
            <v>Effectiveness of Financial Assistance</v>
          </cell>
          <cell r="Z297" t="str">
            <v xml:space="preserve">The percentage of customers that pay their bills following the receipt of financial assistance. This is a measure of the effectiveness of financial assistance interventions. </v>
          </cell>
          <cell r="AA297" t="str">
            <v/>
          </cell>
          <cell r="AB297" t="str">
            <v/>
          </cell>
          <cell r="AC297" t="str">
            <v/>
          </cell>
          <cell r="AD297" t="str">
            <v/>
          </cell>
          <cell r="AE297">
            <v>1</v>
          </cell>
          <cell r="AF297" t="str">
            <v/>
          </cell>
          <cell r="AG297" t="str">
            <v/>
          </cell>
          <cell r="AH297" t="str">
            <v/>
          </cell>
          <cell r="AI297">
            <v>1</v>
          </cell>
          <cell r="AJ297" t="str">
            <v>NFI</v>
          </cell>
          <cell r="AK297" t="str">
            <v xml:space="preserve"> </v>
          </cell>
          <cell r="AL297" t="str">
            <v xml:space="preserve"> </v>
          </cell>
          <cell r="AM297" t="str">
            <v xml:space="preserve">Billing, debt, vfm, affordability, vulnerability </v>
          </cell>
          <cell r="AN297" t="str">
            <v>%</v>
          </cell>
          <cell r="AO297" t="str">
            <v xml:space="preserve">The percentage of our customers that make payments as expected following the receipt of financial assistance. </v>
          </cell>
          <cell r="AP297">
            <v>0</v>
          </cell>
          <cell r="AQ297" t="str">
            <v>Up</v>
          </cell>
          <cell r="AR297" t="str">
            <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t="str">
            <v/>
          </cell>
          <cell r="BJ297" t="str">
            <v/>
          </cell>
          <cell r="BK297" t="str">
            <v/>
          </cell>
          <cell r="BL297" t="str">
            <v/>
          </cell>
          <cell r="BM297" t="str">
            <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C297" t="str">
            <v/>
          </cell>
          <cell r="DD297" t="str">
            <v/>
          </cell>
          <cell r="DE297" t="str">
            <v/>
          </cell>
          <cell r="DF297" t="str">
            <v/>
          </cell>
          <cell r="DG297" t="str">
            <v/>
          </cell>
          <cell r="DH297" t="str">
            <v/>
          </cell>
          <cell r="DI297" t="str">
            <v/>
          </cell>
          <cell r="DJ297" t="str">
            <v/>
          </cell>
          <cell r="DK297" t="str">
            <v/>
          </cell>
          <cell r="DL297" t="str">
            <v/>
          </cell>
          <cell r="DM297" t="str">
            <v/>
          </cell>
          <cell r="DN297" t="str">
            <v/>
          </cell>
          <cell r="DO297" t="str">
            <v/>
          </cell>
          <cell r="DP297" t="str">
            <v/>
          </cell>
          <cell r="DQ297" t="str">
            <v/>
          </cell>
          <cell r="DR297" t="str">
            <v/>
          </cell>
          <cell r="DS297" t="str">
            <v/>
          </cell>
          <cell r="DT297" t="str">
            <v/>
          </cell>
          <cell r="DU297" t="str">
            <v/>
          </cell>
          <cell r="DV297">
            <v>1</v>
          </cell>
          <cell r="DW297" t="str">
            <v/>
          </cell>
        </row>
        <row r="298">
          <cell r="U298" t="str">
            <v>PR19SRN_RR05</v>
          </cell>
          <cell r="V298" t="str">
            <v xml:space="preserve">We support our customers in vulnerable circumstances </v>
          </cell>
          <cell r="W298" t="str">
            <v xml:space="preserve">PR19 new </v>
          </cell>
          <cell r="X298" t="str">
            <v>RR05</v>
          </cell>
          <cell r="Y298" t="str">
            <v>Customer satisfaction with vulnerability support</v>
          </cell>
          <cell r="Z298" t="str">
            <v>The proportion of customers that have received non-financial support that believe Southern Water's support addresses their specific requirements and needs. A measure of the quality of support provided to customers in vulnerable circumstances. </v>
          </cell>
          <cell r="AA298" t="str">
            <v/>
          </cell>
          <cell r="AB298" t="str">
            <v/>
          </cell>
          <cell r="AC298" t="str">
            <v/>
          </cell>
          <cell r="AD298" t="str">
            <v/>
          </cell>
          <cell r="AE298">
            <v>1</v>
          </cell>
          <cell r="AF298" t="str">
            <v/>
          </cell>
          <cell r="AG298" t="str">
            <v/>
          </cell>
          <cell r="AH298" t="str">
            <v/>
          </cell>
          <cell r="AI298">
            <v>1</v>
          </cell>
          <cell r="AJ298" t="str">
            <v>NFI</v>
          </cell>
          <cell r="AK298" t="str">
            <v xml:space="preserve"> </v>
          </cell>
          <cell r="AL298" t="str">
            <v xml:space="preserve"> </v>
          </cell>
          <cell r="AM298" t="str">
            <v xml:space="preserve">Billing, debt, vfm, affordability, vulnerability </v>
          </cell>
          <cell r="AN298" t="str">
            <v>%</v>
          </cell>
          <cell r="AO298" t="str">
            <v xml:space="preserve">The proportion of customers that have received non-financial support that believe Southern Water's support addresses their specific requirements and needs. </v>
          </cell>
          <cell r="AP298">
            <v>0</v>
          </cell>
          <cell r="AQ298" t="str">
            <v>Up</v>
          </cell>
          <cell r="AR298" t="str">
            <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t="str">
            <v/>
          </cell>
          <cell r="BJ298" t="str">
            <v/>
          </cell>
          <cell r="BK298" t="str">
            <v/>
          </cell>
          <cell r="BL298" t="str">
            <v/>
          </cell>
          <cell r="BM298" t="str">
            <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C298" t="str">
            <v/>
          </cell>
          <cell r="DD298" t="str">
            <v/>
          </cell>
          <cell r="DE298" t="str">
            <v/>
          </cell>
          <cell r="DF298" t="str">
            <v/>
          </cell>
          <cell r="DG298" t="str">
            <v/>
          </cell>
          <cell r="DH298" t="str">
            <v/>
          </cell>
          <cell r="DI298" t="str">
            <v/>
          </cell>
          <cell r="DJ298" t="str">
            <v/>
          </cell>
          <cell r="DK298" t="str">
            <v/>
          </cell>
          <cell r="DL298" t="str">
            <v/>
          </cell>
          <cell r="DM298" t="str">
            <v/>
          </cell>
          <cell r="DN298" t="str">
            <v/>
          </cell>
          <cell r="DO298" t="str">
            <v/>
          </cell>
          <cell r="DP298" t="str">
            <v/>
          </cell>
          <cell r="DQ298" t="str">
            <v/>
          </cell>
          <cell r="DR298" t="str">
            <v/>
          </cell>
          <cell r="DS298" t="str">
            <v/>
          </cell>
          <cell r="DT298" t="str">
            <v/>
          </cell>
          <cell r="DU298" t="str">
            <v/>
          </cell>
          <cell r="DV298">
            <v>1</v>
          </cell>
          <cell r="DW298" t="str">
            <v/>
          </cell>
        </row>
        <row r="299">
          <cell r="U299" t="str">
            <v>PR19SRN_WN09</v>
          </cell>
          <cell r="V299" t="str">
            <v xml:space="preserve">We supply clean, safe and sustainable water </v>
          </cell>
          <cell r="W299" t="str">
            <v xml:space="preserve">PR19 new </v>
          </cell>
          <cell r="X299" t="str">
            <v>WN09</v>
          </cell>
          <cell r="Y299" t="str">
            <v>Replace lead customer pipes</v>
          </cell>
          <cell r="Z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AA299" t="str">
            <v/>
          </cell>
          <cell r="AB299">
            <v>1</v>
          </cell>
          <cell r="AC299" t="str">
            <v/>
          </cell>
          <cell r="AD299" t="str">
            <v/>
          </cell>
          <cell r="AE299" t="str">
            <v/>
          </cell>
          <cell r="AF299" t="str">
            <v/>
          </cell>
          <cell r="AG299" t="str">
            <v/>
          </cell>
          <cell r="AH299" t="str">
            <v/>
          </cell>
          <cell r="AI299">
            <v>1</v>
          </cell>
          <cell r="AJ299" t="str">
            <v>Out</v>
          </cell>
          <cell r="AK299" t="str">
            <v xml:space="preserve">Revenue  </v>
          </cell>
          <cell r="AL299" t="str">
            <v>In-period</v>
          </cell>
          <cell r="AM299" t="str">
            <v>Lead</v>
          </cell>
          <cell r="AN299" t="str">
            <v>nr</v>
          </cell>
          <cell r="AO299" t="str">
            <v xml:space="preserve">Number of residential properties who receive grants </v>
          </cell>
          <cell r="AP299">
            <v>0</v>
          </cell>
          <cell r="AQ299" t="str">
            <v>Up</v>
          </cell>
          <cell r="AR299" t="str">
            <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t="str">
            <v/>
          </cell>
          <cell r="BJ299" t="str">
            <v/>
          </cell>
          <cell r="BK299" t="str">
            <v/>
          </cell>
          <cell r="BL299" t="str">
            <v/>
          </cell>
          <cell r="BM299" t="str">
            <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t="str">
            <v>Yes</v>
          </cell>
          <cell r="CE299" t="str">
            <v>Yes</v>
          </cell>
          <cell r="CF299" t="str">
            <v>Yes</v>
          </cell>
          <cell r="CG299" t="str">
            <v>Yes</v>
          </cell>
          <cell r="CH299" t="str">
            <v>Yes</v>
          </cell>
          <cell r="CI299" t="str">
            <v/>
          </cell>
          <cell r="CJ299" t="str">
            <v/>
          </cell>
          <cell r="CK299" t="str">
            <v/>
          </cell>
          <cell r="CL299" t="str">
            <v/>
          </cell>
          <cell r="CM299" t="str">
            <v/>
          </cell>
          <cell r="CN299" t="str">
            <v/>
          </cell>
          <cell r="CO299" t="str">
            <v/>
          </cell>
          <cell r="CP299" t="str">
            <v/>
          </cell>
          <cell r="CQ299" t="str">
            <v/>
          </cell>
          <cell r="CR299" t="str">
            <v/>
          </cell>
          <cell r="CS299" t="str">
            <v/>
          </cell>
          <cell r="CT299" t="str">
            <v/>
          </cell>
          <cell r="CU299" t="str">
            <v/>
          </cell>
          <cell r="CV299" t="str">
            <v/>
          </cell>
          <cell r="CW299" t="str">
            <v/>
          </cell>
          <cell r="CX299" t="str">
            <v/>
          </cell>
          <cell r="CY299" t="str">
            <v/>
          </cell>
          <cell r="CZ299" t="str">
            <v/>
          </cell>
          <cell r="DA299" t="str">
            <v/>
          </cell>
          <cell r="DB299" t="str">
            <v/>
          </cell>
          <cell r="DC299" t="str">
            <v/>
          </cell>
          <cell r="DD299" t="str">
            <v/>
          </cell>
          <cell r="DE299" t="str">
            <v/>
          </cell>
          <cell r="DF299" t="str">
            <v/>
          </cell>
          <cell r="DG299" t="str">
            <v/>
          </cell>
          <cell r="DH299" t="str">
            <v/>
          </cell>
          <cell r="DI299" t="str">
            <v/>
          </cell>
          <cell r="DJ299" t="str">
            <v/>
          </cell>
          <cell r="DK299" t="str">
            <v/>
          </cell>
          <cell r="DL299" t="str">
            <v/>
          </cell>
          <cell r="DM299" t="str">
            <v/>
          </cell>
          <cell r="DN299" t="str">
            <v/>
          </cell>
          <cell r="DO299" t="str">
            <v/>
          </cell>
          <cell r="DP299" t="str">
            <v/>
          </cell>
          <cell r="DQ299" t="str">
            <v/>
          </cell>
          <cell r="DR299" t="str">
            <v/>
          </cell>
          <cell r="DS299" t="str">
            <v/>
          </cell>
          <cell r="DT299" t="str">
            <v/>
          </cell>
          <cell r="DU299" t="str">
            <v/>
          </cell>
          <cell r="DV299">
            <v>1</v>
          </cell>
          <cell r="DW299" t="str">
            <v/>
          </cell>
        </row>
        <row r="300">
          <cell r="U300" t="str">
            <v>PR19SRN_WWN06</v>
          </cell>
          <cell r="V300" t="str">
            <v xml:space="preserve">We innovate to create sustainable communities </v>
          </cell>
          <cell r="W300" t="str">
            <v xml:space="preserve">PR19 new </v>
          </cell>
          <cell r="X300" t="str">
            <v>WWN06</v>
          </cell>
          <cell r="Y300" t="str">
            <v>Surface water management</v>
          </cell>
          <cell r="Z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AA300" t="str">
            <v/>
          </cell>
          <cell r="AB300" t="str">
            <v/>
          </cell>
          <cell r="AC300">
            <v>1</v>
          </cell>
          <cell r="AD300" t="str">
            <v/>
          </cell>
          <cell r="AE300" t="str">
            <v/>
          </cell>
          <cell r="AF300" t="str">
            <v/>
          </cell>
          <cell r="AG300" t="str">
            <v/>
          </cell>
          <cell r="AH300" t="str">
            <v/>
          </cell>
          <cell r="AI300">
            <v>1</v>
          </cell>
          <cell r="AJ300" t="str">
            <v>Out &amp; under</v>
          </cell>
          <cell r="AK300" t="str">
            <v xml:space="preserve">Revenue  </v>
          </cell>
          <cell r="AL300" t="str">
            <v>In-period</v>
          </cell>
          <cell r="AM300" t="str">
            <v xml:space="preserve">Sewer flooding </v>
          </cell>
          <cell r="AN300" t="str">
            <v>m3</v>
          </cell>
          <cell r="AO300" t="str">
            <v>Reduction in volume (m3) of surface water entering the surface or combined sewer network as a result of rough sustainable urban drainage approaches</v>
          </cell>
          <cell r="AP300">
            <v>0</v>
          </cell>
          <cell r="AQ300" t="str">
            <v>Up</v>
          </cell>
          <cell r="AR300" t="str">
            <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t="str">
            <v/>
          </cell>
          <cell r="BJ300" t="str">
            <v/>
          </cell>
          <cell r="BK300" t="str">
            <v/>
          </cell>
          <cell r="BL300" t="str">
            <v/>
          </cell>
          <cell r="BM300" t="str">
            <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t="str">
            <v>Yes</v>
          </cell>
          <cell r="CE300" t="str">
            <v>Yes</v>
          </cell>
          <cell r="CF300" t="str">
            <v>Yes</v>
          </cell>
          <cell r="CG300" t="str">
            <v>Yes</v>
          </cell>
          <cell r="CH300" t="str">
            <v>Yes</v>
          </cell>
          <cell r="CI300" t="str">
            <v/>
          </cell>
          <cell r="CJ300" t="str">
            <v/>
          </cell>
          <cell r="CK300" t="str">
            <v/>
          </cell>
          <cell r="CL300" t="str">
            <v/>
          </cell>
          <cell r="CM300" t="str">
            <v/>
          </cell>
          <cell r="CN300" t="str">
            <v/>
          </cell>
          <cell r="CO300" t="str">
            <v/>
          </cell>
          <cell r="CP300" t="str">
            <v/>
          </cell>
          <cell r="CQ300" t="str">
            <v/>
          </cell>
          <cell r="CR300" t="str">
            <v/>
          </cell>
          <cell r="CS300" t="str">
            <v/>
          </cell>
          <cell r="CT300" t="str">
            <v/>
          </cell>
          <cell r="CU300" t="str">
            <v/>
          </cell>
          <cell r="CV300" t="str">
            <v/>
          </cell>
          <cell r="CW300" t="str">
            <v/>
          </cell>
          <cell r="CX300" t="str">
            <v/>
          </cell>
          <cell r="CY300" t="str">
            <v/>
          </cell>
          <cell r="CZ300" t="str">
            <v/>
          </cell>
          <cell r="DA300" t="str">
            <v/>
          </cell>
          <cell r="DB300" t="str">
            <v/>
          </cell>
          <cell r="DC300" t="str">
            <v/>
          </cell>
          <cell r="DD300" t="str">
            <v/>
          </cell>
          <cell r="DE300" t="str">
            <v/>
          </cell>
          <cell r="DF300" t="str">
            <v/>
          </cell>
          <cell r="DG300" t="str">
            <v/>
          </cell>
          <cell r="DH300" t="str">
            <v/>
          </cell>
          <cell r="DI300" t="str">
            <v/>
          </cell>
          <cell r="DJ300" t="str">
            <v/>
          </cell>
          <cell r="DK300" t="str">
            <v/>
          </cell>
          <cell r="DL300" t="str">
            <v/>
          </cell>
          <cell r="DM300" t="str">
            <v/>
          </cell>
          <cell r="DN300" t="str">
            <v/>
          </cell>
          <cell r="DO300" t="str">
            <v/>
          </cell>
          <cell r="DP300" t="str">
            <v/>
          </cell>
          <cell r="DQ300" t="str">
            <v/>
          </cell>
          <cell r="DR300" t="str">
            <v/>
          </cell>
          <cell r="DS300" t="str">
            <v/>
          </cell>
          <cell r="DT300" t="str">
            <v/>
          </cell>
          <cell r="DU300" t="str">
            <v/>
          </cell>
          <cell r="DV300">
            <v>1</v>
          </cell>
          <cell r="DW300" t="str">
            <v/>
          </cell>
        </row>
        <row r="301">
          <cell r="U301" t="str">
            <v>PR19SRN_N01</v>
          </cell>
          <cell r="V301" t="str">
            <v xml:space="preserve">We innovate to create sustainable communities </v>
          </cell>
          <cell r="W301" t="str">
            <v xml:space="preserve">PR19 new </v>
          </cell>
          <cell r="X301" t="str">
            <v>N01</v>
          </cell>
          <cell r="Y301" t="str">
            <v xml:space="preserve">Community engagement </v>
          </cell>
          <cell r="Z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AA301" t="str">
            <v/>
          </cell>
          <cell r="AB301">
            <v>0.5</v>
          </cell>
          <cell r="AC301">
            <v>0.5</v>
          </cell>
          <cell r="AD301" t="str">
            <v/>
          </cell>
          <cell r="AE301" t="str">
            <v/>
          </cell>
          <cell r="AF301" t="str">
            <v/>
          </cell>
          <cell r="AG301" t="str">
            <v/>
          </cell>
          <cell r="AH301" t="str">
            <v/>
          </cell>
          <cell r="AI301">
            <v>1</v>
          </cell>
          <cell r="AJ301" t="str">
            <v>NFI</v>
          </cell>
          <cell r="AK301" t="str">
            <v xml:space="preserve"> </v>
          </cell>
          <cell r="AL301" t="str">
            <v xml:space="preserve"> </v>
          </cell>
          <cell r="AM301" t="str">
            <v xml:space="preserve">Community/partnerships </v>
          </cell>
          <cell r="AN301" t="str">
            <v>rank</v>
          </cell>
          <cell r="AO301" t="str">
            <v>Rank of where we are in the benchmarking </v>
          </cell>
          <cell r="AP301">
            <v>0</v>
          </cell>
          <cell r="AQ301" t="str">
            <v>Up</v>
          </cell>
          <cell r="AR301" t="str">
            <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t="str">
            <v/>
          </cell>
          <cell r="BJ301" t="str">
            <v/>
          </cell>
          <cell r="BK301" t="str">
            <v/>
          </cell>
          <cell r="BL301" t="str">
            <v/>
          </cell>
          <cell r="BM301" t="str">
            <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C301" t="str">
            <v/>
          </cell>
          <cell r="DD301" t="str">
            <v/>
          </cell>
          <cell r="DE301" t="str">
            <v/>
          </cell>
          <cell r="DF301" t="str">
            <v/>
          </cell>
          <cell r="DG301" t="str">
            <v/>
          </cell>
          <cell r="DH301" t="str">
            <v/>
          </cell>
          <cell r="DI301" t="str">
            <v/>
          </cell>
          <cell r="DJ301" t="str">
            <v/>
          </cell>
          <cell r="DK301" t="str">
            <v/>
          </cell>
          <cell r="DL301" t="str">
            <v/>
          </cell>
          <cell r="DM301" t="str">
            <v/>
          </cell>
          <cell r="DN301" t="str">
            <v/>
          </cell>
          <cell r="DO301" t="str">
            <v/>
          </cell>
          <cell r="DP301" t="str">
            <v/>
          </cell>
          <cell r="DQ301" t="str">
            <v/>
          </cell>
          <cell r="DR301" t="str">
            <v/>
          </cell>
          <cell r="DS301" t="str">
            <v/>
          </cell>
          <cell r="DT301" t="str">
            <v/>
          </cell>
          <cell r="DU301" t="str">
            <v/>
          </cell>
          <cell r="DV301">
            <v>1</v>
          </cell>
          <cell r="DW301" t="str">
            <v/>
          </cell>
        </row>
        <row r="302">
          <cell r="U302" t="str">
            <v>PR19SRN_N02</v>
          </cell>
          <cell r="V302" t="str">
            <v xml:space="preserve">We innovate to create sustainable communities </v>
          </cell>
          <cell r="W302" t="str">
            <v xml:space="preserve">PR19 new </v>
          </cell>
          <cell r="X302" t="str">
            <v>N02</v>
          </cell>
          <cell r="Y302" t="str">
            <v>Schools visited and engagement with children</v>
          </cell>
          <cell r="Z302" t="str">
            <v xml:space="preserve">This measures the number of schools we have visited to raise awareness and improve understanding of the value of water, water efficiency and ‘unflushables’. </v>
          </cell>
          <cell r="AA302" t="str">
            <v/>
          </cell>
          <cell r="AB302">
            <v>0.5</v>
          </cell>
          <cell r="AC302">
            <v>0.5</v>
          </cell>
          <cell r="AD302" t="str">
            <v/>
          </cell>
          <cell r="AE302" t="str">
            <v/>
          </cell>
          <cell r="AF302" t="str">
            <v/>
          </cell>
          <cell r="AG302" t="str">
            <v/>
          </cell>
          <cell r="AH302" t="str">
            <v/>
          </cell>
          <cell r="AI302">
            <v>1</v>
          </cell>
          <cell r="AJ302" t="str">
            <v>NFI</v>
          </cell>
          <cell r="AK302" t="str">
            <v xml:space="preserve"> </v>
          </cell>
          <cell r="AL302" t="str">
            <v xml:space="preserve"> </v>
          </cell>
          <cell r="AM302" t="str">
            <v>Community/partnerships</v>
          </cell>
          <cell r="AN302" t="str">
            <v>%</v>
          </cell>
          <cell r="AO302" t="str">
            <v>The percentage of good or excellent feedback</v>
          </cell>
          <cell r="AP302">
            <v>0</v>
          </cell>
          <cell r="AQ302" t="str">
            <v>Up</v>
          </cell>
          <cell r="AR302" t="str">
            <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t="str">
            <v/>
          </cell>
          <cell r="BJ302" t="str">
            <v/>
          </cell>
          <cell r="BK302" t="str">
            <v/>
          </cell>
          <cell r="BL302" t="str">
            <v/>
          </cell>
          <cell r="BM302" t="str">
            <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C302" t="str">
            <v/>
          </cell>
          <cell r="DD302" t="str">
            <v/>
          </cell>
          <cell r="DE302" t="str">
            <v/>
          </cell>
          <cell r="DF302" t="str">
            <v/>
          </cell>
          <cell r="DG302" t="str">
            <v/>
          </cell>
          <cell r="DH302" t="str">
            <v/>
          </cell>
          <cell r="DI302" t="str">
            <v/>
          </cell>
          <cell r="DJ302" t="str">
            <v/>
          </cell>
          <cell r="DK302" t="str">
            <v/>
          </cell>
          <cell r="DL302" t="str">
            <v/>
          </cell>
          <cell r="DM302" t="str">
            <v/>
          </cell>
          <cell r="DN302" t="str">
            <v/>
          </cell>
          <cell r="DO302" t="str">
            <v/>
          </cell>
          <cell r="DP302" t="str">
            <v/>
          </cell>
          <cell r="DQ302" t="str">
            <v/>
          </cell>
          <cell r="DR302" t="str">
            <v/>
          </cell>
          <cell r="DS302" t="str">
            <v/>
          </cell>
          <cell r="DT302" t="str">
            <v/>
          </cell>
          <cell r="DU302" t="str">
            <v/>
          </cell>
          <cell r="DV302">
            <v>1</v>
          </cell>
          <cell r="DW302" t="str">
            <v/>
          </cell>
        </row>
        <row r="303">
          <cell r="U303" t="str">
            <v>PR19SRN_WN03</v>
          </cell>
          <cell r="V303" t="str">
            <v xml:space="preserve">The services we provide are effective and fit for the future </v>
          </cell>
          <cell r="W303" t="str">
            <v xml:space="preserve">PR14 revision </v>
          </cell>
          <cell r="X303" t="str">
            <v>WN03</v>
          </cell>
          <cell r="Y303" t="str">
            <v>Water supply interruptions</v>
          </cell>
          <cell r="Z303" t="str">
            <v xml:space="preserve">Water supply interruptions is an Ofwat common definition. Defined by Ofwat in:  https://www.ofwat.gov.uk/wp-content/uploads/2018/03/Reporting-guidance-supply-interruptions.pdf </v>
          </cell>
          <cell r="AA303" t="str">
            <v/>
          </cell>
          <cell r="AB303">
            <v>1</v>
          </cell>
          <cell r="AC303" t="str">
            <v/>
          </cell>
          <cell r="AD303" t="str">
            <v/>
          </cell>
          <cell r="AE303" t="str">
            <v/>
          </cell>
          <cell r="AF303" t="str">
            <v/>
          </cell>
          <cell r="AG303" t="str">
            <v/>
          </cell>
          <cell r="AH303" t="str">
            <v/>
          </cell>
          <cell r="AI303">
            <v>1</v>
          </cell>
          <cell r="AJ303" t="str">
            <v>Out &amp; under</v>
          </cell>
          <cell r="AK303" t="str">
            <v xml:space="preserve">Revenue  </v>
          </cell>
          <cell r="AL303" t="str">
            <v>In-period</v>
          </cell>
          <cell r="AM303" t="str">
            <v xml:space="preserve">Supply interruptions </v>
          </cell>
          <cell r="AN303" t="str">
            <v>hh:mm:ss</v>
          </cell>
          <cell r="AO303" t="str">
            <v>Hours:minutes:seconds per property per year</v>
          </cell>
          <cell r="AP303">
            <v>0</v>
          </cell>
          <cell r="AQ303" t="str">
            <v>Down</v>
          </cell>
          <cell r="AR303" t="str">
            <v>Water supply interruptions</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4.5138888888888893E-3</v>
          </cell>
          <cell r="BJ303">
            <v>4.2592592592592595E-3</v>
          </cell>
          <cell r="BK303">
            <v>3.9930555555555561E-3</v>
          </cell>
          <cell r="BL303">
            <v>3.7384259259259263E-3</v>
          </cell>
          <cell r="BM303">
            <v>3.472222222222222E-3</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t="str">
            <v>Yes</v>
          </cell>
          <cell r="CE303" t="str">
            <v>Yes</v>
          </cell>
          <cell r="CF303" t="str">
            <v>Yes</v>
          </cell>
          <cell r="CG303" t="str">
            <v>Yes</v>
          </cell>
          <cell r="CH303" t="str">
            <v>Yes</v>
          </cell>
          <cell r="CI303" t="str">
            <v/>
          </cell>
          <cell r="CJ303" t="str">
            <v/>
          </cell>
          <cell r="CK303" t="str">
            <v/>
          </cell>
          <cell r="CL303" t="str">
            <v/>
          </cell>
          <cell r="CM303" t="str">
            <v/>
          </cell>
          <cell r="CN303">
            <v>1.5798611111111114E-2</v>
          </cell>
          <cell r="CO303">
            <v>1.5798611111111114E-2</v>
          </cell>
          <cell r="CP303">
            <v>1.5798611111111114E-2</v>
          </cell>
          <cell r="CQ303">
            <v>1.5798611111111114E-2</v>
          </cell>
          <cell r="CR303">
            <v>1.5798611111111114E-2</v>
          </cell>
          <cell r="CS303" t="str">
            <v/>
          </cell>
          <cell r="CT303" t="str">
            <v/>
          </cell>
          <cell r="CU303" t="str">
            <v/>
          </cell>
          <cell r="CV303" t="str">
            <v/>
          </cell>
          <cell r="CW303" t="str">
            <v/>
          </cell>
          <cell r="CX303" t="str">
            <v/>
          </cell>
          <cell r="CY303" t="str">
            <v/>
          </cell>
          <cell r="CZ303" t="str">
            <v/>
          </cell>
          <cell r="DA303" t="str">
            <v/>
          </cell>
          <cell r="DB303" t="str">
            <v/>
          </cell>
          <cell r="DC303">
            <v>2.430555555555556E-3</v>
          </cell>
          <cell r="DD303">
            <v>2.1759259259259258E-3</v>
          </cell>
          <cell r="DE303">
            <v>1.9097222222222226E-3</v>
          </cell>
          <cell r="DF303">
            <v>1.6550925925925928E-3</v>
          </cell>
          <cell r="DG303">
            <v>1.3888888888888887E-3</v>
          </cell>
          <cell r="DH303" t="str">
            <v/>
          </cell>
          <cell r="DI303" t="str">
            <v/>
          </cell>
          <cell r="DJ303" t="str">
            <v/>
          </cell>
          <cell r="DK303" t="str">
            <v/>
          </cell>
          <cell r="DL303" t="str">
            <v/>
          </cell>
          <cell r="DM303">
            <v>-0.24399999999999999</v>
          </cell>
          <cell r="DN303" t="str">
            <v/>
          </cell>
          <cell r="DO303" t="str">
            <v/>
          </cell>
          <cell r="DP303" t="str">
            <v/>
          </cell>
          <cell r="DQ303">
            <v>0.24399999999999999</v>
          </cell>
          <cell r="DR303" t="str">
            <v/>
          </cell>
          <cell r="DS303" t="str">
            <v/>
          </cell>
          <cell r="DT303" t="str">
            <v/>
          </cell>
          <cell r="DU303" t="str">
            <v/>
          </cell>
          <cell r="DV303">
            <v>1</v>
          </cell>
          <cell r="DW303" t="str">
            <v/>
          </cell>
        </row>
        <row r="304">
          <cell r="U304" t="str">
            <v>PR19SRN_WWN01</v>
          </cell>
          <cell r="V304" t="str">
            <v xml:space="preserve">The services we provide are effective and fit for the future </v>
          </cell>
          <cell r="W304" t="str">
            <v xml:space="preserve">PR14 revision </v>
          </cell>
          <cell r="X304" t="str">
            <v>WWN01</v>
          </cell>
          <cell r="Y304" t="str">
            <v>Internal sewer flooding</v>
          </cell>
          <cell r="Z304" t="str">
            <v xml:space="preserve">Internal sewer flooding is an Ofwat common definition. Defined by Ofwat in: https://www.ofwat.gov.uk/wp-content/uploads/2018/03/Reporting-guidance-sewer-flooding.pdf </v>
          </cell>
          <cell r="AA304" t="str">
            <v/>
          </cell>
          <cell r="AB304" t="str">
            <v/>
          </cell>
          <cell r="AC304">
            <v>1</v>
          </cell>
          <cell r="AD304" t="str">
            <v/>
          </cell>
          <cell r="AE304" t="str">
            <v/>
          </cell>
          <cell r="AF304" t="str">
            <v/>
          </cell>
          <cell r="AG304" t="str">
            <v/>
          </cell>
          <cell r="AH304" t="str">
            <v/>
          </cell>
          <cell r="AI304">
            <v>1</v>
          </cell>
          <cell r="AJ304" t="str">
            <v>Out &amp; under</v>
          </cell>
          <cell r="AK304" t="str">
            <v xml:space="preserve">Revenue  </v>
          </cell>
          <cell r="AL304" t="str">
            <v>In-period</v>
          </cell>
          <cell r="AM304" t="str">
            <v xml:space="preserve">Sewer flooding </v>
          </cell>
          <cell r="AN304" t="str">
            <v>number</v>
          </cell>
          <cell r="AO304" t="str">
            <v>Number of incidents per 10,000 sewer connections</v>
          </cell>
          <cell r="AP304">
            <v>2</v>
          </cell>
          <cell r="AQ304" t="str">
            <v>Down</v>
          </cell>
          <cell r="AR304" t="str">
            <v>Internal sewer flooding</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1.68</v>
          </cell>
          <cell r="BJ304">
            <v>1.63</v>
          </cell>
          <cell r="BK304">
            <v>1.58</v>
          </cell>
          <cell r="BL304">
            <v>1.44</v>
          </cell>
          <cell r="BM304">
            <v>1.34</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t="str">
            <v>Yes</v>
          </cell>
          <cell r="CE304" t="str">
            <v>Yes</v>
          </cell>
          <cell r="CF304" t="str">
            <v>Yes</v>
          </cell>
          <cell r="CG304" t="str">
            <v>Yes</v>
          </cell>
          <cell r="CH304" t="str">
            <v>Yes</v>
          </cell>
          <cell r="CI304" t="str">
            <v/>
          </cell>
          <cell r="CJ304" t="str">
            <v/>
          </cell>
          <cell r="CK304" t="str">
            <v/>
          </cell>
          <cell r="CL304" t="str">
            <v/>
          </cell>
          <cell r="CM304" t="str">
            <v/>
          </cell>
          <cell r="CN304">
            <v>3.35</v>
          </cell>
          <cell r="CO304">
            <v>3.35</v>
          </cell>
          <cell r="CP304">
            <v>3.35</v>
          </cell>
          <cell r="CQ304">
            <v>3.35</v>
          </cell>
          <cell r="CR304">
            <v>3.35</v>
          </cell>
          <cell r="CS304" t="str">
            <v/>
          </cell>
          <cell r="CT304" t="str">
            <v/>
          </cell>
          <cell r="CU304" t="str">
            <v/>
          </cell>
          <cell r="CV304" t="str">
            <v/>
          </cell>
          <cell r="CW304" t="str">
            <v/>
          </cell>
          <cell r="CX304" t="str">
            <v/>
          </cell>
          <cell r="CY304" t="str">
            <v/>
          </cell>
          <cell r="CZ304" t="str">
            <v/>
          </cell>
          <cell r="DA304" t="str">
            <v/>
          </cell>
          <cell r="DB304" t="str">
            <v/>
          </cell>
          <cell r="DC304">
            <v>1.38</v>
          </cell>
          <cell r="DD304">
            <v>1.33</v>
          </cell>
          <cell r="DE304">
            <v>1.28</v>
          </cell>
          <cell r="DF304">
            <v>1.1399999999999999</v>
          </cell>
          <cell r="DG304">
            <v>1.04</v>
          </cell>
          <cell r="DH304" t="str">
            <v/>
          </cell>
          <cell r="DI304" t="str">
            <v/>
          </cell>
          <cell r="DJ304" t="str">
            <v/>
          </cell>
          <cell r="DK304" t="str">
            <v/>
          </cell>
          <cell r="DL304" t="str">
            <v/>
          </cell>
          <cell r="DM304">
            <v>-5.5570000000000004</v>
          </cell>
          <cell r="DN304" t="str">
            <v/>
          </cell>
          <cell r="DO304" t="str">
            <v/>
          </cell>
          <cell r="DP304" t="str">
            <v/>
          </cell>
          <cell r="DQ304">
            <v>5.5570000000000004</v>
          </cell>
          <cell r="DR304" t="str">
            <v/>
          </cell>
          <cell r="DS304" t="str">
            <v/>
          </cell>
          <cell r="DT304" t="str">
            <v/>
          </cell>
          <cell r="DU304" t="str">
            <v/>
          </cell>
          <cell r="DV304">
            <v>1</v>
          </cell>
          <cell r="DW304" t="str">
            <v/>
          </cell>
        </row>
        <row r="305">
          <cell r="U305" t="str">
            <v>PR19SRN_WWN02</v>
          </cell>
          <cell r="V305" t="str">
            <v xml:space="preserve">The services we provide are effective and fit for the future </v>
          </cell>
          <cell r="W305" t="str">
            <v xml:space="preserve">PR14 revision </v>
          </cell>
          <cell r="X305" t="str">
            <v>WWN02</v>
          </cell>
          <cell r="Y305" t="str">
            <v>Pollution incidents</v>
          </cell>
          <cell r="Z305" t="str">
            <v xml:space="preserve">Pollution incidents (categories 1 to 3) is an Ofwat common definition. Defined by Ofwat in: https://www.ofwat.gov.uk/outcomes-definitions-pr19/ </v>
          </cell>
          <cell r="AA305" t="str">
            <v/>
          </cell>
          <cell r="AB305" t="str">
            <v/>
          </cell>
          <cell r="AC305">
            <v>1</v>
          </cell>
          <cell r="AD305" t="str">
            <v/>
          </cell>
          <cell r="AE305" t="str">
            <v/>
          </cell>
          <cell r="AF305" t="str">
            <v/>
          </cell>
          <cell r="AG305" t="str">
            <v/>
          </cell>
          <cell r="AH305" t="str">
            <v/>
          </cell>
          <cell r="AI305">
            <v>1</v>
          </cell>
          <cell r="AJ305" t="str">
            <v>Out &amp; under</v>
          </cell>
          <cell r="AK305" t="str">
            <v xml:space="preserve">Revenue  </v>
          </cell>
          <cell r="AL305" t="str">
            <v>In-period</v>
          </cell>
          <cell r="AM305" t="str">
            <v xml:space="preserve">Pollution incidents </v>
          </cell>
          <cell r="AN305" t="str">
            <v>number</v>
          </cell>
          <cell r="AO305" t="str">
            <v>Number of pollution incidents per 10,000 km of the wastewater
 network</v>
          </cell>
          <cell r="AP305">
            <v>2</v>
          </cell>
          <cell r="AQ305" t="str">
            <v>Down</v>
          </cell>
          <cell r="AR305" t="str">
            <v>Pollution incidents</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24.51</v>
          </cell>
          <cell r="BJ305">
            <v>23.74</v>
          </cell>
          <cell r="BK305">
            <v>23</v>
          </cell>
          <cell r="BL305">
            <v>22.4</v>
          </cell>
          <cell r="BM305">
            <v>19.5</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t="str">
            <v>Yes</v>
          </cell>
          <cell r="CE305" t="str">
            <v>Yes</v>
          </cell>
          <cell r="CF305" t="str">
            <v>Yes</v>
          </cell>
          <cell r="CG305" t="str">
            <v>Yes</v>
          </cell>
          <cell r="CH305" t="str">
            <v>Yes</v>
          </cell>
          <cell r="CI305" t="str">
            <v/>
          </cell>
          <cell r="CJ305" t="str">
            <v/>
          </cell>
          <cell r="CK305" t="str">
            <v/>
          </cell>
          <cell r="CL305" t="str">
            <v/>
          </cell>
          <cell r="CM305" t="str">
            <v/>
          </cell>
          <cell r="CN305">
            <v>49.01</v>
          </cell>
          <cell r="CO305">
            <v>49.01</v>
          </cell>
          <cell r="CP305">
            <v>49.01</v>
          </cell>
          <cell r="CQ305">
            <v>49.01</v>
          </cell>
          <cell r="CR305">
            <v>49.01</v>
          </cell>
          <cell r="CS305" t="str">
            <v/>
          </cell>
          <cell r="CT305" t="str">
            <v/>
          </cell>
          <cell r="CU305" t="str">
            <v/>
          </cell>
          <cell r="CV305" t="str">
            <v/>
          </cell>
          <cell r="CW305" t="str">
            <v/>
          </cell>
          <cell r="CX305" t="str">
            <v/>
          </cell>
          <cell r="CY305" t="str">
            <v/>
          </cell>
          <cell r="CZ305" t="str">
            <v/>
          </cell>
          <cell r="DA305" t="str">
            <v/>
          </cell>
          <cell r="DB305" t="str">
            <v/>
          </cell>
          <cell r="DC305">
            <v>18.57</v>
          </cell>
          <cell r="DD305">
            <v>17.8</v>
          </cell>
          <cell r="DE305">
            <v>17.07</v>
          </cell>
          <cell r="DF305">
            <v>16.47</v>
          </cell>
          <cell r="DG305">
            <v>13.57</v>
          </cell>
          <cell r="DH305" t="str">
            <v/>
          </cell>
          <cell r="DI305" t="str">
            <v/>
          </cell>
          <cell r="DJ305" t="str">
            <v/>
          </cell>
          <cell r="DK305" t="str">
            <v/>
          </cell>
          <cell r="DL305" t="str">
            <v/>
          </cell>
          <cell r="DM305">
            <v>-0.315</v>
          </cell>
          <cell r="DN305" t="str">
            <v/>
          </cell>
          <cell r="DO305" t="str">
            <v/>
          </cell>
          <cell r="DP305" t="str">
            <v/>
          </cell>
          <cell r="DQ305">
            <v>0.27</v>
          </cell>
          <cell r="DR305" t="str">
            <v/>
          </cell>
          <cell r="DS305" t="str">
            <v/>
          </cell>
          <cell r="DT305" t="str">
            <v/>
          </cell>
          <cell r="DU305" t="str">
            <v/>
          </cell>
          <cell r="DV305">
            <v>1</v>
          </cell>
          <cell r="DW305" t="str">
            <v/>
          </cell>
        </row>
        <row r="306">
          <cell r="U306" t="str">
            <v>PR19SRN_WR02</v>
          </cell>
          <cell r="V306" t="str">
            <v xml:space="preserve">The services we provide are effective and fit for the future </v>
          </cell>
          <cell r="W306" t="str">
            <v xml:space="preserve">PR19 new </v>
          </cell>
          <cell r="X306" t="str">
            <v>WR02</v>
          </cell>
          <cell r="Y306" t="str">
            <v>Risk of severe restrictions in a drought</v>
          </cell>
          <cell r="Z306" t="str">
            <v xml:space="preserve">Risk of severe restrictions in a drought is an Ofwat common definition. Defined by Ofwat in: https://www.ofwat.gov.uk/wp-content/uploads/2018/03/Drought-resilience-metric-March-18.pdf </v>
          </cell>
          <cell r="AA306">
            <v>1</v>
          </cell>
          <cell r="AB306" t="str">
            <v/>
          </cell>
          <cell r="AC306" t="str">
            <v/>
          </cell>
          <cell r="AD306" t="str">
            <v/>
          </cell>
          <cell r="AE306" t="str">
            <v/>
          </cell>
          <cell r="AF306" t="str">
            <v/>
          </cell>
          <cell r="AG306" t="str">
            <v/>
          </cell>
          <cell r="AH306" t="str">
            <v/>
          </cell>
          <cell r="AI306">
            <v>1</v>
          </cell>
          <cell r="AJ306" t="str">
            <v>NFI</v>
          </cell>
          <cell r="AK306" t="str">
            <v xml:space="preserve"> </v>
          </cell>
          <cell r="AL306" t="str">
            <v xml:space="preserve"> </v>
          </cell>
          <cell r="AM306" t="str">
            <v xml:space="preserve">Resilience </v>
          </cell>
          <cell r="AN306" t="str">
            <v>%</v>
          </cell>
          <cell r="AO306" t="str">
            <v>Percentage of population at risk</v>
          </cell>
          <cell r="AP306">
            <v>1</v>
          </cell>
          <cell r="AQ306" t="str">
            <v>Down</v>
          </cell>
          <cell r="AR306" t="str">
            <v>Risk of severe restrictions in a drought</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t="str">
            <v/>
          </cell>
          <cell r="CE306" t="str">
            <v/>
          </cell>
          <cell r="CF306" t="str">
            <v/>
          </cell>
          <cell r="CG306" t="str">
            <v/>
          </cell>
          <cell r="CH306" t="str">
            <v/>
          </cell>
          <cell r="CI306" t="str">
            <v/>
          </cell>
          <cell r="CJ306" t="str">
            <v/>
          </cell>
          <cell r="CK306" t="str">
            <v/>
          </cell>
          <cell r="CL306" t="str">
            <v/>
          </cell>
          <cell r="CM306" t="str">
            <v/>
          </cell>
          <cell r="CN306" t="str">
            <v/>
          </cell>
          <cell r="CO306" t="str">
            <v/>
          </cell>
          <cell r="CP306" t="str">
            <v/>
          </cell>
          <cell r="CQ306" t="str">
            <v/>
          </cell>
          <cell r="CR306" t="str">
            <v/>
          </cell>
          <cell r="CS306" t="str">
            <v/>
          </cell>
          <cell r="CT306" t="str">
            <v/>
          </cell>
          <cell r="CU306" t="str">
            <v/>
          </cell>
          <cell r="CV306" t="str">
            <v/>
          </cell>
          <cell r="CW306" t="str">
            <v/>
          </cell>
          <cell r="CX306" t="str">
            <v/>
          </cell>
          <cell r="CY306" t="str">
            <v/>
          </cell>
          <cell r="CZ306" t="str">
            <v/>
          </cell>
          <cell r="DA306" t="str">
            <v/>
          </cell>
          <cell r="DB306" t="str">
            <v/>
          </cell>
          <cell r="DC306" t="str">
            <v/>
          </cell>
          <cell r="DD306" t="str">
            <v/>
          </cell>
          <cell r="DE306" t="str">
            <v/>
          </cell>
          <cell r="DF306" t="str">
            <v/>
          </cell>
          <cell r="DG306" t="str">
            <v/>
          </cell>
          <cell r="DH306" t="str">
            <v/>
          </cell>
          <cell r="DI306" t="str">
            <v/>
          </cell>
          <cell r="DJ306" t="str">
            <v/>
          </cell>
          <cell r="DK306" t="str">
            <v/>
          </cell>
          <cell r="DL306" t="str">
            <v/>
          </cell>
          <cell r="DM306" t="str">
            <v/>
          </cell>
          <cell r="DN306" t="str">
            <v/>
          </cell>
          <cell r="DO306" t="str">
            <v/>
          </cell>
          <cell r="DP306" t="str">
            <v/>
          </cell>
          <cell r="DQ306" t="str">
            <v/>
          </cell>
          <cell r="DR306" t="str">
            <v/>
          </cell>
          <cell r="DS306" t="str">
            <v/>
          </cell>
          <cell r="DT306" t="str">
            <v/>
          </cell>
          <cell r="DU306" t="str">
            <v/>
          </cell>
          <cell r="DV306">
            <v>1</v>
          </cell>
          <cell r="DW306" t="str">
            <v/>
          </cell>
        </row>
        <row r="307">
          <cell r="U307" t="str">
            <v>PR19SRN_WWN03</v>
          </cell>
          <cell r="V307" t="str">
            <v xml:space="preserve">The services we provide are effective and fit for the future </v>
          </cell>
          <cell r="W307" t="str">
            <v xml:space="preserve">PR19 new </v>
          </cell>
          <cell r="X307" t="str">
            <v>WWN03</v>
          </cell>
          <cell r="Y307" t="str">
            <v>Risk of sewer flooding in a storm</v>
          </cell>
          <cell r="Z307" t="str">
            <v xml:space="preserve">Risk of sewer flooding in a storm is an Ofwat common definition. Defined by Ofwat in: https://www.ofwat.gov.uk/wp-content/uploads/2017/12/Developing-and-Trialling-Wastewater-Resilience-Metrics-Atkins.pdf </v>
          </cell>
          <cell r="AA307" t="str">
            <v/>
          </cell>
          <cell r="AB307" t="str">
            <v/>
          </cell>
          <cell r="AC307">
            <v>1</v>
          </cell>
          <cell r="AD307" t="str">
            <v/>
          </cell>
          <cell r="AE307" t="str">
            <v/>
          </cell>
          <cell r="AF307" t="str">
            <v/>
          </cell>
          <cell r="AG307" t="str">
            <v/>
          </cell>
          <cell r="AH307" t="str">
            <v/>
          </cell>
          <cell r="AI307">
            <v>1</v>
          </cell>
          <cell r="AJ307" t="str">
            <v>NFI</v>
          </cell>
          <cell r="AK307" t="str">
            <v xml:space="preserve"> </v>
          </cell>
          <cell r="AL307" t="str">
            <v xml:space="preserve"> </v>
          </cell>
          <cell r="AM307" t="str">
            <v xml:space="preserve">Resilience </v>
          </cell>
          <cell r="AN307" t="str">
            <v>%</v>
          </cell>
          <cell r="AO307" t="str">
            <v>Percentage of population at risk</v>
          </cell>
          <cell r="AP307">
            <v>2</v>
          </cell>
          <cell r="AQ307" t="str">
            <v>Down</v>
          </cell>
          <cell r="AR307" t="str">
            <v>Risk of sewer flooding in a storm</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12.42</v>
          </cell>
          <cell r="BJ307">
            <v>12.42</v>
          </cell>
          <cell r="BK307">
            <v>12.42</v>
          </cell>
          <cell r="BL307">
            <v>12.42</v>
          </cell>
          <cell r="BM307">
            <v>12.42</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t="str">
            <v/>
          </cell>
          <cell r="CE307" t="str">
            <v/>
          </cell>
          <cell r="CF307" t="str">
            <v/>
          </cell>
          <cell r="CG307" t="str">
            <v/>
          </cell>
          <cell r="CH307" t="str">
            <v/>
          </cell>
          <cell r="CI307" t="str">
            <v/>
          </cell>
          <cell r="CJ307" t="str">
            <v/>
          </cell>
          <cell r="CK307" t="str">
            <v/>
          </cell>
          <cell r="CL307" t="str">
            <v/>
          </cell>
          <cell r="CM307" t="str">
            <v/>
          </cell>
          <cell r="CN307" t="str">
            <v/>
          </cell>
          <cell r="CO307" t="str">
            <v/>
          </cell>
          <cell r="CP307" t="str">
            <v/>
          </cell>
          <cell r="CQ307" t="str">
            <v/>
          </cell>
          <cell r="CR307" t="str">
            <v/>
          </cell>
          <cell r="CS307" t="str">
            <v/>
          </cell>
          <cell r="CT307" t="str">
            <v/>
          </cell>
          <cell r="CU307" t="str">
            <v/>
          </cell>
          <cell r="CV307" t="str">
            <v/>
          </cell>
          <cell r="CW307" t="str">
            <v/>
          </cell>
          <cell r="CX307" t="str">
            <v/>
          </cell>
          <cell r="CY307" t="str">
            <v/>
          </cell>
          <cell r="CZ307" t="str">
            <v/>
          </cell>
          <cell r="DA307" t="str">
            <v/>
          </cell>
          <cell r="DB307" t="str">
            <v/>
          </cell>
          <cell r="DC307" t="str">
            <v/>
          </cell>
          <cell r="DD307" t="str">
            <v/>
          </cell>
          <cell r="DE307" t="str">
            <v/>
          </cell>
          <cell r="DF307" t="str">
            <v/>
          </cell>
          <cell r="DG307" t="str">
            <v/>
          </cell>
          <cell r="DH307" t="str">
            <v/>
          </cell>
          <cell r="DI307" t="str">
            <v/>
          </cell>
          <cell r="DJ307" t="str">
            <v/>
          </cell>
          <cell r="DK307" t="str">
            <v/>
          </cell>
          <cell r="DL307" t="str">
            <v/>
          </cell>
          <cell r="DM307" t="str">
            <v/>
          </cell>
          <cell r="DN307" t="str">
            <v/>
          </cell>
          <cell r="DO307" t="str">
            <v/>
          </cell>
          <cell r="DP307" t="str">
            <v/>
          </cell>
          <cell r="DQ307" t="str">
            <v/>
          </cell>
          <cell r="DR307" t="str">
            <v/>
          </cell>
          <cell r="DS307" t="str">
            <v/>
          </cell>
          <cell r="DT307" t="str">
            <v/>
          </cell>
          <cell r="DU307" t="str">
            <v/>
          </cell>
          <cell r="DV307">
            <v>1</v>
          </cell>
          <cell r="DW307" t="str">
            <v/>
          </cell>
        </row>
        <row r="308">
          <cell r="U308" t="str">
            <v>PR19SRN_WN05</v>
          </cell>
          <cell r="V308" t="str">
            <v xml:space="preserve">The services we provide are effective and fit for the future </v>
          </cell>
          <cell r="W308" t="str">
            <v xml:space="preserve">PR14 revision </v>
          </cell>
          <cell r="X308" t="str">
            <v>WN05</v>
          </cell>
          <cell r="Y308" t="str">
            <v>Mains repairs</v>
          </cell>
          <cell r="Z308" t="str">
            <v xml:space="preserve">Mains bursts is an Ofwat common definition. Defined by Ofwat in: https://www.ofwat.gov.uk/wp-content/uploads/2018/03/Reporting-guidance-mains-repairs-per-1000km.pdf  </v>
          </cell>
          <cell r="AA308" t="str">
            <v/>
          </cell>
          <cell r="AB308">
            <v>1</v>
          </cell>
          <cell r="AC308" t="str">
            <v/>
          </cell>
          <cell r="AD308" t="str">
            <v/>
          </cell>
          <cell r="AE308" t="str">
            <v/>
          </cell>
          <cell r="AF308" t="str">
            <v/>
          </cell>
          <cell r="AG308" t="str">
            <v/>
          </cell>
          <cell r="AH308" t="str">
            <v/>
          </cell>
          <cell r="AI308">
            <v>1</v>
          </cell>
          <cell r="AJ308" t="str">
            <v>Out &amp; under</v>
          </cell>
          <cell r="AK308" t="str">
            <v xml:space="preserve">Revenue  </v>
          </cell>
          <cell r="AL308" t="str">
            <v>In-period</v>
          </cell>
          <cell r="AM308" t="str">
            <v xml:space="preserve">Water mains bursts </v>
          </cell>
          <cell r="AN308" t="str">
            <v>number</v>
          </cell>
          <cell r="AO308" t="str">
            <v>Number of repairs per 1000 km of mains</v>
          </cell>
          <cell r="AP308">
            <v>1</v>
          </cell>
          <cell r="AQ308" t="str">
            <v>Down</v>
          </cell>
          <cell r="AR308" t="str">
            <v>Mains repairs</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129.1</v>
          </cell>
          <cell r="BJ308">
            <v>118.3</v>
          </cell>
          <cell r="BK308">
            <v>107.7</v>
          </cell>
          <cell r="BL308">
            <v>97.4</v>
          </cell>
          <cell r="BM308">
            <v>87.3</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t="str">
            <v>Yes</v>
          </cell>
          <cell r="CE308" t="str">
            <v>Yes</v>
          </cell>
          <cell r="CF308" t="str">
            <v>Yes</v>
          </cell>
          <cell r="CG308" t="str">
            <v>Yes</v>
          </cell>
          <cell r="CH308" t="str">
            <v>Yes</v>
          </cell>
          <cell r="CI308" t="str">
            <v/>
          </cell>
          <cell r="CJ308" t="str">
            <v/>
          </cell>
          <cell r="CK308" t="str">
            <v/>
          </cell>
          <cell r="CL308" t="str">
            <v/>
          </cell>
          <cell r="CM308" t="str">
            <v/>
          </cell>
          <cell r="CN308">
            <v>180.8</v>
          </cell>
          <cell r="CO308">
            <v>180.8</v>
          </cell>
          <cell r="CP308">
            <v>180.8</v>
          </cell>
          <cell r="CQ308">
            <v>180.8</v>
          </cell>
          <cell r="CR308">
            <v>180.8</v>
          </cell>
          <cell r="CS308" t="str">
            <v/>
          </cell>
          <cell r="CT308" t="str">
            <v/>
          </cell>
          <cell r="CU308" t="str">
            <v/>
          </cell>
          <cell r="CV308" t="str">
            <v/>
          </cell>
          <cell r="CW308" t="str">
            <v/>
          </cell>
          <cell r="CX308" t="str">
            <v/>
          </cell>
          <cell r="CY308" t="str">
            <v/>
          </cell>
          <cell r="CZ308" t="str">
            <v/>
          </cell>
          <cell r="DA308" t="str">
            <v/>
          </cell>
          <cell r="DB308" t="str">
            <v/>
          </cell>
          <cell r="DC308">
            <v>106.7</v>
          </cell>
          <cell r="DD308">
            <v>95.9</v>
          </cell>
          <cell r="DE308">
            <v>85.3</v>
          </cell>
          <cell r="DF308">
            <v>75</v>
          </cell>
          <cell r="DG308">
            <v>64.900000000000006</v>
          </cell>
          <cell r="DH308" t="str">
            <v/>
          </cell>
          <cell r="DI308" t="str">
            <v/>
          </cell>
          <cell r="DJ308" t="str">
            <v/>
          </cell>
          <cell r="DK308" t="str">
            <v/>
          </cell>
          <cell r="DL308" t="str">
            <v/>
          </cell>
          <cell r="DM308">
            <v>-8.4000000000000005E-2</v>
          </cell>
          <cell r="DN308" t="str">
            <v/>
          </cell>
          <cell r="DO308" t="str">
            <v/>
          </cell>
          <cell r="DP308" t="str">
            <v/>
          </cell>
          <cell r="DQ308">
            <v>5.5E-2</v>
          </cell>
          <cell r="DR308" t="str">
            <v/>
          </cell>
          <cell r="DS308" t="str">
            <v/>
          </cell>
          <cell r="DT308" t="str">
            <v/>
          </cell>
          <cell r="DU308" t="str">
            <v/>
          </cell>
          <cell r="DV308">
            <v>1</v>
          </cell>
          <cell r="DW308" t="str">
            <v/>
          </cell>
        </row>
        <row r="309">
          <cell r="U309" t="str">
            <v>PR19SRN_WN06</v>
          </cell>
          <cell r="V309" t="str">
            <v xml:space="preserve">The services we provide are effective and fit for the future </v>
          </cell>
          <cell r="W309" t="str">
            <v xml:space="preserve">PR19 new </v>
          </cell>
          <cell r="X309" t="str">
            <v>WN06</v>
          </cell>
          <cell r="Y309" t="str">
            <v>Unplanned outage</v>
          </cell>
          <cell r="Z309" t="str">
            <v xml:space="preserve">Unplanned outage is an Ofwat common definition. Defined by Ofwat in: https://www.ofwat.gov.uk/wp-content/uploads/2018/03/Reporting-guidance-unplanned-outage.pdf   </v>
          </cell>
          <cell r="AA309" t="str">
            <v/>
          </cell>
          <cell r="AB309">
            <v>1</v>
          </cell>
          <cell r="AC309" t="str">
            <v/>
          </cell>
          <cell r="AD309" t="str">
            <v/>
          </cell>
          <cell r="AE309" t="str">
            <v/>
          </cell>
          <cell r="AF309" t="str">
            <v/>
          </cell>
          <cell r="AG309" t="str">
            <v/>
          </cell>
          <cell r="AH309" t="str">
            <v/>
          </cell>
          <cell r="AI309">
            <v>1</v>
          </cell>
          <cell r="AJ309" t="str">
            <v>Under</v>
          </cell>
          <cell r="AK309" t="str">
            <v xml:space="preserve">Revenue  </v>
          </cell>
          <cell r="AL309" t="str">
            <v>In-period</v>
          </cell>
          <cell r="AM309" t="str">
            <v xml:space="preserve">Water outage </v>
          </cell>
          <cell r="AN309" t="str">
            <v>%</v>
          </cell>
          <cell r="AO309" t="str">
            <v>Percentage of peak week production capacity</v>
          </cell>
          <cell r="AP309">
            <v>2</v>
          </cell>
          <cell r="AQ309" t="str">
            <v>Down</v>
          </cell>
          <cell r="AR309" t="str">
            <v>Unplanned outage</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9.44</v>
          </cell>
          <cell r="BJ309">
            <v>9.11</v>
          </cell>
          <cell r="BK309">
            <v>7.33</v>
          </cell>
          <cell r="BL309">
            <v>6.45</v>
          </cell>
          <cell r="BM309">
            <v>3.25</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t="str">
            <v>Yes</v>
          </cell>
          <cell r="CE309" t="str">
            <v>Yes</v>
          </cell>
          <cell r="CF309" t="str">
            <v>Yes</v>
          </cell>
          <cell r="CG309" t="str">
            <v>Yes</v>
          </cell>
          <cell r="CH309" t="str">
            <v>Yes</v>
          </cell>
          <cell r="CI309" t="str">
            <v/>
          </cell>
          <cell r="CJ309" t="str">
            <v/>
          </cell>
          <cell r="CK309" t="str">
            <v/>
          </cell>
          <cell r="CL309" t="str">
            <v/>
          </cell>
          <cell r="CM309" t="str">
            <v/>
          </cell>
          <cell r="CN309">
            <v>18.88</v>
          </cell>
          <cell r="CO309">
            <v>18.88</v>
          </cell>
          <cell r="CP309">
            <v>18.88</v>
          </cell>
          <cell r="CQ309">
            <v>18.88</v>
          </cell>
          <cell r="CR309">
            <v>18.88</v>
          </cell>
          <cell r="CS309" t="str">
            <v/>
          </cell>
          <cell r="CT309" t="str">
            <v/>
          </cell>
          <cell r="CU309" t="str">
            <v/>
          </cell>
          <cell r="CV309" t="str">
            <v/>
          </cell>
          <cell r="CW309" t="str">
            <v/>
          </cell>
          <cell r="CX309" t="str">
            <v/>
          </cell>
          <cell r="CY309" t="str">
            <v/>
          </cell>
          <cell r="CZ309" t="str">
            <v/>
          </cell>
          <cell r="DA309" t="str">
            <v/>
          </cell>
          <cell r="DB309" t="str">
            <v/>
          </cell>
          <cell r="DC309" t="str">
            <v/>
          </cell>
          <cell r="DD309" t="str">
            <v/>
          </cell>
          <cell r="DE309" t="str">
            <v/>
          </cell>
          <cell r="DF309" t="str">
            <v/>
          </cell>
          <cell r="DG309" t="str">
            <v/>
          </cell>
          <cell r="DH309" t="str">
            <v/>
          </cell>
          <cell r="DI309" t="str">
            <v/>
          </cell>
          <cell r="DJ309" t="str">
            <v/>
          </cell>
          <cell r="DK309" t="str">
            <v/>
          </cell>
          <cell r="DL309" t="str">
            <v/>
          </cell>
          <cell r="DM309">
            <v>-0.89600000000000002</v>
          </cell>
          <cell r="DN309" t="str">
            <v/>
          </cell>
          <cell r="DO309" t="str">
            <v/>
          </cell>
          <cell r="DP309" t="str">
            <v/>
          </cell>
          <cell r="DQ309" t="str">
            <v/>
          </cell>
          <cell r="DR309" t="str">
            <v/>
          </cell>
          <cell r="DS309" t="str">
            <v/>
          </cell>
          <cell r="DT309" t="str">
            <v/>
          </cell>
          <cell r="DU309" t="str">
            <v/>
          </cell>
          <cell r="DV309">
            <v>1</v>
          </cell>
          <cell r="DW309" t="str">
            <v/>
          </cell>
        </row>
        <row r="310">
          <cell r="U310" t="str">
            <v>PR19SRN_WWN04</v>
          </cell>
          <cell r="V310" t="str">
            <v xml:space="preserve">The services we provide are effective and fit for the future </v>
          </cell>
          <cell r="W310" t="str">
            <v xml:space="preserve">PR14 revision </v>
          </cell>
          <cell r="X310" t="str">
            <v>WWN04</v>
          </cell>
          <cell r="Y310" t="str">
            <v>Sewer collapses</v>
          </cell>
          <cell r="Z310" t="str">
            <v xml:space="preserve">Sewer collapses is an Ofwat common definition. Defined by Ofwat in: https://www.ofwat.gov.uk/wp-content/uploads/2018/03/Reporting-guidance-sewer-collapses-per-1000km.pdf </v>
          </cell>
          <cell r="AA310" t="str">
            <v/>
          </cell>
          <cell r="AB310" t="str">
            <v/>
          </cell>
          <cell r="AC310">
            <v>1</v>
          </cell>
          <cell r="AD310" t="str">
            <v/>
          </cell>
          <cell r="AE310" t="str">
            <v/>
          </cell>
          <cell r="AF310" t="str">
            <v/>
          </cell>
          <cell r="AG310" t="str">
            <v/>
          </cell>
          <cell r="AH310" t="str">
            <v/>
          </cell>
          <cell r="AI310">
            <v>1</v>
          </cell>
          <cell r="AJ310" t="str">
            <v>Under</v>
          </cell>
          <cell r="AK310" t="str">
            <v xml:space="preserve">Revenue  </v>
          </cell>
          <cell r="AL310" t="str">
            <v>In-period</v>
          </cell>
          <cell r="AM310" t="str">
            <v xml:space="preserve">Asset/equipment failure </v>
          </cell>
          <cell r="AN310" t="str">
            <v>number</v>
          </cell>
          <cell r="AO310" t="str">
            <v>Number of collapses per 1000km of sewer network</v>
          </cell>
          <cell r="AP310">
            <v>2</v>
          </cell>
          <cell r="AQ310" t="str">
            <v>Down</v>
          </cell>
          <cell r="AR310" t="str">
            <v>Sewer collapses</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5.72</v>
          </cell>
          <cell r="BJ310">
            <v>5.64</v>
          </cell>
          <cell r="BK310">
            <v>5.59</v>
          </cell>
          <cell r="BL310">
            <v>5.53</v>
          </cell>
          <cell r="BM310">
            <v>5.48</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t="str">
            <v>Yes</v>
          </cell>
          <cell r="CE310" t="str">
            <v>Yes</v>
          </cell>
          <cell r="CF310" t="str">
            <v>Yes</v>
          </cell>
          <cell r="CG310" t="str">
            <v>Yes</v>
          </cell>
          <cell r="CH310" t="str">
            <v>Yes</v>
          </cell>
          <cell r="CI310" t="str">
            <v/>
          </cell>
          <cell r="CJ310" t="str">
            <v/>
          </cell>
          <cell r="CK310" t="str">
            <v/>
          </cell>
          <cell r="CL310" t="str">
            <v/>
          </cell>
          <cell r="CM310" t="str">
            <v/>
          </cell>
          <cell r="CN310" t="str">
            <v/>
          </cell>
          <cell r="CO310" t="str">
            <v/>
          </cell>
          <cell r="CP310" t="str">
            <v/>
          </cell>
          <cell r="CQ310" t="str">
            <v/>
          </cell>
          <cell r="CR310" t="str">
            <v/>
          </cell>
          <cell r="CS310" t="str">
            <v/>
          </cell>
          <cell r="CT310" t="str">
            <v/>
          </cell>
          <cell r="CU310" t="str">
            <v/>
          </cell>
          <cell r="CV310" t="str">
            <v/>
          </cell>
          <cell r="CW310" t="str">
            <v/>
          </cell>
          <cell r="CX310" t="str">
            <v/>
          </cell>
          <cell r="CY310" t="str">
            <v/>
          </cell>
          <cell r="CZ310" t="str">
            <v/>
          </cell>
          <cell r="DA310" t="str">
            <v/>
          </cell>
          <cell r="DB310" t="str">
            <v/>
          </cell>
          <cell r="DC310" t="str">
            <v/>
          </cell>
          <cell r="DD310" t="str">
            <v/>
          </cell>
          <cell r="DE310" t="str">
            <v/>
          </cell>
          <cell r="DF310" t="str">
            <v/>
          </cell>
          <cell r="DG310" t="str">
            <v/>
          </cell>
          <cell r="DH310" t="str">
            <v/>
          </cell>
          <cell r="DI310" t="str">
            <v/>
          </cell>
          <cell r="DJ310" t="str">
            <v/>
          </cell>
          <cell r="DK310" t="str">
            <v/>
          </cell>
          <cell r="DL310" t="str">
            <v/>
          </cell>
          <cell r="DM310">
            <v>-1.843</v>
          </cell>
          <cell r="DN310" t="str">
            <v/>
          </cell>
          <cell r="DO310" t="str">
            <v/>
          </cell>
          <cell r="DP310" t="str">
            <v/>
          </cell>
          <cell r="DQ310" t="str">
            <v/>
          </cell>
          <cell r="DR310" t="str">
            <v/>
          </cell>
          <cell r="DS310" t="str">
            <v/>
          </cell>
          <cell r="DT310" t="str">
            <v/>
          </cell>
          <cell r="DU310" t="str">
            <v/>
          </cell>
          <cell r="DV310">
            <v>1</v>
          </cell>
          <cell r="DW310" t="str">
            <v/>
          </cell>
        </row>
        <row r="311">
          <cell r="U311" t="str">
            <v>PR19SRN_WWN05</v>
          </cell>
          <cell r="V311" t="str">
            <v xml:space="preserve">The services we provide are effective and fit for the future </v>
          </cell>
          <cell r="W311" t="str">
            <v xml:space="preserve">PR14 revision </v>
          </cell>
          <cell r="X311" t="str">
            <v>WWN05</v>
          </cell>
          <cell r="Y311" t="str">
            <v>Treatment works compliance</v>
          </cell>
          <cell r="Z311" t="str">
            <v xml:space="preserve">Treatment works compliance is an Ofwat common definition. Defined by Ofwat in: https://www.ofwat.gov.uk/wp-content/uploads/2017/12/WatCoPerfEPAmethodology_v3-Nov-2017-Final.pdf  </v>
          </cell>
          <cell r="AA311" t="str">
            <v/>
          </cell>
          <cell r="AB311" t="str">
            <v/>
          </cell>
          <cell r="AC311">
            <v>1</v>
          </cell>
          <cell r="AD311" t="str">
            <v/>
          </cell>
          <cell r="AE311" t="str">
            <v/>
          </cell>
          <cell r="AF311" t="str">
            <v/>
          </cell>
          <cell r="AG311" t="str">
            <v/>
          </cell>
          <cell r="AH311" t="str">
            <v/>
          </cell>
          <cell r="AI311">
            <v>1</v>
          </cell>
          <cell r="AJ311" t="str">
            <v>Under</v>
          </cell>
          <cell r="AK311" t="str">
            <v>Revenue</v>
          </cell>
          <cell r="AL311" t="str">
            <v>In-period</v>
          </cell>
          <cell r="AM311" t="str">
            <v xml:space="preserve">WwTW numeric consents </v>
          </cell>
          <cell r="AN311" t="str">
            <v>%</v>
          </cell>
          <cell r="AO311" t="str">
            <v>Percentage compliance</v>
          </cell>
          <cell r="AP311">
            <v>2</v>
          </cell>
          <cell r="AQ311" t="str">
            <v>Up</v>
          </cell>
          <cell r="AR311" t="str">
            <v>Treatment works compliance</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100</v>
          </cell>
          <cell r="BJ311">
            <v>100</v>
          </cell>
          <cell r="BK311">
            <v>100</v>
          </cell>
          <cell r="BL311">
            <v>100</v>
          </cell>
          <cell r="BM311">
            <v>100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t="str">
            <v>Yes</v>
          </cell>
          <cell r="CE311" t="str">
            <v>Yes</v>
          </cell>
          <cell r="CF311" t="str">
            <v>Yes</v>
          </cell>
          <cell r="CG311" t="str">
            <v>Yes</v>
          </cell>
          <cell r="CH311" t="str">
            <v>Yes</v>
          </cell>
          <cell r="CI311" t="str">
            <v/>
          </cell>
          <cell r="CJ311" t="str">
            <v/>
          </cell>
          <cell r="CK311" t="str">
            <v/>
          </cell>
          <cell r="CL311" t="str">
            <v/>
          </cell>
          <cell r="CM311" t="str">
            <v/>
          </cell>
          <cell r="CN311">
            <v>97</v>
          </cell>
          <cell r="CO311">
            <v>97</v>
          </cell>
          <cell r="CP311">
            <v>97</v>
          </cell>
          <cell r="CQ311">
            <v>97</v>
          </cell>
          <cell r="CR311">
            <v>97</v>
          </cell>
          <cell r="CS311">
            <v>99</v>
          </cell>
          <cell r="CT311">
            <v>99</v>
          </cell>
          <cell r="CU311">
            <v>99</v>
          </cell>
          <cell r="CV311">
            <v>99</v>
          </cell>
          <cell r="CW311">
            <v>99</v>
          </cell>
          <cell r="CX311" t="str">
            <v/>
          </cell>
          <cell r="CY311" t="str">
            <v/>
          </cell>
          <cell r="CZ311" t="str">
            <v/>
          </cell>
          <cell r="DA311" t="str">
            <v/>
          </cell>
          <cell r="DB311" t="str">
            <v/>
          </cell>
          <cell r="DC311" t="str">
            <v/>
          </cell>
          <cell r="DD311" t="str">
            <v/>
          </cell>
          <cell r="DE311" t="str">
            <v/>
          </cell>
          <cell r="DF311" t="str">
            <v/>
          </cell>
          <cell r="DG311" t="str">
            <v/>
          </cell>
          <cell r="DH311" t="str">
            <v/>
          </cell>
          <cell r="DI311" t="str">
            <v/>
          </cell>
          <cell r="DJ311" t="str">
            <v/>
          </cell>
          <cell r="DK311" t="str">
            <v/>
          </cell>
          <cell r="DL311" t="str">
            <v/>
          </cell>
          <cell r="DM311">
            <v>-10</v>
          </cell>
          <cell r="DN311" t="str">
            <v/>
          </cell>
          <cell r="DO311" t="str">
            <v/>
          </cell>
          <cell r="DP311" t="str">
            <v/>
          </cell>
          <cell r="DQ311" t="str">
            <v/>
          </cell>
          <cell r="DR311" t="str">
            <v/>
          </cell>
          <cell r="DS311" t="str">
            <v/>
          </cell>
          <cell r="DT311" t="str">
            <v/>
          </cell>
          <cell r="DU311" t="str">
            <v/>
          </cell>
          <cell r="DV311">
            <v>1</v>
          </cell>
          <cell r="DW311" t="str">
            <v/>
          </cell>
        </row>
        <row r="312">
          <cell r="U312" t="str">
            <v xml:space="preserve">PR19SRN_WN10 </v>
          </cell>
          <cell r="V312" t="str">
            <v xml:space="preserve">The services we provide are effective and fit for the future </v>
          </cell>
          <cell r="W312" t="str">
            <v xml:space="preserve">PR19 new </v>
          </cell>
          <cell r="X312" t="str">
            <v xml:space="preserve">WN10 </v>
          </cell>
          <cell r="Y312" t="str">
            <v xml:space="preserve">Water supply resilience </v>
          </cell>
          <cell r="Z312" t="str">
            <v xml:space="preserve">Number of residential properties at risk of long term loss of supply (&gt;48 hours) in Thanet, Brighton and the Isle of Wight Water Supply Zones. This measure is being trialled in these areas during AMP7.  </v>
          </cell>
          <cell r="AA312" t="str">
            <v/>
          </cell>
          <cell r="AB312">
            <v>1</v>
          </cell>
          <cell r="AC312" t="str">
            <v/>
          </cell>
          <cell r="AD312" t="str">
            <v/>
          </cell>
          <cell r="AE312" t="str">
            <v/>
          </cell>
          <cell r="AF312" t="str">
            <v/>
          </cell>
          <cell r="AG312" t="str">
            <v/>
          </cell>
          <cell r="AH312" t="str">
            <v/>
          </cell>
          <cell r="AI312">
            <v>1</v>
          </cell>
          <cell r="AJ312" t="str">
            <v>NFI</v>
          </cell>
          <cell r="AK312" t="str">
            <v xml:space="preserve"> </v>
          </cell>
          <cell r="AL312" t="str">
            <v xml:space="preserve"> </v>
          </cell>
          <cell r="AM312" t="str">
            <v xml:space="preserve">Resilience </v>
          </cell>
          <cell r="AN312" t="str">
            <v>nr</v>
          </cell>
          <cell r="AO312" t="str">
            <v xml:space="preserve">Number of residential properties at risk of long term loss of supply (&gt;48 hours)   </v>
          </cell>
          <cell r="AP312">
            <v>0</v>
          </cell>
          <cell r="AQ312" t="str">
            <v>Down</v>
          </cell>
          <cell r="AR312" t="str">
            <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t="str">
            <v/>
          </cell>
          <cell r="BJ312" t="str">
            <v/>
          </cell>
          <cell r="BK312" t="str">
            <v/>
          </cell>
          <cell r="BL312" t="str">
            <v/>
          </cell>
          <cell r="BM312" t="str">
            <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C312" t="str">
            <v/>
          </cell>
          <cell r="DD312" t="str">
            <v/>
          </cell>
          <cell r="DE312" t="str">
            <v/>
          </cell>
          <cell r="DF312" t="str">
            <v/>
          </cell>
          <cell r="DG312" t="str">
            <v/>
          </cell>
          <cell r="DH312" t="str">
            <v/>
          </cell>
          <cell r="DI312" t="str">
            <v/>
          </cell>
          <cell r="DJ312" t="str">
            <v/>
          </cell>
          <cell r="DK312" t="str">
            <v/>
          </cell>
          <cell r="DL312" t="str">
            <v/>
          </cell>
          <cell r="DM312" t="str">
            <v/>
          </cell>
          <cell r="DN312" t="str">
            <v/>
          </cell>
          <cell r="DO312" t="str">
            <v/>
          </cell>
          <cell r="DP312" t="str">
            <v/>
          </cell>
          <cell r="DQ312" t="str">
            <v/>
          </cell>
          <cell r="DR312" t="str">
            <v/>
          </cell>
          <cell r="DS312" t="str">
            <v/>
          </cell>
          <cell r="DT312" t="str">
            <v/>
          </cell>
          <cell r="DU312" t="str">
            <v/>
          </cell>
          <cell r="DV312">
            <v>1</v>
          </cell>
          <cell r="DW312" t="str">
            <v/>
          </cell>
        </row>
        <row r="313">
          <cell r="U313" t="str">
            <v>PR19SRN_WN11</v>
          </cell>
          <cell r="V313" t="str">
            <v xml:space="preserve">The services we provide are effective and fit for the future </v>
          </cell>
          <cell r="W313" t="str">
            <v xml:space="preserve">PR14 continuation </v>
          </cell>
          <cell r="X313" t="str">
            <v>WN11</v>
          </cell>
          <cell r="Y313" t="str">
            <v>Properties at risk of receiving low pressure</v>
          </cell>
          <cell r="Z313" t="str">
            <v xml:space="preserve">Number of properties on the DG2 low water pressure register.  </v>
          </cell>
          <cell r="AA313" t="str">
            <v/>
          </cell>
          <cell r="AB313">
            <v>1</v>
          </cell>
          <cell r="AC313" t="str">
            <v/>
          </cell>
          <cell r="AD313" t="str">
            <v/>
          </cell>
          <cell r="AE313" t="str">
            <v/>
          </cell>
          <cell r="AF313" t="str">
            <v/>
          </cell>
          <cell r="AG313" t="str">
            <v/>
          </cell>
          <cell r="AH313" t="str">
            <v/>
          </cell>
          <cell r="AI313">
            <v>1</v>
          </cell>
          <cell r="AJ313" t="str">
            <v>Under</v>
          </cell>
          <cell r="AK313" t="str">
            <v xml:space="preserve">Revenue  </v>
          </cell>
          <cell r="AL313" t="str">
            <v>In-period</v>
          </cell>
          <cell r="AM313" t="str">
            <v xml:space="preserve">Water pressure </v>
          </cell>
          <cell r="AN313" t="str">
            <v>number</v>
          </cell>
          <cell r="AO313" t="str">
            <v>No. of properties per 10,000 connections</v>
          </cell>
          <cell r="AP313">
            <v>0</v>
          </cell>
          <cell r="AQ313" t="str">
            <v>Down</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t="str">
            <v/>
          </cell>
          <cell r="BJ313" t="str">
            <v/>
          </cell>
          <cell r="BK313" t="str">
            <v/>
          </cell>
          <cell r="BL313" t="str">
            <v/>
          </cell>
          <cell r="BM313" t="str">
            <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t="str">
            <v>Yes</v>
          </cell>
          <cell r="CE313" t="str">
            <v>Yes</v>
          </cell>
          <cell r="CF313" t="str">
            <v>Yes</v>
          </cell>
          <cell r="CG313" t="str">
            <v>Yes</v>
          </cell>
          <cell r="CH313" t="str">
            <v>Yes</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t="str">
            <v/>
          </cell>
          <cell r="CV313" t="str">
            <v/>
          </cell>
          <cell r="CW313" t="str">
            <v/>
          </cell>
          <cell r="CX313" t="str">
            <v/>
          </cell>
          <cell r="CY313" t="str">
            <v/>
          </cell>
          <cell r="CZ313" t="str">
            <v/>
          </cell>
          <cell r="DA313" t="str">
            <v/>
          </cell>
          <cell r="DB313" t="str">
            <v/>
          </cell>
          <cell r="DC313" t="str">
            <v/>
          </cell>
          <cell r="DD313" t="str">
            <v/>
          </cell>
          <cell r="DE313" t="str">
            <v/>
          </cell>
          <cell r="DF313" t="str">
            <v/>
          </cell>
          <cell r="DG313" t="str">
            <v/>
          </cell>
          <cell r="DH313" t="str">
            <v/>
          </cell>
          <cell r="DI313" t="str">
            <v/>
          </cell>
          <cell r="DJ313" t="str">
            <v/>
          </cell>
          <cell r="DK313" t="str">
            <v/>
          </cell>
          <cell r="DL313" t="str">
            <v/>
          </cell>
          <cell r="DM313" t="str">
            <v/>
          </cell>
          <cell r="DN313" t="str">
            <v/>
          </cell>
          <cell r="DO313" t="str">
            <v/>
          </cell>
          <cell r="DP313" t="str">
            <v/>
          </cell>
          <cell r="DQ313" t="str">
            <v/>
          </cell>
          <cell r="DR313" t="str">
            <v/>
          </cell>
          <cell r="DS313" t="str">
            <v/>
          </cell>
          <cell r="DT313" t="str">
            <v/>
          </cell>
          <cell r="DU313" t="str">
            <v/>
          </cell>
          <cell r="DV313">
            <v>1</v>
          </cell>
          <cell r="DW313" t="str">
            <v/>
          </cell>
        </row>
        <row r="314">
          <cell r="U314" t="str">
            <v>PR19SRN_WWN08</v>
          </cell>
          <cell r="V314" t="str">
            <v xml:space="preserve">The services we provide are effective and fit for the future </v>
          </cell>
          <cell r="W314" t="str">
            <v xml:space="preserve">PR14 revision </v>
          </cell>
          <cell r="X314" t="str">
            <v>WWN08</v>
          </cell>
          <cell r="Y314" t="str">
            <v>External sewer flooding</v>
          </cell>
          <cell r="Z314" t="str">
            <v xml:space="preserve">External sewer flooding is an Ofwat common definition. Defined by Ofwat in: https://www.ofwat.gov.uk/wp-content/uploads/2018/03/Reporting-guidance-sewer-flooding.pdf </v>
          </cell>
          <cell r="AA314" t="str">
            <v/>
          </cell>
          <cell r="AB314" t="str">
            <v/>
          </cell>
          <cell r="AC314">
            <v>1</v>
          </cell>
          <cell r="AD314" t="str">
            <v/>
          </cell>
          <cell r="AE314" t="str">
            <v/>
          </cell>
          <cell r="AF314" t="str">
            <v/>
          </cell>
          <cell r="AG314" t="str">
            <v/>
          </cell>
          <cell r="AH314" t="str">
            <v/>
          </cell>
          <cell r="AI314">
            <v>1</v>
          </cell>
          <cell r="AJ314" t="str">
            <v>Out &amp; under</v>
          </cell>
          <cell r="AK314" t="str">
            <v xml:space="preserve">Revenue  </v>
          </cell>
          <cell r="AL314" t="str">
            <v>In-period</v>
          </cell>
          <cell r="AM314" t="str">
            <v xml:space="preserve">Sewer flooding </v>
          </cell>
          <cell r="AN314" t="str">
            <v>number</v>
          </cell>
          <cell r="AO314" t="str">
            <v>Number of incidents per 10,000 sewer connections</v>
          </cell>
          <cell r="AP314">
            <v>0</v>
          </cell>
          <cell r="AQ314" t="str">
            <v>Down</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t="str">
            <v/>
          </cell>
          <cell r="BJ314" t="str">
            <v/>
          </cell>
          <cell r="BK314" t="str">
            <v/>
          </cell>
          <cell r="BL314" t="str">
            <v/>
          </cell>
          <cell r="BM314" t="str">
            <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t="str">
            <v>Yes</v>
          </cell>
          <cell r="CE314" t="str">
            <v>Yes</v>
          </cell>
          <cell r="CF314" t="str">
            <v>Yes</v>
          </cell>
          <cell r="CG314" t="str">
            <v>Yes</v>
          </cell>
          <cell r="CH314" t="str">
            <v>Yes</v>
          </cell>
          <cell r="CI314" t="str">
            <v/>
          </cell>
          <cell r="CJ314" t="str">
            <v/>
          </cell>
          <cell r="CK314" t="str">
            <v/>
          </cell>
          <cell r="CL314" t="str">
            <v/>
          </cell>
          <cell r="CM314" t="str">
            <v/>
          </cell>
          <cell r="CN314" t="str">
            <v/>
          </cell>
          <cell r="CO314" t="str">
            <v/>
          </cell>
          <cell r="CP314" t="str">
            <v/>
          </cell>
          <cell r="CQ314" t="str">
            <v/>
          </cell>
          <cell r="CR314" t="str">
            <v/>
          </cell>
          <cell r="CS314" t="str">
            <v/>
          </cell>
          <cell r="CT314" t="str">
            <v/>
          </cell>
          <cell r="CU314" t="str">
            <v/>
          </cell>
          <cell r="CV314" t="str">
            <v/>
          </cell>
          <cell r="CW314" t="str">
            <v/>
          </cell>
          <cell r="CX314" t="str">
            <v/>
          </cell>
          <cell r="CY314" t="str">
            <v/>
          </cell>
          <cell r="CZ314" t="str">
            <v/>
          </cell>
          <cell r="DA314" t="str">
            <v/>
          </cell>
          <cell r="DB314" t="str">
            <v/>
          </cell>
          <cell r="DC314" t="str">
            <v/>
          </cell>
          <cell r="DD314" t="str">
            <v/>
          </cell>
          <cell r="DE314" t="str">
            <v/>
          </cell>
          <cell r="DF314" t="str">
            <v/>
          </cell>
          <cell r="DG314" t="str">
            <v/>
          </cell>
          <cell r="DH314" t="str">
            <v/>
          </cell>
          <cell r="DI314" t="str">
            <v/>
          </cell>
          <cell r="DJ314" t="str">
            <v/>
          </cell>
          <cell r="DK314" t="str">
            <v/>
          </cell>
          <cell r="DL314" t="str">
            <v/>
          </cell>
          <cell r="DM314" t="str">
            <v/>
          </cell>
          <cell r="DN314" t="str">
            <v/>
          </cell>
          <cell r="DO314" t="str">
            <v/>
          </cell>
          <cell r="DP314" t="str">
            <v/>
          </cell>
          <cell r="DQ314" t="str">
            <v/>
          </cell>
          <cell r="DR314" t="str">
            <v/>
          </cell>
          <cell r="DS314" t="str">
            <v/>
          </cell>
          <cell r="DT314" t="str">
            <v/>
          </cell>
          <cell r="DU314" t="str">
            <v/>
          </cell>
          <cell r="DV314">
            <v>1</v>
          </cell>
          <cell r="DW314" t="str">
            <v/>
          </cell>
        </row>
        <row r="315">
          <cell r="U315" t="str">
            <v xml:space="preserve">PR19SRN_WWN10 </v>
          </cell>
          <cell r="V315" t="str">
            <v xml:space="preserve">We safeguard and enhance rivers, reservoirs and coasts for the future </v>
          </cell>
          <cell r="W315" t="str">
            <v xml:space="preserve">PR19 new </v>
          </cell>
          <cell r="X315" t="str">
            <v xml:space="preserve">WWN10 </v>
          </cell>
          <cell r="Y315" t="str">
            <v>Combined Sewer Overflows (CSO) monitoring</v>
          </cell>
          <cell r="Z315" t="str">
            <v xml:space="preserve">Effective monitoring of all our CSOs, this includes monitors in place and available, with data assurance and with results published at least annually </v>
          </cell>
          <cell r="AA315" t="str">
            <v/>
          </cell>
          <cell r="AB315" t="str">
            <v/>
          </cell>
          <cell r="AC315">
            <v>1</v>
          </cell>
          <cell r="AD315" t="str">
            <v/>
          </cell>
          <cell r="AE315" t="str">
            <v/>
          </cell>
          <cell r="AF315" t="str">
            <v/>
          </cell>
          <cell r="AG315" t="str">
            <v/>
          </cell>
          <cell r="AH315" t="str">
            <v/>
          </cell>
          <cell r="AI315">
            <v>1</v>
          </cell>
          <cell r="AJ315" t="str">
            <v>NFI</v>
          </cell>
          <cell r="AK315" t="str">
            <v xml:space="preserve"> </v>
          </cell>
          <cell r="AL315" t="str">
            <v xml:space="preserve"> </v>
          </cell>
          <cell r="AM315" t="str">
            <v xml:space="preserve">Resilience </v>
          </cell>
          <cell r="AN315" t="str">
            <v>%</v>
          </cell>
          <cell r="AO315" t="str">
            <v xml:space="preserve">% of CSOs with effective monitoring </v>
          </cell>
          <cell r="AP315">
            <v>2</v>
          </cell>
          <cell r="AQ315" t="str">
            <v>Up</v>
          </cell>
          <cell r="AR315" t="str">
            <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t="str">
            <v/>
          </cell>
          <cell r="BJ315" t="str">
            <v/>
          </cell>
          <cell r="BK315" t="str">
            <v/>
          </cell>
          <cell r="BL315" t="str">
            <v/>
          </cell>
          <cell r="BM315" t="str">
            <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C315" t="str">
            <v/>
          </cell>
          <cell r="DD315" t="str">
            <v/>
          </cell>
          <cell r="DE315" t="str">
            <v/>
          </cell>
          <cell r="DF315" t="str">
            <v/>
          </cell>
          <cell r="DG315" t="str">
            <v/>
          </cell>
          <cell r="DH315" t="str">
            <v/>
          </cell>
          <cell r="DI315" t="str">
            <v/>
          </cell>
          <cell r="DJ315" t="str">
            <v/>
          </cell>
          <cell r="DK315" t="str">
            <v/>
          </cell>
          <cell r="DL315" t="str">
            <v/>
          </cell>
          <cell r="DM315" t="str">
            <v/>
          </cell>
          <cell r="DN315" t="str">
            <v/>
          </cell>
          <cell r="DO315" t="str">
            <v/>
          </cell>
          <cell r="DP315" t="str">
            <v/>
          </cell>
          <cell r="DQ315" t="str">
            <v/>
          </cell>
          <cell r="DR315" t="str">
            <v/>
          </cell>
          <cell r="DS315" t="str">
            <v/>
          </cell>
          <cell r="DT315" t="str">
            <v/>
          </cell>
          <cell r="DU315" t="str">
            <v/>
          </cell>
          <cell r="DV315">
            <v>1</v>
          </cell>
          <cell r="DW315" t="str">
            <v/>
          </cell>
        </row>
        <row r="316">
          <cell r="U316" t="str">
            <v>PR19SRN_WWN15</v>
          </cell>
          <cell r="V316" t="str">
            <v xml:space="preserve">We safeguard and enhance rivers, reservoirs and coasts for the future </v>
          </cell>
          <cell r="W316" t="str">
            <v xml:space="preserve">PR19 new </v>
          </cell>
          <cell r="X316" t="str">
            <v>WWN15</v>
          </cell>
          <cell r="Y316" t="str">
            <v>Natural Capital</v>
          </cell>
          <cell r="Z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AA316" t="str">
            <v/>
          </cell>
          <cell r="AB316">
            <v>0.5</v>
          </cell>
          <cell r="AC316">
            <v>0.5</v>
          </cell>
          <cell r="AD316" t="str">
            <v/>
          </cell>
          <cell r="AE316" t="str">
            <v/>
          </cell>
          <cell r="AF316" t="str">
            <v/>
          </cell>
          <cell r="AG316" t="str">
            <v/>
          </cell>
          <cell r="AH316" t="str">
            <v/>
          </cell>
          <cell r="AI316">
            <v>1</v>
          </cell>
          <cell r="AJ316" t="str">
            <v>NFI</v>
          </cell>
          <cell r="AK316" t="str">
            <v xml:space="preserve"> </v>
          </cell>
          <cell r="AL316" t="str">
            <v xml:space="preserve"> </v>
          </cell>
          <cell r="AM316" t="str">
            <v xml:space="preserve">Environmental </v>
          </cell>
          <cell r="AN316" t="str">
            <v>nr</v>
          </cell>
          <cell r="AO316" t="str">
            <v xml:space="preserve">Number of natural capital accounts set up </v>
          </cell>
          <cell r="AP316">
            <v>0</v>
          </cell>
          <cell r="AQ316" t="str">
            <v>Up</v>
          </cell>
          <cell r="AR316" t="str">
            <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t="str">
            <v/>
          </cell>
          <cell r="BJ316" t="str">
            <v/>
          </cell>
          <cell r="BK316" t="str">
            <v/>
          </cell>
          <cell r="BL316" t="str">
            <v/>
          </cell>
          <cell r="BM316" t="str">
            <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C316" t="str">
            <v/>
          </cell>
          <cell r="DD316" t="str">
            <v/>
          </cell>
          <cell r="DE316" t="str">
            <v/>
          </cell>
          <cell r="DF316" t="str">
            <v/>
          </cell>
          <cell r="DG316" t="str">
            <v/>
          </cell>
          <cell r="DH316" t="str">
            <v/>
          </cell>
          <cell r="DI316" t="str">
            <v/>
          </cell>
          <cell r="DJ316" t="str">
            <v/>
          </cell>
          <cell r="DK316" t="str">
            <v/>
          </cell>
          <cell r="DL316" t="str">
            <v/>
          </cell>
          <cell r="DM316" t="str">
            <v/>
          </cell>
          <cell r="DN316" t="str">
            <v/>
          </cell>
          <cell r="DO316" t="str">
            <v/>
          </cell>
          <cell r="DP316" t="str">
            <v/>
          </cell>
          <cell r="DQ316" t="str">
            <v/>
          </cell>
          <cell r="DR316" t="str">
            <v/>
          </cell>
          <cell r="DS316" t="str">
            <v/>
          </cell>
          <cell r="DT316" t="str">
            <v/>
          </cell>
          <cell r="DU316" t="str">
            <v/>
          </cell>
          <cell r="DV316">
            <v>1</v>
          </cell>
          <cell r="DW316" t="str">
            <v/>
          </cell>
        </row>
        <row r="317">
          <cell r="U317" t="str">
            <v>PR19SRN_RR06</v>
          </cell>
          <cell r="V317" t="str">
            <v xml:space="preserve">We make sure our bills are affordable for all our customers </v>
          </cell>
          <cell r="W317" t="str">
            <v xml:space="preserve">PR19 new </v>
          </cell>
          <cell r="X317" t="str">
            <v>RR06</v>
          </cell>
          <cell r="Y317" t="str">
            <v>Gap Sites</v>
          </cell>
          <cell r="Z317" t="str">
            <v xml:space="preserve">To monitor our success in tackling household gap sites </v>
          </cell>
          <cell r="AA317" t="str">
            <v/>
          </cell>
          <cell r="AB317" t="str">
            <v/>
          </cell>
          <cell r="AC317" t="str">
            <v/>
          </cell>
          <cell r="AD317" t="str">
            <v/>
          </cell>
          <cell r="AE317">
            <v>1</v>
          </cell>
          <cell r="AF317" t="str">
            <v/>
          </cell>
          <cell r="AG317" t="str">
            <v/>
          </cell>
          <cell r="AH317" t="str">
            <v/>
          </cell>
          <cell r="AI317">
            <v>1</v>
          </cell>
          <cell r="AJ317" t="str">
            <v>NFI</v>
          </cell>
          <cell r="AK317" t="str">
            <v xml:space="preserve"> </v>
          </cell>
          <cell r="AL317" t="str">
            <v xml:space="preserve"> </v>
          </cell>
          <cell r="AM317" t="str">
            <v xml:space="preserve">Voids and gap sites </v>
          </cell>
          <cell r="AN317" t="str">
            <v>nr</v>
          </cell>
          <cell r="AO317" t="str">
            <v>Number of gap sites brought into billing</v>
          </cell>
          <cell r="AP317">
            <v>0</v>
          </cell>
          <cell r="AQ317" t="str">
            <v>Up</v>
          </cell>
          <cell r="AR317" t="str">
            <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t="str">
            <v/>
          </cell>
          <cell r="BJ317" t="str">
            <v/>
          </cell>
          <cell r="BK317" t="str">
            <v/>
          </cell>
          <cell r="BL317" t="str">
            <v/>
          </cell>
          <cell r="BM317" t="str">
            <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C317" t="str">
            <v/>
          </cell>
          <cell r="DD317" t="str">
            <v/>
          </cell>
          <cell r="DE317" t="str">
            <v/>
          </cell>
          <cell r="DF317" t="str">
            <v/>
          </cell>
          <cell r="DG317" t="str">
            <v/>
          </cell>
          <cell r="DH317" t="str">
            <v/>
          </cell>
          <cell r="DI317" t="str">
            <v/>
          </cell>
          <cell r="DJ317" t="str">
            <v/>
          </cell>
          <cell r="DK317" t="str">
            <v/>
          </cell>
          <cell r="DL317" t="str">
            <v/>
          </cell>
          <cell r="DM317" t="str">
            <v/>
          </cell>
          <cell r="DN317" t="str">
            <v/>
          </cell>
          <cell r="DO317" t="str">
            <v/>
          </cell>
          <cell r="DP317" t="str">
            <v/>
          </cell>
          <cell r="DQ317" t="str">
            <v/>
          </cell>
          <cell r="DR317" t="str">
            <v/>
          </cell>
          <cell r="DS317" t="str">
            <v/>
          </cell>
          <cell r="DT317" t="str">
            <v/>
          </cell>
          <cell r="DU317" t="str">
            <v/>
          </cell>
          <cell r="DV317">
            <v>1</v>
          </cell>
          <cell r="DW317" t="str">
            <v/>
          </cell>
        </row>
        <row r="318">
          <cell r="U318" t="str">
            <v>PR19SRN_WWN16</v>
          </cell>
          <cell r="V318" t="str">
            <v xml:space="preserve">We safeguard and enhance rivers, reservoirs and coasts for the future </v>
          </cell>
          <cell r="W318" t="str">
            <v xml:space="preserve">PR19 new </v>
          </cell>
          <cell r="X318" t="str">
            <v>WWN16</v>
          </cell>
          <cell r="Y318" t="str">
            <v>Thanet Sewers</v>
          </cell>
          <cell r="Z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AA318" t="str">
            <v/>
          </cell>
          <cell r="AB318" t="str">
            <v/>
          </cell>
          <cell r="AC318">
            <v>1</v>
          </cell>
          <cell r="AD318" t="str">
            <v/>
          </cell>
          <cell r="AE318" t="str">
            <v/>
          </cell>
          <cell r="AF318" t="str">
            <v/>
          </cell>
          <cell r="AG318" t="str">
            <v/>
          </cell>
          <cell r="AH318" t="str">
            <v/>
          </cell>
          <cell r="AI318">
            <v>1</v>
          </cell>
          <cell r="AJ318" t="str">
            <v>Under</v>
          </cell>
          <cell r="AK318" t="str">
            <v>RCV</v>
          </cell>
          <cell r="AL318" t="str">
            <v>End of Period</v>
          </cell>
          <cell r="AM318" t="str">
            <v xml:space="preserve">Resilience </v>
          </cell>
          <cell r="AN318" t="str">
            <v>Months</v>
          </cell>
          <cell r="AO318" t="str">
            <v/>
          </cell>
          <cell r="AP318">
            <v>0</v>
          </cell>
          <cell r="AQ318" t="str">
            <v>Up</v>
          </cell>
          <cell r="AR318" t="str">
            <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t="str">
            <v/>
          </cell>
          <cell r="BJ318" t="str">
            <v/>
          </cell>
          <cell r="BK318" t="str">
            <v/>
          </cell>
          <cell r="BL318" t="str">
            <v/>
          </cell>
          <cell r="BM318" t="str">
            <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t="str">
            <v/>
          </cell>
          <cell r="CE318" t="str">
            <v/>
          </cell>
          <cell r="CF318" t="str">
            <v/>
          </cell>
          <cell r="CG318" t="str">
            <v/>
          </cell>
          <cell r="CH318" t="str">
            <v>Yes</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t="str">
            <v/>
          </cell>
          <cell r="CV318" t="str">
            <v/>
          </cell>
          <cell r="CW318" t="str">
            <v/>
          </cell>
          <cell r="CX318" t="str">
            <v/>
          </cell>
          <cell r="CY318" t="str">
            <v/>
          </cell>
          <cell r="CZ318" t="str">
            <v/>
          </cell>
          <cell r="DA318" t="str">
            <v/>
          </cell>
          <cell r="DB318" t="str">
            <v/>
          </cell>
          <cell r="DC318" t="str">
            <v/>
          </cell>
          <cell r="DD318" t="str">
            <v/>
          </cell>
          <cell r="DE318" t="str">
            <v/>
          </cell>
          <cell r="DF318" t="str">
            <v/>
          </cell>
          <cell r="DG318" t="str">
            <v/>
          </cell>
          <cell r="DH318" t="str">
            <v/>
          </cell>
          <cell r="DI318" t="str">
            <v/>
          </cell>
          <cell r="DJ318" t="str">
            <v/>
          </cell>
          <cell r="DK318" t="str">
            <v/>
          </cell>
          <cell r="DL318" t="str">
            <v/>
          </cell>
          <cell r="DM318" t="str">
            <v/>
          </cell>
          <cell r="DN318" t="str">
            <v/>
          </cell>
          <cell r="DO318" t="str">
            <v/>
          </cell>
          <cell r="DP318" t="str">
            <v/>
          </cell>
          <cell r="DQ318" t="str">
            <v/>
          </cell>
          <cell r="DR318" t="str">
            <v/>
          </cell>
          <cell r="DS318" t="str">
            <v/>
          </cell>
          <cell r="DT318" t="str">
            <v/>
          </cell>
          <cell r="DU318" t="str">
            <v/>
          </cell>
          <cell r="DV318">
            <v>1</v>
          </cell>
          <cell r="DW318" t="str">
            <v/>
          </cell>
        </row>
        <row r="319">
          <cell r="U319" t="str">
            <v>PR19SRN_WN12</v>
          </cell>
          <cell r="V319" t="str">
            <v xml:space="preserve">We safeguard and enhance rivers, reservoirs and coasts for the future </v>
          </cell>
          <cell r="W319" t="str">
            <v xml:space="preserve">PR14 continuation </v>
          </cell>
          <cell r="X319" t="str">
            <v>WN12</v>
          </cell>
          <cell r="Y319" t="str">
            <v>Distribution input</v>
          </cell>
          <cell r="Z319" t="str">
            <v xml:space="preserve">The average daily amount (Ml/d) of potable water entering the distribution system in a year </v>
          </cell>
          <cell r="AA319">
            <v>1</v>
          </cell>
          <cell r="AB319" t="str">
            <v/>
          </cell>
          <cell r="AC319" t="str">
            <v/>
          </cell>
          <cell r="AD319" t="str">
            <v/>
          </cell>
          <cell r="AE319" t="str">
            <v/>
          </cell>
          <cell r="AF319" t="str">
            <v/>
          </cell>
          <cell r="AG319" t="str">
            <v/>
          </cell>
          <cell r="AH319" t="str">
            <v/>
          </cell>
          <cell r="AI319">
            <v>1</v>
          </cell>
          <cell r="AJ319" t="str">
            <v>NFI</v>
          </cell>
          <cell r="AK319" t="str">
            <v xml:space="preserve"> </v>
          </cell>
          <cell r="AL319" t="str">
            <v xml:space="preserve"> </v>
          </cell>
          <cell r="AM319" t="str">
            <v>Environmental</v>
          </cell>
          <cell r="AN319" t="str">
            <v>nr</v>
          </cell>
          <cell r="AO319" t="str">
            <v xml:space="preserve">Ml/d </v>
          </cell>
          <cell r="AP319">
            <v>0</v>
          </cell>
          <cell r="AQ319" t="str">
            <v>Down</v>
          </cell>
          <cell r="AR319" t="str">
            <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t="str">
            <v/>
          </cell>
          <cell r="BJ319" t="str">
            <v/>
          </cell>
          <cell r="BK319" t="str">
            <v/>
          </cell>
          <cell r="BL319" t="str">
            <v/>
          </cell>
          <cell r="BM319" t="str">
            <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C319" t="str">
            <v/>
          </cell>
          <cell r="DD319" t="str">
            <v/>
          </cell>
          <cell r="DE319" t="str">
            <v/>
          </cell>
          <cell r="DF319" t="str">
            <v/>
          </cell>
          <cell r="DG319" t="str">
            <v/>
          </cell>
          <cell r="DH319" t="str">
            <v/>
          </cell>
          <cell r="DI319" t="str">
            <v/>
          </cell>
          <cell r="DJ319" t="str">
            <v/>
          </cell>
          <cell r="DK319" t="str">
            <v/>
          </cell>
          <cell r="DL319" t="str">
            <v/>
          </cell>
          <cell r="DM319" t="str">
            <v/>
          </cell>
          <cell r="DN319" t="str">
            <v/>
          </cell>
          <cell r="DO319" t="str">
            <v/>
          </cell>
          <cell r="DP319" t="str">
            <v/>
          </cell>
          <cell r="DQ319" t="str">
            <v/>
          </cell>
          <cell r="DR319" t="str">
            <v/>
          </cell>
          <cell r="DS319" t="str">
            <v/>
          </cell>
          <cell r="DT319" t="str">
            <v/>
          </cell>
          <cell r="DU319" t="str">
            <v/>
          </cell>
          <cell r="DV319">
            <v>1</v>
          </cell>
          <cell r="DW319" t="str">
            <v/>
          </cell>
        </row>
        <row r="320">
          <cell r="U320" t="str">
            <v>PR19SRN_RR07</v>
          </cell>
          <cell r="V320" t="str">
            <v xml:space="preserve">We make sure our bills are affordable for all our customers </v>
          </cell>
          <cell r="W320" t="str">
            <v xml:space="preserve">PR14 continuation </v>
          </cell>
          <cell r="X320" t="str">
            <v>RR07</v>
          </cell>
          <cell r="Y320" t="str">
            <v>Value for Money</v>
          </cell>
          <cell r="Z320" t="str">
            <v>The proportion of customers that state they are satisfied with the value for money of water and sewerage services in their area. A measure of the value for money of services provided. </v>
          </cell>
          <cell r="AA320" t="str">
            <v/>
          </cell>
          <cell r="AB320" t="str">
            <v/>
          </cell>
          <cell r="AC320" t="str">
            <v/>
          </cell>
          <cell r="AD320" t="str">
            <v/>
          </cell>
          <cell r="AE320">
            <v>1</v>
          </cell>
          <cell r="AF320" t="str">
            <v/>
          </cell>
          <cell r="AG320" t="str">
            <v/>
          </cell>
          <cell r="AH320" t="str">
            <v/>
          </cell>
          <cell r="AI320">
            <v>1</v>
          </cell>
          <cell r="AJ320" t="str">
            <v>NFI</v>
          </cell>
          <cell r="AK320" t="str">
            <v/>
          </cell>
          <cell r="AL320" t="str">
            <v/>
          </cell>
          <cell r="AM320" t="str">
            <v>Customer education/awareness</v>
          </cell>
          <cell r="AN320" t="str">
            <v>%</v>
          </cell>
          <cell r="AO320" t="str">
            <v>% of customers that state either ‘very’ or ‘fairly’ satisfied</v>
          </cell>
          <cell r="AP320">
            <v>0</v>
          </cell>
          <cell r="AQ320" t="str">
            <v>Up</v>
          </cell>
          <cell r="AR320" t="str">
            <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t="str">
            <v/>
          </cell>
          <cell r="BJ320" t="str">
            <v/>
          </cell>
          <cell r="BK320" t="str">
            <v/>
          </cell>
          <cell r="BL320" t="str">
            <v/>
          </cell>
          <cell r="BM320" t="str">
            <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C320" t="str">
            <v/>
          </cell>
          <cell r="DD320" t="str">
            <v/>
          </cell>
          <cell r="DE320" t="str">
            <v/>
          </cell>
          <cell r="DF320" t="str">
            <v/>
          </cell>
          <cell r="DG320" t="str">
            <v/>
          </cell>
          <cell r="DH320" t="str">
            <v/>
          </cell>
          <cell r="DI320" t="str">
            <v/>
          </cell>
          <cell r="DJ320" t="str">
            <v/>
          </cell>
          <cell r="DK320" t="str">
            <v/>
          </cell>
          <cell r="DL320" t="str">
            <v/>
          </cell>
          <cell r="DM320" t="str">
            <v/>
          </cell>
          <cell r="DN320" t="str">
            <v/>
          </cell>
          <cell r="DO320" t="str">
            <v/>
          </cell>
          <cell r="DP320" t="str">
            <v/>
          </cell>
          <cell r="DQ320" t="str">
            <v/>
          </cell>
          <cell r="DR320" t="str">
            <v/>
          </cell>
          <cell r="DS320" t="str">
            <v/>
          </cell>
          <cell r="DT320" t="str">
            <v/>
          </cell>
          <cell r="DU320" t="str">
            <v/>
          </cell>
          <cell r="DV320">
            <v>1</v>
          </cell>
          <cell r="DW320" t="str">
            <v/>
          </cell>
        </row>
        <row r="321">
          <cell r="U321" t="str">
            <v>PR19SRN_RR08</v>
          </cell>
          <cell r="V321" t="str">
            <v xml:space="preserve">We support our customers in vulnerable circumstances </v>
          </cell>
          <cell r="W321" t="str">
            <v xml:space="preserve">PR19 new </v>
          </cell>
          <cell r="X321" t="str">
            <v>RR08</v>
          </cell>
          <cell r="Y321" t="str">
            <v>Priority services for customers in vulnerable circumstances</v>
          </cell>
          <cell r="Z321" t="str">
            <v>the percentage of households that the company supplies with water and/or wastewater services which have at least one individual registered on the company’s PSR.</v>
          </cell>
          <cell r="AA321" t="str">
            <v/>
          </cell>
          <cell r="AB321" t="str">
            <v/>
          </cell>
          <cell r="AC321" t="str">
            <v/>
          </cell>
          <cell r="AD321" t="str">
            <v/>
          </cell>
          <cell r="AE321">
            <v>1</v>
          </cell>
          <cell r="AF321" t="str">
            <v/>
          </cell>
          <cell r="AG321" t="str">
            <v/>
          </cell>
          <cell r="AH321" t="str">
            <v/>
          </cell>
          <cell r="AI321">
            <v>1</v>
          </cell>
          <cell r="AJ321" t="str">
            <v>NFI</v>
          </cell>
          <cell r="AK321" t="str">
            <v/>
          </cell>
          <cell r="AL321" t="str">
            <v/>
          </cell>
          <cell r="AM321" t="str">
            <v>Customer service/satisfaction (exc. billing etc.)</v>
          </cell>
          <cell r="AN321" t="str">
            <v>%</v>
          </cell>
          <cell r="AO321" t="str">
            <v>Percentage of applicable households</v>
          </cell>
          <cell r="AP321">
            <v>1</v>
          </cell>
          <cell r="AQ321" t="str">
            <v>Up</v>
          </cell>
          <cell r="AR321" t="str">
            <v>Priority services for customers in vulnerable circumstances</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t="str">
            <v>2.0 / 17.5 / 45</v>
          </cell>
          <cell r="BJ321" t="str">
            <v>3.0 / 35 / 90</v>
          </cell>
          <cell r="BK321" t="str">
            <v>4.3 / 35 / 90</v>
          </cell>
          <cell r="BL321" t="str">
            <v>5.6 / 35 / 90</v>
          </cell>
          <cell r="BM321" t="str">
            <v>7.0 / 35 / 90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t="str">
            <v/>
          </cell>
          <cell r="CE321" t="str">
            <v/>
          </cell>
          <cell r="CF321" t="str">
            <v/>
          </cell>
          <cell r="CG321" t="str">
            <v/>
          </cell>
          <cell r="CH321" t="str">
            <v/>
          </cell>
          <cell r="CI321" t="str">
            <v/>
          </cell>
          <cell r="CJ321" t="str">
            <v/>
          </cell>
          <cell r="CK321" t="str">
            <v/>
          </cell>
          <cell r="CL321" t="str">
            <v/>
          </cell>
          <cell r="CM321" t="str">
            <v/>
          </cell>
          <cell r="CN321" t="str">
            <v/>
          </cell>
          <cell r="CO321" t="str">
            <v/>
          </cell>
          <cell r="CP321" t="str">
            <v/>
          </cell>
          <cell r="CQ321" t="str">
            <v/>
          </cell>
          <cell r="CR321" t="str">
            <v/>
          </cell>
          <cell r="CS321" t="str">
            <v/>
          </cell>
          <cell r="CT321" t="str">
            <v/>
          </cell>
          <cell r="CU321" t="str">
            <v/>
          </cell>
          <cell r="CV321" t="str">
            <v/>
          </cell>
          <cell r="CW321" t="str">
            <v/>
          </cell>
          <cell r="CX321" t="str">
            <v/>
          </cell>
          <cell r="CY321" t="str">
            <v/>
          </cell>
          <cell r="CZ321" t="str">
            <v/>
          </cell>
          <cell r="DA321" t="str">
            <v/>
          </cell>
          <cell r="DB321" t="str">
            <v/>
          </cell>
          <cell r="DC321" t="str">
            <v/>
          </cell>
          <cell r="DD321" t="str">
            <v/>
          </cell>
          <cell r="DE321" t="str">
            <v/>
          </cell>
          <cell r="DF321" t="str">
            <v/>
          </cell>
          <cell r="DG321" t="str">
            <v/>
          </cell>
          <cell r="DH321" t="str">
            <v/>
          </cell>
          <cell r="DI321" t="str">
            <v/>
          </cell>
          <cell r="DJ321" t="str">
            <v/>
          </cell>
          <cell r="DK321" t="str">
            <v/>
          </cell>
          <cell r="DL321" t="str">
            <v/>
          </cell>
          <cell r="DM321" t="str">
            <v/>
          </cell>
          <cell r="DN321" t="str">
            <v/>
          </cell>
          <cell r="DO321" t="str">
            <v/>
          </cell>
          <cell r="DP321" t="str">
            <v/>
          </cell>
          <cell r="DQ321" t="str">
            <v/>
          </cell>
          <cell r="DR321" t="str">
            <v/>
          </cell>
          <cell r="DS321" t="str">
            <v/>
          </cell>
          <cell r="DT321" t="str">
            <v/>
          </cell>
          <cell r="DU321" t="str">
            <v/>
          </cell>
          <cell r="DV321">
            <v>1</v>
          </cell>
          <cell r="DW321" t="str">
            <v/>
          </cell>
        </row>
        <row r="322">
          <cell r="U322" t="str">
            <v>PR19SRN_WN13</v>
          </cell>
          <cell r="V322" t="str">
            <v xml:space="preserve">By working together we can secure a resilient economy for the south east </v>
          </cell>
          <cell r="W322" t="str">
            <v xml:space="preserve">PR19 new </v>
          </cell>
          <cell r="X322" t="str">
            <v>WN13</v>
          </cell>
          <cell r="Y322" t="str">
            <v>Long term supply demand schemes</v>
          </cell>
          <cell r="Z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AA322" t="str">
            <v/>
          </cell>
          <cell r="AB322">
            <v>1</v>
          </cell>
          <cell r="AC322" t="str">
            <v/>
          </cell>
          <cell r="AD322" t="str">
            <v/>
          </cell>
          <cell r="AE322" t="str">
            <v/>
          </cell>
          <cell r="AF322" t="str">
            <v/>
          </cell>
          <cell r="AG322" t="str">
            <v/>
          </cell>
          <cell r="AH322" t="str">
            <v/>
          </cell>
          <cell r="AI322">
            <v>1</v>
          </cell>
          <cell r="AJ322" t="str">
            <v>Under</v>
          </cell>
          <cell r="AK322" t="str">
            <v xml:space="preserve">Revenue  </v>
          </cell>
          <cell r="AL322" t="str">
            <v>End of Period</v>
          </cell>
          <cell r="AM322" t="str">
            <v>Resilience</v>
          </cell>
          <cell r="AN322" t="str">
            <v>Months</v>
          </cell>
          <cell r="AO322" t="str">
            <v>Expected months of delays</v>
          </cell>
          <cell r="AP322">
            <v>0</v>
          </cell>
          <cell r="AQ322" t="str">
            <v>Down</v>
          </cell>
          <cell r="AR322" t="str">
            <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t="str">
            <v/>
          </cell>
          <cell r="BJ322" t="str">
            <v/>
          </cell>
          <cell r="BK322" t="str">
            <v/>
          </cell>
          <cell r="BL322" t="str">
            <v/>
          </cell>
          <cell r="BM322" t="str">
            <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t="str">
            <v/>
          </cell>
          <cell r="CE322" t="str">
            <v/>
          </cell>
          <cell r="CF322" t="str">
            <v/>
          </cell>
          <cell r="CG322" t="str">
            <v/>
          </cell>
          <cell r="CH322" t="str">
            <v>Yes</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t="str">
            <v/>
          </cell>
          <cell r="CV322" t="str">
            <v/>
          </cell>
          <cell r="CW322" t="str">
            <v/>
          </cell>
          <cell r="CX322" t="str">
            <v/>
          </cell>
          <cell r="CY322" t="str">
            <v/>
          </cell>
          <cell r="CZ322" t="str">
            <v/>
          </cell>
          <cell r="DA322" t="str">
            <v/>
          </cell>
          <cell r="DB322" t="str">
            <v/>
          </cell>
          <cell r="DC322" t="str">
            <v/>
          </cell>
          <cell r="DD322" t="str">
            <v/>
          </cell>
          <cell r="DE322" t="str">
            <v/>
          </cell>
          <cell r="DF322" t="str">
            <v/>
          </cell>
          <cell r="DG322" t="str">
            <v/>
          </cell>
          <cell r="DH322" t="str">
            <v/>
          </cell>
          <cell r="DI322" t="str">
            <v/>
          </cell>
          <cell r="DJ322" t="str">
            <v/>
          </cell>
          <cell r="DK322" t="str">
            <v/>
          </cell>
          <cell r="DL322" t="str">
            <v/>
          </cell>
          <cell r="DM322" t="str">
            <v/>
          </cell>
          <cell r="DN322" t="str">
            <v/>
          </cell>
          <cell r="DO322" t="str">
            <v/>
          </cell>
          <cell r="DP322" t="str">
            <v/>
          </cell>
          <cell r="DQ322" t="str">
            <v/>
          </cell>
          <cell r="DR322" t="str">
            <v/>
          </cell>
          <cell r="DS322" t="str">
            <v/>
          </cell>
          <cell r="DT322" t="str">
            <v/>
          </cell>
          <cell r="DU322" t="str">
            <v/>
          </cell>
          <cell r="DV322">
            <v>1</v>
          </cell>
          <cell r="DW322" t="str">
            <v/>
          </cell>
        </row>
        <row r="323">
          <cell r="U323" t="str">
            <v>PR19SRN_WR07</v>
          </cell>
          <cell r="V323" t="str">
            <v/>
          </cell>
          <cell r="W323" t="str">
            <v/>
          </cell>
          <cell r="X323" t="str">
            <v>WR07</v>
          </cell>
          <cell r="Y323" t="str">
            <v>Impounding reservoirs</v>
          </cell>
          <cell r="Z323" t="str">
            <v/>
          </cell>
          <cell r="AA323">
            <v>1</v>
          </cell>
          <cell r="AB323" t="str">
            <v/>
          </cell>
          <cell r="AC323" t="str">
            <v/>
          </cell>
          <cell r="AD323" t="str">
            <v/>
          </cell>
          <cell r="AE323" t="str">
            <v/>
          </cell>
          <cell r="AF323" t="str">
            <v/>
          </cell>
          <cell r="AG323" t="str">
            <v/>
          </cell>
          <cell r="AH323" t="str">
            <v/>
          </cell>
          <cell r="AI323">
            <v>1</v>
          </cell>
          <cell r="AJ323" t="str">
            <v>Under</v>
          </cell>
          <cell r="AK323" t="str">
            <v xml:space="preserve">Revenue  </v>
          </cell>
          <cell r="AL323" t="str">
            <v>In-period</v>
          </cell>
          <cell r="AM323" t="str">
            <v/>
          </cell>
          <cell r="AN323" t="str">
            <v>%</v>
          </cell>
          <cell r="AO323" t="str">
            <v>% scheme delivery</v>
          </cell>
          <cell r="AP323">
            <v>1</v>
          </cell>
          <cell r="AQ323" t="str">
            <v>Up</v>
          </cell>
          <cell r="AR323" t="str">
            <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t="str">
            <v/>
          </cell>
          <cell r="BJ323" t="str">
            <v/>
          </cell>
          <cell r="BK323" t="str">
            <v/>
          </cell>
          <cell r="BL323" t="str">
            <v/>
          </cell>
          <cell r="BM323" t="str">
            <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t="str">
            <v/>
          </cell>
          <cell r="CE323" t="str">
            <v/>
          </cell>
          <cell r="CF323" t="str">
            <v/>
          </cell>
          <cell r="CG323" t="str">
            <v/>
          </cell>
          <cell r="CH323" t="str">
            <v>Yes</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t="str">
            <v/>
          </cell>
          <cell r="CV323" t="str">
            <v/>
          </cell>
          <cell r="CW323" t="str">
            <v/>
          </cell>
          <cell r="CX323" t="str">
            <v/>
          </cell>
          <cell r="CY323" t="str">
            <v/>
          </cell>
          <cell r="CZ323" t="str">
            <v/>
          </cell>
          <cell r="DA323" t="str">
            <v/>
          </cell>
          <cell r="DB323" t="str">
            <v/>
          </cell>
          <cell r="DC323" t="str">
            <v/>
          </cell>
          <cell r="DD323" t="str">
            <v/>
          </cell>
          <cell r="DE323" t="str">
            <v/>
          </cell>
          <cell r="DF323" t="str">
            <v/>
          </cell>
          <cell r="DG323" t="str">
            <v/>
          </cell>
          <cell r="DH323" t="str">
            <v/>
          </cell>
          <cell r="DI323" t="str">
            <v/>
          </cell>
          <cell r="DJ323" t="str">
            <v/>
          </cell>
          <cell r="DK323" t="str">
            <v/>
          </cell>
          <cell r="DL323" t="str">
            <v/>
          </cell>
          <cell r="DM323" t="str">
            <v/>
          </cell>
          <cell r="DN323" t="str">
            <v/>
          </cell>
          <cell r="DO323" t="str">
            <v/>
          </cell>
          <cell r="DP323" t="str">
            <v/>
          </cell>
          <cell r="DQ323" t="str">
            <v/>
          </cell>
          <cell r="DR323" t="str">
            <v/>
          </cell>
          <cell r="DS323" t="str">
            <v/>
          </cell>
          <cell r="DT323" t="str">
            <v/>
          </cell>
          <cell r="DU323" t="str">
            <v/>
          </cell>
          <cell r="DV323">
            <v>1</v>
          </cell>
          <cell r="DW323" t="str">
            <v/>
          </cell>
        </row>
        <row r="324">
          <cell r="U324" t="str">
            <v>PR19SRN_NEP01</v>
          </cell>
          <cell r="V324" t="str">
            <v/>
          </cell>
          <cell r="W324" t="str">
            <v/>
          </cell>
          <cell r="X324" t="str">
            <v>NEP01</v>
          </cell>
          <cell r="Y324" t="str">
            <v>WINEP Delivery</v>
          </cell>
          <cell r="Z324" t="str">
            <v/>
          </cell>
          <cell r="AA324" t="str">
            <v/>
          </cell>
          <cell r="AB324" t="str">
            <v/>
          </cell>
          <cell r="AC324" t="str">
            <v/>
          </cell>
          <cell r="AD324" t="str">
            <v/>
          </cell>
          <cell r="AE324" t="str">
            <v/>
          </cell>
          <cell r="AF324" t="str">
            <v/>
          </cell>
          <cell r="AG324" t="str">
            <v/>
          </cell>
          <cell r="AH324" t="str">
            <v/>
          </cell>
          <cell r="AI324">
            <v>0</v>
          </cell>
          <cell r="AJ324" t="str">
            <v>NFI</v>
          </cell>
          <cell r="AK324" t="str">
            <v/>
          </cell>
          <cell r="AL324" t="str">
            <v/>
          </cell>
          <cell r="AM324" t="str">
            <v/>
          </cell>
          <cell r="AN324" t="str">
            <v/>
          </cell>
          <cell r="AO324" t="str">
            <v>WINEP requirements met or not met in each year</v>
          </cell>
          <cell r="AP324">
            <v>0</v>
          </cell>
          <cell r="AQ324" t="str">
            <v/>
          </cell>
          <cell r="AR324" t="str">
            <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t="str">
            <v/>
          </cell>
          <cell r="BJ324" t="str">
            <v/>
          </cell>
          <cell r="BK324" t="str">
            <v/>
          </cell>
          <cell r="BL324" t="str">
            <v/>
          </cell>
          <cell r="BM324" t="str">
            <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cell r="DC324" t="str">
            <v/>
          </cell>
          <cell r="DD324" t="str">
            <v/>
          </cell>
          <cell r="DE324" t="str">
            <v/>
          </cell>
          <cell r="DF324" t="str">
            <v/>
          </cell>
          <cell r="DG324" t="str">
            <v/>
          </cell>
          <cell r="DH324" t="str">
            <v/>
          </cell>
          <cell r="DI324" t="str">
            <v/>
          </cell>
          <cell r="DJ324" t="str">
            <v/>
          </cell>
          <cell r="DK324" t="str">
            <v/>
          </cell>
          <cell r="DL324" t="str">
            <v/>
          </cell>
          <cell r="DM324" t="str">
            <v/>
          </cell>
          <cell r="DN324" t="str">
            <v/>
          </cell>
          <cell r="DO324" t="str">
            <v/>
          </cell>
          <cell r="DP324" t="str">
            <v/>
          </cell>
          <cell r="DQ324" t="str">
            <v/>
          </cell>
          <cell r="DR324" t="str">
            <v/>
          </cell>
          <cell r="DS324" t="str">
            <v/>
          </cell>
          <cell r="DT324" t="str">
            <v/>
          </cell>
          <cell r="DU324" t="str">
            <v/>
          </cell>
          <cell r="DV324">
            <v>1</v>
          </cell>
          <cell r="DW324" t="str">
            <v/>
          </cell>
        </row>
        <row r="325">
          <cell r="U325" t="str">
            <v>PR19SSC_A1</v>
          </cell>
          <cell r="V325" t="str">
            <v>Our customers</v>
          </cell>
          <cell r="W325" t="str">
            <v>PR19 new</v>
          </cell>
          <cell r="X325" t="str">
            <v>A1</v>
          </cell>
          <cell r="Y325" t="str">
            <v>C-MeX: Customer measure of experience</v>
          </cell>
          <cell r="Z325" t="str">
            <v>Level of satisfaction of residential customers.</v>
          </cell>
          <cell r="AA325">
            <v>0</v>
          </cell>
          <cell r="AB325">
            <v>0</v>
          </cell>
          <cell r="AC325" t="str">
            <v/>
          </cell>
          <cell r="AD325" t="str">
            <v/>
          </cell>
          <cell r="AE325">
            <v>1</v>
          </cell>
          <cell r="AF325" t="str">
            <v/>
          </cell>
          <cell r="AG325" t="str">
            <v/>
          </cell>
          <cell r="AH325" t="str">
            <v/>
          </cell>
          <cell r="AI325">
            <v>1</v>
          </cell>
          <cell r="AJ325" t="str">
            <v>Out &amp; under</v>
          </cell>
          <cell r="AK325" t="str">
            <v xml:space="preserve">Revenue </v>
          </cell>
          <cell r="AL325" t="str">
            <v>In-period</v>
          </cell>
          <cell r="AM325" t="str">
            <v>Customer measure of experience (C-MeX)</v>
          </cell>
          <cell r="AN325" t="str">
            <v>score</v>
          </cell>
          <cell r="AO325" t="str">
            <v>C-MEX score</v>
          </cell>
          <cell r="AP325">
            <v>2</v>
          </cell>
          <cell r="AQ325" t="str">
            <v>Up</v>
          </cell>
          <cell r="AR325" t="str">
            <v>C-MeX: Customer measure of experience</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t="str">
            <v>UQ</v>
          </cell>
          <cell r="BJ325" t="str">
            <v>UQ</v>
          </cell>
          <cell r="BK325" t="str">
            <v>UQ</v>
          </cell>
          <cell r="BL325" t="str">
            <v>UQ</v>
          </cell>
          <cell r="BM325" t="str">
            <v>UQ</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t="str">
            <v>Yes</v>
          </cell>
          <cell r="CE325" t="str">
            <v>Yes</v>
          </cell>
          <cell r="CF325" t="str">
            <v>Yes</v>
          </cell>
          <cell r="CG325" t="str">
            <v>Yes</v>
          </cell>
          <cell r="CH325" t="str">
            <v>Yes</v>
          </cell>
          <cell r="CI325" t="str">
            <v/>
          </cell>
          <cell r="CJ325" t="str">
            <v/>
          </cell>
          <cell r="CK325" t="str">
            <v/>
          </cell>
          <cell r="CL325" t="str">
            <v/>
          </cell>
          <cell r="CM325" t="str">
            <v/>
          </cell>
          <cell r="CN325" t="str">
            <v/>
          </cell>
          <cell r="CO325" t="str">
            <v/>
          </cell>
          <cell r="CP325" t="str">
            <v/>
          </cell>
          <cell r="CQ325" t="str">
            <v/>
          </cell>
          <cell r="CR325" t="str">
            <v/>
          </cell>
          <cell r="CS325" t="str">
            <v/>
          </cell>
          <cell r="CT325" t="str">
            <v/>
          </cell>
          <cell r="CU325" t="str">
            <v/>
          </cell>
          <cell r="CV325" t="str">
            <v/>
          </cell>
          <cell r="CW325" t="str">
            <v/>
          </cell>
          <cell r="CX325" t="str">
            <v/>
          </cell>
          <cell r="CY325" t="str">
            <v/>
          </cell>
          <cell r="CZ325" t="str">
            <v/>
          </cell>
          <cell r="DA325" t="str">
            <v/>
          </cell>
          <cell r="DB325" t="str">
            <v/>
          </cell>
          <cell r="DC325" t="str">
            <v/>
          </cell>
          <cell r="DD325" t="str">
            <v/>
          </cell>
          <cell r="DE325" t="str">
            <v/>
          </cell>
          <cell r="DF325" t="str">
            <v/>
          </cell>
          <cell r="DG325" t="str">
            <v/>
          </cell>
          <cell r="DH325" t="str">
            <v/>
          </cell>
          <cell r="DI325" t="str">
            <v/>
          </cell>
          <cell r="DJ325" t="str">
            <v/>
          </cell>
          <cell r="DK325" t="str">
            <v/>
          </cell>
          <cell r="DL325" t="str">
            <v/>
          </cell>
          <cell r="DM325" t="str">
            <v/>
          </cell>
          <cell r="DN325" t="str">
            <v/>
          </cell>
          <cell r="DO325" t="str">
            <v/>
          </cell>
          <cell r="DP325" t="str">
            <v/>
          </cell>
          <cell r="DQ325" t="str">
            <v/>
          </cell>
          <cell r="DR325" t="str">
            <v/>
          </cell>
          <cell r="DS325" t="str">
            <v/>
          </cell>
          <cell r="DT325" t="str">
            <v/>
          </cell>
          <cell r="DU325" t="str">
            <v/>
          </cell>
          <cell r="DV325" t="str">
            <v/>
          </cell>
          <cell r="DW325" t="str">
            <v/>
          </cell>
        </row>
        <row r="326">
          <cell r="U326" t="str">
            <v>PR19SSC_A2</v>
          </cell>
          <cell r="V326" t="str">
            <v>Our customers</v>
          </cell>
          <cell r="W326" t="str">
            <v>PR19 new</v>
          </cell>
          <cell r="X326" t="str">
            <v>A2</v>
          </cell>
          <cell r="Y326" t="str">
            <v>D-MeX: Developer services measure of experience</v>
          </cell>
          <cell r="Z326" t="str">
            <v>Level of satisfaction of developer services customers.</v>
          </cell>
          <cell r="AA326">
            <v>0</v>
          </cell>
          <cell r="AB326">
            <v>1</v>
          </cell>
          <cell r="AC326" t="str">
            <v/>
          </cell>
          <cell r="AD326" t="str">
            <v/>
          </cell>
          <cell r="AE326">
            <v>0</v>
          </cell>
          <cell r="AF326" t="str">
            <v/>
          </cell>
          <cell r="AG326" t="str">
            <v/>
          </cell>
          <cell r="AH326" t="str">
            <v/>
          </cell>
          <cell r="AI326">
            <v>1</v>
          </cell>
          <cell r="AJ326" t="str">
            <v>Out &amp; under</v>
          </cell>
          <cell r="AK326" t="str">
            <v xml:space="preserve">Revenue </v>
          </cell>
          <cell r="AL326" t="str">
            <v>In-period</v>
          </cell>
          <cell r="AM326" t="str">
            <v>Developer services measure of experience (D-MeX)</v>
          </cell>
          <cell r="AN326" t="str">
            <v>score</v>
          </cell>
          <cell r="AO326" t="str">
            <v>D-MEX score</v>
          </cell>
          <cell r="AP326">
            <v>2</v>
          </cell>
          <cell r="AQ326" t="str">
            <v>Up</v>
          </cell>
          <cell r="AR326" t="str">
            <v>D-MeX: Developer services measure of experience</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t="str">
            <v>UQ</v>
          </cell>
          <cell r="BJ326" t="str">
            <v>UQ</v>
          </cell>
          <cell r="BK326" t="str">
            <v>UQ</v>
          </cell>
          <cell r="BL326" t="str">
            <v>UQ</v>
          </cell>
          <cell r="BM326" t="str">
            <v>UQ</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t="str">
            <v>Yes</v>
          </cell>
          <cell r="CE326" t="str">
            <v>Yes</v>
          </cell>
          <cell r="CF326" t="str">
            <v>Yes</v>
          </cell>
          <cell r="CG326" t="str">
            <v>Yes</v>
          </cell>
          <cell r="CH326" t="str">
            <v>Yes</v>
          </cell>
          <cell r="CI326" t="str">
            <v/>
          </cell>
          <cell r="CJ326" t="str">
            <v/>
          </cell>
          <cell r="CK326" t="str">
            <v/>
          </cell>
          <cell r="CL326" t="str">
            <v/>
          </cell>
          <cell r="CM326" t="str">
            <v/>
          </cell>
          <cell r="CN326" t="str">
            <v/>
          </cell>
          <cell r="CO326" t="str">
            <v/>
          </cell>
          <cell r="CP326" t="str">
            <v/>
          </cell>
          <cell r="CQ326" t="str">
            <v/>
          </cell>
          <cell r="CR326" t="str">
            <v/>
          </cell>
          <cell r="CS326" t="str">
            <v/>
          </cell>
          <cell r="CT326" t="str">
            <v/>
          </cell>
          <cell r="CU326" t="str">
            <v/>
          </cell>
          <cell r="CV326" t="str">
            <v/>
          </cell>
          <cell r="CW326" t="str">
            <v/>
          </cell>
          <cell r="CX326" t="str">
            <v/>
          </cell>
          <cell r="CY326" t="str">
            <v/>
          </cell>
          <cell r="CZ326" t="str">
            <v/>
          </cell>
          <cell r="DA326" t="str">
            <v/>
          </cell>
          <cell r="DB326" t="str">
            <v/>
          </cell>
          <cell r="DC326" t="str">
            <v/>
          </cell>
          <cell r="DD326" t="str">
            <v/>
          </cell>
          <cell r="DE326" t="str">
            <v/>
          </cell>
          <cell r="DF326" t="str">
            <v/>
          </cell>
          <cell r="DG326" t="str">
            <v/>
          </cell>
          <cell r="DH326" t="str">
            <v/>
          </cell>
          <cell r="DI326" t="str">
            <v/>
          </cell>
          <cell r="DJ326" t="str">
            <v/>
          </cell>
          <cell r="DK326" t="str">
            <v/>
          </cell>
          <cell r="DL326" t="str">
            <v/>
          </cell>
          <cell r="DM326" t="str">
            <v/>
          </cell>
          <cell r="DN326" t="str">
            <v/>
          </cell>
          <cell r="DO326" t="str">
            <v/>
          </cell>
          <cell r="DP326" t="str">
            <v/>
          </cell>
          <cell r="DQ326" t="str">
            <v/>
          </cell>
          <cell r="DR326" t="str">
            <v/>
          </cell>
          <cell r="DS326" t="str">
            <v/>
          </cell>
          <cell r="DT326" t="str">
            <v/>
          </cell>
          <cell r="DU326" t="str">
            <v/>
          </cell>
          <cell r="DV326">
            <v>1</v>
          </cell>
          <cell r="DW326" t="str">
            <v/>
          </cell>
        </row>
        <row r="327">
          <cell r="U327" t="str">
            <v>PR19SSC_A3</v>
          </cell>
          <cell r="V327" t="str">
            <v>Our customers</v>
          </cell>
          <cell r="W327" t="str">
            <v>PR19 new</v>
          </cell>
          <cell r="X327" t="str">
            <v>A3</v>
          </cell>
          <cell r="Y327" t="str">
            <v>Retailer measure of experience</v>
          </cell>
          <cell r="Z327" t="str">
            <v>A measure of our performance as a wholesaler operating in the business market, incorporating the existing market and operational performance standards and a satisfaction measure.</v>
          </cell>
          <cell r="AA327">
            <v>0</v>
          </cell>
          <cell r="AB327">
            <v>1</v>
          </cell>
          <cell r="AC327" t="str">
            <v/>
          </cell>
          <cell r="AD327" t="str">
            <v/>
          </cell>
          <cell r="AE327">
            <v>0</v>
          </cell>
          <cell r="AF327" t="str">
            <v/>
          </cell>
          <cell r="AG327" t="str">
            <v/>
          </cell>
          <cell r="AH327" t="str">
            <v/>
          </cell>
          <cell r="AI327">
            <v>1</v>
          </cell>
          <cell r="AJ327" t="str">
            <v>NFI</v>
          </cell>
          <cell r="AK327" t="str">
            <v/>
          </cell>
          <cell r="AL327" t="str">
            <v/>
          </cell>
          <cell r="AM327" t="str">
            <v>*** new primary category required ***</v>
          </cell>
          <cell r="AN327" t="str">
            <v>%</v>
          </cell>
          <cell r="AO327" t="str">
            <v>Percentage</v>
          </cell>
          <cell r="AP327">
            <v>1</v>
          </cell>
          <cell r="AQ327" t="str">
            <v>Up</v>
          </cell>
          <cell r="AR327" t="str">
            <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t="str">
            <v/>
          </cell>
          <cell r="BJ327" t="str">
            <v/>
          </cell>
          <cell r="BK327" t="str">
            <v/>
          </cell>
          <cell r="BL327" t="str">
            <v/>
          </cell>
          <cell r="BM327" t="str">
            <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C327" t="str">
            <v/>
          </cell>
          <cell r="DD327" t="str">
            <v/>
          </cell>
          <cell r="DE327" t="str">
            <v/>
          </cell>
          <cell r="DF327" t="str">
            <v/>
          </cell>
          <cell r="DG327" t="str">
            <v/>
          </cell>
          <cell r="DH327" t="str">
            <v/>
          </cell>
          <cell r="DI327" t="str">
            <v/>
          </cell>
          <cell r="DJ327" t="str">
            <v/>
          </cell>
          <cell r="DK327" t="str">
            <v/>
          </cell>
          <cell r="DL327" t="str">
            <v/>
          </cell>
          <cell r="DM327" t="str">
            <v/>
          </cell>
          <cell r="DN327" t="str">
            <v/>
          </cell>
          <cell r="DO327" t="str">
            <v/>
          </cell>
          <cell r="DP327" t="str">
            <v/>
          </cell>
          <cell r="DQ327" t="str">
            <v/>
          </cell>
          <cell r="DR327" t="str">
            <v/>
          </cell>
          <cell r="DS327" t="str">
            <v/>
          </cell>
          <cell r="DT327" t="str">
            <v/>
          </cell>
          <cell r="DU327" t="str">
            <v/>
          </cell>
          <cell r="DV327">
            <v>1</v>
          </cell>
          <cell r="DW327" t="str">
            <v/>
          </cell>
        </row>
        <row r="328">
          <cell r="U328" t="str">
            <v>PR19SSC_B1</v>
          </cell>
          <cell r="V328" t="str">
            <v>Our community</v>
          </cell>
          <cell r="W328" t="str">
            <v>PR14 continuation</v>
          </cell>
          <cell r="X328" t="str">
            <v>B1</v>
          </cell>
          <cell r="Y328" t="str">
            <v>Financial support</v>
          </cell>
          <cell r="Z328" t="str">
            <v>Number of residential customers that we help with their water bills, using our financial assistance schemes such as our social tariff, charitable trust, payment plans or other types of help.</v>
          </cell>
          <cell r="AA328">
            <v>0</v>
          </cell>
          <cell r="AB328">
            <v>0</v>
          </cell>
          <cell r="AC328" t="str">
            <v/>
          </cell>
          <cell r="AD328" t="str">
            <v/>
          </cell>
          <cell r="AE328">
            <v>1</v>
          </cell>
          <cell r="AF328" t="str">
            <v/>
          </cell>
          <cell r="AG328" t="str">
            <v/>
          </cell>
          <cell r="AH328" t="str">
            <v/>
          </cell>
          <cell r="AI328">
            <v>1</v>
          </cell>
          <cell r="AJ328" t="str">
            <v>Under</v>
          </cell>
          <cell r="AK328" t="str">
            <v xml:space="preserve">Revenue </v>
          </cell>
          <cell r="AL328" t="str">
            <v>In-period</v>
          </cell>
          <cell r="AM328" t="str">
            <v>Affordability/vulnerability</v>
          </cell>
          <cell r="AN328" t="str">
            <v>nr</v>
          </cell>
          <cell r="AO328" t="str">
            <v>Number of residential customers</v>
          </cell>
          <cell r="AP328">
            <v>0</v>
          </cell>
          <cell r="AQ328" t="str">
            <v>Up</v>
          </cell>
          <cell r="AR328" t="str">
            <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t="str">
            <v/>
          </cell>
          <cell r="BJ328" t="str">
            <v/>
          </cell>
          <cell r="BK328" t="str">
            <v/>
          </cell>
          <cell r="BL328" t="str">
            <v/>
          </cell>
          <cell r="BM328" t="str">
            <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t="str">
            <v>Yes</v>
          </cell>
          <cell r="CE328" t="str">
            <v>Yes</v>
          </cell>
          <cell r="CF328" t="str">
            <v>Yes</v>
          </cell>
          <cell r="CG328" t="str">
            <v>Yes</v>
          </cell>
          <cell r="CH328" t="str">
            <v>Yes</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t="str">
            <v/>
          </cell>
          <cell r="CV328" t="str">
            <v/>
          </cell>
          <cell r="CW328" t="str">
            <v/>
          </cell>
          <cell r="CX328" t="str">
            <v/>
          </cell>
          <cell r="CY328" t="str">
            <v/>
          </cell>
          <cell r="CZ328" t="str">
            <v/>
          </cell>
          <cell r="DA328" t="str">
            <v/>
          </cell>
          <cell r="DB328" t="str">
            <v/>
          </cell>
          <cell r="DC328" t="str">
            <v/>
          </cell>
          <cell r="DD328" t="str">
            <v/>
          </cell>
          <cell r="DE328" t="str">
            <v/>
          </cell>
          <cell r="DF328" t="str">
            <v/>
          </cell>
          <cell r="DG328" t="str">
            <v/>
          </cell>
          <cell r="DH328" t="str">
            <v/>
          </cell>
          <cell r="DI328" t="str">
            <v/>
          </cell>
          <cell r="DJ328" t="str">
            <v/>
          </cell>
          <cell r="DK328" t="str">
            <v/>
          </cell>
          <cell r="DL328" t="str">
            <v/>
          </cell>
          <cell r="DM328" t="str">
            <v/>
          </cell>
          <cell r="DN328" t="str">
            <v/>
          </cell>
          <cell r="DO328" t="str">
            <v/>
          </cell>
          <cell r="DP328" t="str">
            <v/>
          </cell>
          <cell r="DQ328" t="str">
            <v/>
          </cell>
          <cell r="DR328" t="str">
            <v/>
          </cell>
          <cell r="DS328" t="str">
            <v/>
          </cell>
          <cell r="DT328" t="str">
            <v/>
          </cell>
          <cell r="DU328" t="str">
            <v/>
          </cell>
          <cell r="DV328">
            <v>1</v>
          </cell>
          <cell r="DW328" t="str">
            <v/>
          </cell>
        </row>
        <row r="329">
          <cell r="U329" t="str">
            <v>PR19SSC_B2</v>
          </cell>
          <cell r="V329" t="str">
            <v>Our community</v>
          </cell>
          <cell r="W329" t="str">
            <v>PR19 new</v>
          </cell>
          <cell r="X329" t="str">
            <v>B2</v>
          </cell>
          <cell r="Y329" t="str">
            <v>Extra Care assistance</v>
          </cell>
          <cell r="Z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AA329">
            <v>0</v>
          </cell>
          <cell r="AB329">
            <v>0</v>
          </cell>
          <cell r="AC329" t="str">
            <v/>
          </cell>
          <cell r="AD329" t="str">
            <v/>
          </cell>
          <cell r="AE329">
            <v>1</v>
          </cell>
          <cell r="AF329" t="str">
            <v/>
          </cell>
          <cell r="AG329" t="str">
            <v/>
          </cell>
          <cell r="AH329" t="str">
            <v/>
          </cell>
          <cell r="AI329">
            <v>1</v>
          </cell>
          <cell r="AJ329" t="str">
            <v>Under</v>
          </cell>
          <cell r="AK329" t="str">
            <v xml:space="preserve">Revenue </v>
          </cell>
          <cell r="AL329" t="str">
            <v>In-period</v>
          </cell>
          <cell r="AM329" t="str">
            <v>Affordability/vulnerability</v>
          </cell>
          <cell r="AN329" t="str">
            <v>%</v>
          </cell>
          <cell r="AO329" t="str">
            <v>Percentage</v>
          </cell>
          <cell r="AP329">
            <v>1</v>
          </cell>
          <cell r="AQ329" t="str">
            <v>Up</v>
          </cell>
          <cell r="AR329" t="str">
            <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t="str">
            <v/>
          </cell>
          <cell r="BJ329" t="str">
            <v/>
          </cell>
          <cell r="BK329" t="str">
            <v/>
          </cell>
          <cell r="BL329" t="str">
            <v/>
          </cell>
          <cell r="BM329" t="str">
            <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t="str">
            <v>Yes</v>
          </cell>
          <cell r="CE329" t="str">
            <v>Yes</v>
          </cell>
          <cell r="CF329" t="str">
            <v>Yes</v>
          </cell>
          <cell r="CG329" t="str">
            <v>Yes</v>
          </cell>
          <cell r="CH329" t="str">
            <v>Yes</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t="str">
            <v/>
          </cell>
          <cell r="CV329" t="str">
            <v/>
          </cell>
          <cell r="CW329" t="str">
            <v/>
          </cell>
          <cell r="CX329" t="str">
            <v/>
          </cell>
          <cell r="CY329" t="str">
            <v/>
          </cell>
          <cell r="CZ329" t="str">
            <v/>
          </cell>
          <cell r="DA329" t="str">
            <v/>
          </cell>
          <cell r="DB329" t="str">
            <v/>
          </cell>
          <cell r="DC329" t="str">
            <v/>
          </cell>
          <cell r="DD329" t="str">
            <v/>
          </cell>
          <cell r="DE329" t="str">
            <v/>
          </cell>
          <cell r="DF329" t="str">
            <v/>
          </cell>
          <cell r="DG329" t="str">
            <v/>
          </cell>
          <cell r="DH329" t="str">
            <v/>
          </cell>
          <cell r="DI329" t="str">
            <v/>
          </cell>
          <cell r="DJ329" t="str">
            <v/>
          </cell>
          <cell r="DK329" t="str">
            <v/>
          </cell>
          <cell r="DL329" t="str">
            <v/>
          </cell>
          <cell r="DM329" t="str">
            <v/>
          </cell>
          <cell r="DN329" t="str">
            <v/>
          </cell>
          <cell r="DO329" t="str">
            <v/>
          </cell>
          <cell r="DP329" t="str">
            <v/>
          </cell>
          <cell r="DQ329" t="str">
            <v/>
          </cell>
          <cell r="DR329" t="str">
            <v/>
          </cell>
          <cell r="DS329" t="str">
            <v/>
          </cell>
          <cell r="DT329" t="str">
            <v/>
          </cell>
          <cell r="DU329" t="str">
            <v/>
          </cell>
          <cell r="DV329">
            <v>1</v>
          </cell>
          <cell r="DW329" t="str">
            <v/>
          </cell>
        </row>
        <row r="330">
          <cell r="U330" t="str">
            <v>PR19SSC_B3</v>
          </cell>
          <cell r="V330" t="str">
            <v>Our community</v>
          </cell>
          <cell r="W330" t="str">
            <v>PR14 revision</v>
          </cell>
          <cell r="X330" t="str">
            <v>B3</v>
          </cell>
          <cell r="Y330" t="str">
            <v>Education activity</v>
          </cell>
          <cell r="Z330" t="str">
            <v>Number of people who have received our education services.</v>
          </cell>
          <cell r="AA330">
            <v>8.1000000000000003E-2</v>
          </cell>
          <cell r="AB330">
            <v>0.91900000000000004</v>
          </cell>
          <cell r="AC330" t="str">
            <v/>
          </cell>
          <cell r="AD330" t="str">
            <v/>
          </cell>
          <cell r="AE330">
            <v>0</v>
          </cell>
          <cell r="AF330" t="str">
            <v/>
          </cell>
          <cell r="AG330" t="str">
            <v/>
          </cell>
          <cell r="AH330" t="str">
            <v/>
          </cell>
          <cell r="AI330">
            <v>1</v>
          </cell>
          <cell r="AJ330" t="str">
            <v>Out &amp; under</v>
          </cell>
          <cell r="AK330" t="str">
            <v xml:space="preserve">Revenue </v>
          </cell>
          <cell r="AL330" t="str">
            <v>In-period</v>
          </cell>
          <cell r="AM330" t="str">
            <v>Customer education/awareness</v>
          </cell>
          <cell r="AN330" t="str">
            <v>nr</v>
          </cell>
          <cell r="AO330" t="str">
            <v>Number of people</v>
          </cell>
          <cell r="AP330">
            <v>0</v>
          </cell>
          <cell r="AQ330" t="str">
            <v>Up</v>
          </cell>
          <cell r="AR330" t="str">
            <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t="str">
            <v/>
          </cell>
          <cell r="BJ330" t="str">
            <v/>
          </cell>
          <cell r="BK330" t="str">
            <v/>
          </cell>
          <cell r="BL330" t="str">
            <v/>
          </cell>
          <cell r="BM330" t="str">
            <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t="str">
            <v>Yes</v>
          </cell>
          <cell r="CE330" t="str">
            <v>Yes</v>
          </cell>
          <cell r="CF330" t="str">
            <v>Yes</v>
          </cell>
          <cell r="CG330" t="str">
            <v>Yes</v>
          </cell>
          <cell r="CH330" t="str">
            <v>Yes</v>
          </cell>
          <cell r="CI330" t="str">
            <v/>
          </cell>
          <cell r="CJ330" t="str">
            <v/>
          </cell>
          <cell r="CK330" t="str">
            <v/>
          </cell>
          <cell r="CL330" t="str">
            <v/>
          </cell>
          <cell r="CM330" t="str">
            <v/>
          </cell>
          <cell r="CN330" t="str">
            <v/>
          </cell>
          <cell r="CO330" t="str">
            <v/>
          </cell>
          <cell r="CP330" t="str">
            <v/>
          </cell>
          <cell r="CQ330" t="str">
            <v/>
          </cell>
          <cell r="CR330" t="str">
            <v/>
          </cell>
          <cell r="CS330" t="str">
            <v/>
          </cell>
          <cell r="CT330" t="str">
            <v/>
          </cell>
          <cell r="CU330" t="str">
            <v/>
          </cell>
          <cell r="CV330" t="str">
            <v/>
          </cell>
          <cell r="CW330" t="str">
            <v/>
          </cell>
          <cell r="CX330" t="str">
            <v/>
          </cell>
          <cell r="CY330" t="str">
            <v/>
          </cell>
          <cell r="CZ330" t="str">
            <v/>
          </cell>
          <cell r="DA330" t="str">
            <v/>
          </cell>
          <cell r="DB330" t="str">
            <v/>
          </cell>
          <cell r="DC330" t="str">
            <v/>
          </cell>
          <cell r="DD330" t="str">
            <v/>
          </cell>
          <cell r="DE330" t="str">
            <v/>
          </cell>
          <cell r="DF330" t="str">
            <v/>
          </cell>
          <cell r="DG330" t="str">
            <v/>
          </cell>
          <cell r="DH330" t="str">
            <v/>
          </cell>
          <cell r="DI330" t="str">
            <v/>
          </cell>
          <cell r="DJ330" t="str">
            <v/>
          </cell>
          <cell r="DK330" t="str">
            <v/>
          </cell>
          <cell r="DL330" t="str">
            <v/>
          </cell>
          <cell r="DM330" t="str">
            <v/>
          </cell>
          <cell r="DN330" t="str">
            <v/>
          </cell>
          <cell r="DO330" t="str">
            <v/>
          </cell>
          <cell r="DP330" t="str">
            <v/>
          </cell>
          <cell r="DQ330" t="str">
            <v/>
          </cell>
          <cell r="DR330" t="str">
            <v/>
          </cell>
          <cell r="DS330" t="str">
            <v/>
          </cell>
          <cell r="DT330" t="str">
            <v/>
          </cell>
          <cell r="DU330" t="str">
            <v/>
          </cell>
          <cell r="DV330">
            <v>1</v>
          </cell>
          <cell r="DW330" t="str">
            <v/>
          </cell>
        </row>
        <row r="331">
          <cell r="U331" t="str">
            <v>PR19SSC_B4</v>
          </cell>
          <cell r="V331" t="str">
            <v>Our community</v>
          </cell>
          <cell r="W331" t="str">
            <v>PR19 new</v>
          </cell>
          <cell r="X331" t="str">
            <v>B4</v>
          </cell>
          <cell r="Y331" t="str">
            <v>Priority services for customers in vulnerable circumstances</v>
          </cell>
          <cell r="Z331" t="str">
            <v>Number of people on priority services register and proportion validated every two years.</v>
          </cell>
          <cell r="AA331">
            <v>0</v>
          </cell>
          <cell r="AB331">
            <v>0</v>
          </cell>
          <cell r="AC331" t="str">
            <v/>
          </cell>
          <cell r="AD331" t="str">
            <v/>
          </cell>
          <cell r="AE331">
            <v>1</v>
          </cell>
          <cell r="AF331" t="str">
            <v/>
          </cell>
          <cell r="AG331" t="str">
            <v/>
          </cell>
          <cell r="AH331" t="str">
            <v/>
          </cell>
          <cell r="AI331">
            <v>1</v>
          </cell>
          <cell r="AJ331" t="str">
            <v>NFI</v>
          </cell>
          <cell r="AK331" t="str">
            <v/>
          </cell>
          <cell r="AL331" t="str">
            <v/>
          </cell>
          <cell r="AM331" t="str">
            <v>Affordability/vulnerability</v>
          </cell>
          <cell r="AN331" t="str">
            <v>%</v>
          </cell>
          <cell r="AO331" t="str">
            <v>Percentage of applicable households</v>
          </cell>
          <cell r="AP331">
            <v>1</v>
          </cell>
          <cell r="AQ331" t="str">
            <v>Up</v>
          </cell>
          <cell r="AR331" t="str">
            <v>Priority services for customers in vulnerable circumstances</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t="str">
            <v>6.1 / 17.5 / 45</v>
          </cell>
          <cell r="BJ331" t="str">
            <v>6.6 / 35 / 90</v>
          </cell>
          <cell r="BK331" t="str">
            <v>7.1 / 35 / 90</v>
          </cell>
          <cell r="BL331" t="str">
            <v>7.5 / 35 / 90</v>
          </cell>
          <cell r="BM331" t="str">
            <v>8.0 / 35 / 90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t="str">
            <v/>
          </cell>
          <cell r="CE331" t="str">
            <v/>
          </cell>
          <cell r="CF331" t="str">
            <v/>
          </cell>
          <cell r="CG331" t="str">
            <v/>
          </cell>
          <cell r="CH331" t="str">
            <v/>
          </cell>
          <cell r="CI331" t="str">
            <v/>
          </cell>
          <cell r="CJ331" t="str">
            <v/>
          </cell>
          <cell r="CK331" t="str">
            <v/>
          </cell>
          <cell r="CL331" t="str">
            <v/>
          </cell>
          <cell r="CM331" t="str">
            <v/>
          </cell>
          <cell r="CN331" t="str">
            <v/>
          </cell>
          <cell r="CO331" t="str">
            <v/>
          </cell>
          <cell r="CP331" t="str">
            <v/>
          </cell>
          <cell r="CQ331" t="str">
            <v/>
          </cell>
          <cell r="CR331" t="str">
            <v/>
          </cell>
          <cell r="CS331" t="str">
            <v/>
          </cell>
          <cell r="CT331" t="str">
            <v/>
          </cell>
          <cell r="CU331" t="str">
            <v/>
          </cell>
          <cell r="CV331" t="str">
            <v/>
          </cell>
          <cell r="CW331" t="str">
            <v/>
          </cell>
          <cell r="CX331" t="str">
            <v/>
          </cell>
          <cell r="CY331" t="str">
            <v/>
          </cell>
          <cell r="CZ331" t="str">
            <v/>
          </cell>
          <cell r="DA331" t="str">
            <v/>
          </cell>
          <cell r="DB331" t="str">
            <v/>
          </cell>
          <cell r="DC331" t="str">
            <v/>
          </cell>
          <cell r="DD331" t="str">
            <v/>
          </cell>
          <cell r="DE331" t="str">
            <v/>
          </cell>
          <cell r="DF331" t="str">
            <v/>
          </cell>
          <cell r="DG331" t="str">
            <v/>
          </cell>
          <cell r="DH331" t="str">
            <v/>
          </cell>
          <cell r="DI331" t="str">
            <v/>
          </cell>
          <cell r="DJ331" t="str">
            <v/>
          </cell>
          <cell r="DK331" t="str">
            <v/>
          </cell>
          <cell r="DL331" t="str">
            <v/>
          </cell>
          <cell r="DM331" t="str">
            <v/>
          </cell>
          <cell r="DN331" t="str">
            <v/>
          </cell>
          <cell r="DO331" t="str">
            <v/>
          </cell>
          <cell r="DP331" t="str">
            <v/>
          </cell>
          <cell r="DQ331" t="str">
            <v/>
          </cell>
          <cell r="DR331" t="str">
            <v/>
          </cell>
          <cell r="DS331" t="str">
            <v/>
          </cell>
          <cell r="DT331" t="str">
            <v/>
          </cell>
          <cell r="DU331" t="str">
            <v/>
          </cell>
          <cell r="DV331">
            <v>1</v>
          </cell>
          <cell r="DW331" t="str">
            <v/>
          </cell>
        </row>
        <row r="332">
          <cell r="U332" t="str">
            <v>PR19SSC_C1</v>
          </cell>
          <cell r="V332" t="str">
            <v>Our environment</v>
          </cell>
          <cell r="W332" t="str">
            <v>PR14 continuation</v>
          </cell>
          <cell r="X332" t="str">
            <v>C1</v>
          </cell>
          <cell r="Y332" t="str">
            <v>Leakage South Staffs region</v>
          </cell>
          <cell r="Z332" t="str">
            <v>Leakage level in the South Staffs supply region.</v>
          </cell>
          <cell r="AA332">
            <v>0</v>
          </cell>
          <cell r="AB332">
            <v>1</v>
          </cell>
          <cell r="AC332" t="str">
            <v/>
          </cell>
          <cell r="AD332" t="str">
            <v/>
          </cell>
          <cell r="AE332">
            <v>0</v>
          </cell>
          <cell r="AF332" t="str">
            <v/>
          </cell>
          <cell r="AG332" t="str">
            <v/>
          </cell>
          <cell r="AH332" t="str">
            <v/>
          </cell>
          <cell r="AI332">
            <v>1</v>
          </cell>
          <cell r="AJ332" t="str">
            <v>Out &amp; under</v>
          </cell>
          <cell r="AK332" t="str">
            <v xml:space="preserve">Revenue </v>
          </cell>
          <cell r="AL332" t="str">
            <v>In-period</v>
          </cell>
          <cell r="AM332" t="str">
            <v>Leakage</v>
          </cell>
          <cell r="AN332" t="str">
            <v>%</v>
          </cell>
          <cell r="AO332" t="str">
            <v>Percentage reduction from baseline (2019-20) using 3 year average</v>
          </cell>
          <cell r="AP332">
            <v>1</v>
          </cell>
          <cell r="AQ332" t="str">
            <v>Up</v>
          </cell>
          <cell r="AR332" t="str">
            <v>Leakage</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1.8</v>
          </cell>
          <cell r="BJ332">
            <v>4.2</v>
          </cell>
          <cell r="BK332">
            <v>7.8</v>
          </cell>
          <cell r="BL332">
            <v>11.4</v>
          </cell>
          <cell r="BM332">
            <v>15</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t="str">
            <v>Yes</v>
          </cell>
          <cell r="CE332" t="str">
            <v>Yes</v>
          </cell>
          <cell r="CF332" t="str">
            <v>Yes</v>
          </cell>
          <cell r="CG332" t="str">
            <v>Yes</v>
          </cell>
          <cell r="CH332" t="str">
            <v>Yes</v>
          </cell>
          <cell r="CI332" t="str">
            <v/>
          </cell>
          <cell r="CJ332" t="str">
            <v/>
          </cell>
          <cell r="CK332" t="str">
            <v/>
          </cell>
          <cell r="CL332" t="str">
            <v/>
          </cell>
          <cell r="CM332" t="str">
            <v/>
          </cell>
          <cell r="CN332">
            <v>-5</v>
          </cell>
          <cell r="CO332">
            <v>-5</v>
          </cell>
          <cell r="CP332">
            <v>-5</v>
          </cell>
          <cell r="CQ332">
            <v>-5</v>
          </cell>
          <cell r="CR332">
            <v>-5</v>
          </cell>
          <cell r="CS332" t="str">
            <v/>
          </cell>
          <cell r="CT332" t="str">
            <v/>
          </cell>
          <cell r="CU332" t="str">
            <v/>
          </cell>
          <cell r="CV332" t="str">
            <v/>
          </cell>
          <cell r="CW332" t="str">
            <v/>
          </cell>
          <cell r="CX332" t="str">
            <v/>
          </cell>
          <cell r="CY332" t="str">
            <v/>
          </cell>
          <cell r="CZ332" t="str">
            <v/>
          </cell>
          <cell r="DA332" t="str">
            <v/>
          </cell>
          <cell r="DB332" t="str">
            <v/>
          </cell>
          <cell r="DC332">
            <v>6</v>
          </cell>
          <cell r="DD332">
            <v>8.4</v>
          </cell>
          <cell r="DE332">
            <v>12</v>
          </cell>
          <cell r="DF332">
            <v>15.6</v>
          </cell>
          <cell r="DG332">
            <v>19.2</v>
          </cell>
          <cell r="DH332" t="str">
            <v/>
          </cell>
          <cell r="DI332" t="str">
            <v/>
          </cell>
          <cell r="DJ332" t="str">
            <v/>
          </cell>
          <cell r="DK332" t="str">
            <v/>
          </cell>
          <cell r="DL332" t="str">
            <v/>
          </cell>
          <cell r="DM332">
            <v>-0.23499999999999999</v>
          </cell>
          <cell r="DN332" t="str">
            <v/>
          </cell>
          <cell r="DO332" t="str">
            <v/>
          </cell>
          <cell r="DP332" t="str">
            <v/>
          </cell>
          <cell r="DQ332">
            <v>0.19600000000000001</v>
          </cell>
          <cell r="DR332" t="str">
            <v/>
          </cell>
          <cell r="DS332" t="str">
            <v/>
          </cell>
          <cell r="DT332" t="str">
            <v/>
          </cell>
          <cell r="DU332" t="str">
            <v/>
          </cell>
          <cell r="DV332">
            <v>1</v>
          </cell>
          <cell r="DW332" t="str">
            <v/>
          </cell>
        </row>
        <row r="333">
          <cell r="U333" t="str">
            <v>PR19SSC_C2</v>
          </cell>
          <cell r="V333" t="str">
            <v>Our environment</v>
          </cell>
          <cell r="W333" t="str">
            <v>PR14 continuation</v>
          </cell>
          <cell r="X333" t="str">
            <v>C2</v>
          </cell>
          <cell r="Y333" t="str">
            <v>Leakage Cambridge region</v>
          </cell>
          <cell r="Z333" t="str">
            <v>Leakage level in the Cambridge supply region.</v>
          </cell>
          <cell r="AA333">
            <v>0</v>
          </cell>
          <cell r="AB333">
            <v>1</v>
          </cell>
          <cell r="AC333" t="str">
            <v/>
          </cell>
          <cell r="AD333" t="str">
            <v/>
          </cell>
          <cell r="AE333">
            <v>0</v>
          </cell>
          <cell r="AF333" t="str">
            <v/>
          </cell>
          <cell r="AG333" t="str">
            <v/>
          </cell>
          <cell r="AH333" t="str">
            <v/>
          </cell>
          <cell r="AI333">
            <v>1</v>
          </cell>
          <cell r="AJ333" t="str">
            <v>Out &amp; under</v>
          </cell>
          <cell r="AK333" t="str">
            <v xml:space="preserve">Revenue </v>
          </cell>
          <cell r="AL333" t="str">
            <v>In-period</v>
          </cell>
          <cell r="AM333" t="str">
            <v>Leakage</v>
          </cell>
          <cell r="AN333" t="str">
            <v>%</v>
          </cell>
          <cell r="AO333" t="str">
            <v>Percentage reduction from baseline (2019-20) using 3 year average</v>
          </cell>
          <cell r="AP333">
            <v>1</v>
          </cell>
          <cell r="AQ333" t="str">
            <v>Up</v>
          </cell>
          <cell r="AR333" t="str">
            <v>Leakage</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2.9</v>
          </cell>
          <cell r="BJ333">
            <v>5.0999999999999996</v>
          </cell>
          <cell r="BK333">
            <v>8</v>
          </cell>
          <cell r="BL333">
            <v>10.9</v>
          </cell>
          <cell r="BM333">
            <v>13.8</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t="str">
            <v>Yes</v>
          </cell>
          <cell r="CE333" t="str">
            <v>Yes</v>
          </cell>
          <cell r="CF333" t="str">
            <v>Yes</v>
          </cell>
          <cell r="CG333" t="str">
            <v>Yes</v>
          </cell>
          <cell r="CH333" t="str">
            <v>Yes</v>
          </cell>
          <cell r="CI333" t="str">
            <v/>
          </cell>
          <cell r="CJ333" t="str">
            <v/>
          </cell>
          <cell r="CK333" t="str">
            <v/>
          </cell>
          <cell r="CL333" t="str">
            <v/>
          </cell>
          <cell r="CM333" t="str">
            <v/>
          </cell>
          <cell r="CN333">
            <v>-5</v>
          </cell>
          <cell r="CO333">
            <v>-5</v>
          </cell>
          <cell r="CP333">
            <v>-5</v>
          </cell>
          <cell r="CQ333">
            <v>-5</v>
          </cell>
          <cell r="CR333">
            <v>-5</v>
          </cell>
          <cell r="CS333" t="str">
            <v/>
          </cell>
          <cell r="CT333" t="str">
            <v/>
          </cell>
          <cell r="CU333" t="str">
            <v/>
          </cell>
          <cell r="CV333" t="str">
            <v/>
          </cell>
          <cell r="CW333" t="str">
            <v/>
          </cell>
          <cell r="CX333" t="str">
            <v/>
          </cell>
          <cell r="CY333" t="str">
            <v/>
          </cell>
          <cell r="CZ333" t="str">
            <v/>
          </cell>
          <cell r="DA333" t="str">
            <v/>
          </cell>
          <cell r="DB333" t="str">
            <v/>
          </cell>
          <cell r="DC333">
            <v>8.6</v>
          </cell>
          <cell r="DD333">
            <v>10.8</v>
          </cell>
          <cell r="DE333">
            <v>13.7</v>
          </cell>
          <cell r="DF333">
            <v>16.600000000000001</v>
          </cell>
          <cell r="DG333">
            <v>19.5</v>
          </cell>
          <cell r="DH333" t="str">
            <v/>
          </cell>
          <cell r="DI333" t="str">
            <v/>
          </cell>
          <cell r="DJ333" t="str">
            <v/>
          </cell>
          <cell r="DK333" t="str">
            <v/>
          </cell>
          <cell r="DL333" t="str">
            <v/>
          </cell>
          <cell r="DM333">
            <v>-0.254</v>
          </cell>
          <cell r="DN333" t="str">
            <v/>
          </cell>
          <cell r="DO333" t="str">
            <v/>
          </cell>
          <cell r="DP333" t="str">
            <v/>
          </cell>
          <cell r="DQ333">
            <v>0.21099999999999999</v>
          </cell>
          <cell r="DR333" t="str">
            <v/>
          </cell>
          <cell r="DS333" t="str">
            <v/>
          </cell>
          <cell r="DT333" t="str">
            <v/>
          </cell>
          <cell r="DU333" t="str">
            <v/>
          </cell>
          <cell r="DV333">
            <v>1</v>
          </cell>
          <cell r="DW333" t="str">
            <v/>
          </cell>
        </row>
        <row r="334">
          <cell r="U334" t="str">
            <v>PR19SSC_C3</v>
          </cell>
          <cell r="V334" t="str">
            <v>Our environment</v>
          </cell>
          <cell r="W334" t="str">
            <v>PR14 continuation</v>
          </cell>
          <cell r="X334" t="str">
            <v>C3</v>
          </cell>
          <cell r="Y334" t="str">
            <v>Per capita consumption South Staffs region</v>
          </cell>
          <cell r="Z334" t="str">
            <v>The average water consumption of residential customers in the South Staffs supply region.</v>
          </cell>
          <cell r="AA334">
            <v>0</v>
          </cell>
          <cell r="AB334">
            <v>1</v>
          </cell>
          <cell r="AC334" t="str">
            <v/>
          </cell>
          <cell r="AD334" t="str">
            <v/>
          </cell>
          <cell r="AE334">
            <v>0</v>
          </cell>
          <cell r="AF334" t="str">
            <v/>
          </cell>
          <cell r="AG334" t="str">
            <v/>
          </cell>
          <cell r="AH334" t="str">
            <v/>
          </cell>
          <cell r="AI334">
            <v>1</v>
          </cell>
          <cell r="AJ334" t="str">
            <v>Out &amp; under</v>
          </cell>
          <cell r="AK334" t="str">
            <v xml:space="preserve">Revenue </v>
          </cell>
          <cell r="AL334" t="str">
            <v>End of period</v>
          </cell>
          <cell r="AM334" t="str">
            <v>Water consumption</v>
          </cell>
          <cell r="AN334" t="str">
            <v xml:space="preserve">% </v>
          </cell>
          <cell r="AO334" t="str">
            <v>Percentage reduction from baseline (2019-20) using 3 year average</v>
          </cell>
          <cell r="AP334">
            <v>1</v>
          </cell>
          <cell r="AQ334" t="str">
            <v>Up</v>
          </cell>
          <cell r="AR334" t="str">
            <v>Per capita consumption</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0.4</v>
          </cell>
          <cell r="BJ334">
            <v>0.5</v>
          </cell>
          <cell r="BK334">
            <v>0.7</v>
          </cell>
          <cell r="BL334">
            <v>0.8</v>
          </cell>
          <cell r="BM334">
            <v>1</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t="str">
            <v>Yes</v>
          </cell>
          <cell r="CE334" t="str">
            <v>Yes</v>
          </cell>
          <cell r="CF334" t="str">
            <v>Yes</v>
          </cell>
          <cell r="CG334" t="str">
            <v>Yes</v>
          </cell>
          <cell r="CH334" t="str">
            <v>Yes</v>
          </cell>
          <cell r="CI334" t="str">
            <v/>
          </cell>
          <cell r="CJ334" t="str">
            <v/>
          </cell>
          <cell r="CK334" t="str">
            <v/>
          </cell>
          <cell r="CL334" t="str">
            <v/>
          </cell>
          <cell r="CM334" t="str">
            <v/>
          </cell>
          <cell r="CN334" t="str">
            <v/>
          </cell>
          <cell r="CO334" t="str">
            <v/>
          </cell>
          <cell r="CP334" t="str">
            <v/>
          </cell>
          <cell r="CQ334" t="str">
            <v/>
          </cell>
          <cell r="CR334" t="str">
            <v/>
          </cell>
          <cell r="CS334" t="str">
            <v/>
          </cell>
          <cell r="CT334" t="str">
            <v/>
          </cell>
          <cell r="CU334" t="str">
            <v/>
          </cell>
          <cell r="CV334" t="str">
            <v/>
          </cell>
          <cell r="CW334" t="str">
            <v/>
          </cell>
          <cell r="CX334" t="str">
            <v/>
          </cell>
          <cell r="CY334" t="str">
            <v/>
          </cell>
          <cell r="CZ334" t="str">
            <v/>
          </cell>
          <cell r="DA334" t="str">
            <v/>
          </cell>
          <cell r="DB334" t="str">
            <v/>
          </cell>
          <cell r="DC334" t="str">
            <v/>
          </cell>
          <cell r="DD334" t="str">
            <v/>
          </cell>
          <cell r="DE334" t="str">
            <v/>
          </cell>
          <cell r="DF334" t="str">
            <v/>
          </cell>
          <cell r="DG334" t="str">
            <v/>
          </cell>
          <cell r="DH334" t="str">
            <v/>
          </cell>
          <cell r="DI334" t="str">
            <v/>
          </cell>
          <cell r="DJ334" t="str">
            <v/>
          </cell>
          <cell r="DK334" t="str">
            <v/>
          </cell>
          <cell r="DL334" t="str">
            <v/>
          </cell>
          <cell r="DM334">
            <v>-0.16900000000000001</v>
          </cell>
          <cell r="DN334" t="str">
            <v/>
          </cell>
          <cell r="DO334" t="str">
            <v/>
          </cell>
          <cell r="DP334" t="str">
            <v/>
          </cell>
          <cell r="DQ334">
            <v>0.125</v>
          </cell>
          <cell r="DR334" t="str">
            <v/>
          </cell>
          <cell r="DS334" t="str">
            <v/>
          </cell>
          <cell r="DT334" t="str">
            <v/>
          </cell>
          <cell r="DU334" t="str">
            <v/>
          </cell>
          <cell r="DV334">
            <v>1</v>
          </cell>
          <cell r="DW334" t="str">
            <v/>
          </cell>
        </row>
        <row r="335">
          <cell r="U335" t="str">
            <v>PR19SSC_C4</v>
          </cell>
          <cell r="V335" t="str">
            <v>Our environment</v>
          </cell>
          <cell r="W335" t="str">
            <v>PR14 continuation</v>
          </cell>
          <cell r="X335" t="str">
            <v>C4</v>
          </cell>
          <cell r="Y335" t="str">
            <v>Per capita consumption Cambridge region</v>
          </cell>
          <cell r="Z335" t="str">
            <v>The average water consumption of residential customers in the Cambridge supply region.</v>
          </cell>
          <cell r="AA335">
            <v>0</v>
          </cell>
          <cell r="AB335">
            <v>1</v>
          </cell>
          <cell r="AC335" t="str">
            <v/>
          </cell>
          <cell r="AD335" t="str">
            <v/>
          </cell>
          <cell r="AE335">
            <v>0</v>
          </cell>
          <cell r="AF335" t="str">
            <v/>
          </cell>
          <cell r="AG335" t="str">
            <v/>
          </cell>
          <cell r="AH335" t="str">
            <v/>
          </cell>
          <cell r="AI335">
            <v>1</v>
          </cell>
          <cell r="AJ335" t="str">
            <v>Out &amp; under</v>
          </cell>
          <cell r="AK335" t="str">
            <v xml:space="preserve">Revenue </v>
          </cell>
          <cell r="AL335" t="str">
            <v>End of period</v>
          </cell>
          <cell r="AM335" t="str">
            <v>Water consumption</v>
          </cell>
          <cell r="AN335" t="str">
            <v xml:space="preserve">% </v>
          </cell>
          <cell r="AO335" t="str">
            <v>Percentage reduction from baseline (2019-20) using 3 year average</v>
          </cell>
          <cell r="AP335">
            <v>1</v>
          </cell>
          <cell r="AQ335" t="str">
            <v>Up</v>
          </cell>
          <cell r="AR335" t="str">
            <v>Per capita consumption</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1.2</v>
          </cell>
          <cell r="BJ335">
            <v>2.5</v>
          </cell>
          <cell r="BK335">
            <v>3.7</v>
          </cell>
          <cell r="BL335">
            <v>5</v>
          </cell>
          <cell r="BM335">
            <v>6.3</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t="str">
            <v>Yes</v>
          </cell>
          <cell r="CE335" t="str">
            <v>Yes</v>
          </cell>
          <cell r="CF335" t="str">
            <v>Yes</v>
          </cell>
          <cell r="CG335" t="str">
            <v>Yes</v>
          </cell>
          <cell r="CH335" t="str">
            <v>Yes</v>
          </cell>
          <cell r="CI335" t="str">
            <v/>
          </cell>
          <cell r="CJ335" t="str">
            <v/>
          </cell>
          <cell r="CK335" t="str">
            <v/>
          </cell>
          <cell r="CL335" t="str">
            <v/>
          </cell>
          <cell r="CM335" t="str">
            <v/>
          </cell>
          <cell r="CN335" t="str">
            <v/>
          </cell>
          <cell r="CO335" t="str">
            <v/>
          </cell>
          <cell r="CP335" t="str">
            <v/>
          </cell>
          <cell r="CQ335" t="str">
            <v/>
          </cell>
          <cell r="CR335" t="str">
            <v/>
          </cell>
          <cell r="CS335" t="str">
            <v/>
          </cell>
          <cell r="CT335" t="str">
            <v/>
          </cell>
          <cell r="CU335" t="str">
            <v/>
          </cell>
          <cell r="CV335" t="str">
            <v/>
          </cell>
          <cell r="CW335" t="str">
            <v/>
          </cell>
          <cell r="CX335" t="str">
            <v/>
          </cell>
          <cell r="CY335" t="str">
            <v/>
          </cell>
          <cell r="CZ335" t="str">
            <v/>
          </cell>
          <cell r="DA335" t="str">
            <v/>
          </cell>
          <cell r="DB335" t="str">
            <v/>
          </cell>
          <cell r="DC335" t="str">
            <v/>
          </cell>
          <cell r="DD335" t="str">
            <v/>
          </cell>
          <cell r="DE335" t="str">
            <v/>
          </cell>
          <cell r="DF335" t="str">
            <v/>
          </cell>
          <cell r="DG335" t="str">
            <v/>
          </cell>
          <cell r="DH335" t="str">
            <v/>
          </cell>
          <cell r="DI335" t="str">
            <v/>
          </cell>
          <cell r="DJ335" t="str">
            <v/>
          </cell>
          <cell r="DK335" t="str">
            <v/>
          </cell>
          <cell r="DL335" t="str">
            <v/>
          </cell>
          <cell r="DM335">
            <v>-2.5000000000000001E-2</v>
          </cell>
          <cell r="DN335" t="str">
            <v/>
          </cell>
          <cell r="DO335" t="str">
            <v/>
          </cell>
          <cell r="DP335" t="str">
            <v/>
          </cell>
          <cell r="DQ335">
            <v>2.1000000000000001E-2</v>
          </cell>
          <cell r="DR335" t="str">
            <v/>
          </cell>
          <cell r="DS335" t="str">
            <v/>
          </cell>
          <cell r="DT335" t="str">
            <v/>
          </cell>
          <cell r="DU335" t="str">
            <v/>
          </cell>
          <cell r="DV335">
            <v>1</v>
          </cell>
          <cell r="DW335" t="str">
            <v/>
          </cell>
        </row>
        <row r="336">
          <cell r="U336" t="str">
            <v>PR19SSC_C5</v>
          </cell>
          <cell r="V336" t="str">
            <v>Our environment</v>
          </cell>
          <cell r="W336" t="str">
            <v>PR19 new</v>
          </cell>
          <cell r="X336" t="str">
            <v>C5</v>
          </cell>
          <cell r="Y336" t="str">
            <v>Environmentally sensitive water abstraction</v>
          </cell>
          <cell r="Z336" t="str">
            <v>Compliance with pre-defined water abstraction thresholds for our designated abstraction incentive mechanism (AIM) sites.</v>
          </cell>
          <cell r="AA336">
            <v>1</v>
          </cell>
          <cell r="AB336">
            <v>0</v>
          </cell>
          <cell r="AC336" t="str">
            <v/>
          </cell>
          <cell r="AD336" t="str">
            <v/>
          </cell>
          <cell r="AE336">
            <v>0</v>
          </cell>
          <cell r="AF336" t="str">
            <v/>
          </cell>
          <cell r="AG336" t="str">
            <v/>
          </cell>
          <cell r="AH336" t="str">
            <v/>
          </cell>
          <cell r="AI336">
            <v>1</v>
          </cell>
          <cell r="AJ336" t="str">
            <v>Out &amp; under</v>
          </cell>
          <cell r="AK336" t="str">
            <v xml:space="preserve">Revenue </v>
          </cell>
          <cell r="AL336" t="str">
            <v>In-period</v>
          </cell>
          <cell r="AM336" t="str">
            <v>Water resources/ abstraction</v>
          </cell>
          <cell r="AN336" t="str">
            <v>Number</v>
          </cell>
          <cell r="AO336" t="str">
            <v>Score derived from AIM calculation</v>
          </cell>
          <cell r="AP336">
            <v>2</v>
          </cell>
          <cell r="AQ336" t="str">
            <v>Up</v>
          </cell>
          <cell r="AR336" t="str">
            <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t="str">
            <v/>
          </cell>
          <cell r="BJ336" t="str">
            <v/>
          </cell>
          <cell r="BK336" t="str">
            <v/>
          </cell>
          <cell r="BL336" t="str">
            <v/>
          </cell>
          <cell r="BM336" t="str">
            <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t="str">
            <v>Yes</v>
          </cell>
          <cell r="CE336" t="str">
            <v>Yes</v>
          </cell>
          <cell r="CF336" t="str">
            <v>Yes</v>
          </cell>
          <cell r="CG336" t="str">
            <v>Yes</v>
          </cell>
          <cell r="CH336" t="str">
            <v>Yes</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t="str">
            <v/>
          </cell>
          <cell r="CV336" t="str">
            <v/>
          </cell>
          <cell r="CW336" t="str">
            <v/>
          </cell>
          <cell r="CX336" t="str">
            <v/>
          </cell>
          <cell r="CY336" t="str">
            <v/>
          </cell>
          <cell r="CZ336" t="str">
            <v/>
          </cell>
          <cell r="DA336" t="str">
            <v/>
          </cell>
          <cell r="DB336" t="str">
            <v/>
          </cell>
          <cell r="DC336" t="str">
            <v/>
          </cell>
          <cell r="DD336" t="str">
            <v/>
          </cell>
          <cell r="DE336" t="str">
            <v/>
          </cell>
          <cell r="DF336" t="str">
            <v/>
          </cell>
          <cell r="DG336" t="str">
            <v/>
          </cell>
          <cell r="DH336" t="str">
            <v/>
          </cell>
          <cell r="DI336" t="str">
            <v/>
          </cell>
          <cell r="DJ336" t="str">
            <v/>
          </cell>
          <cell r="DK336" t="str">
            <v/>
          </cell>
          <cell r="DL336" t="str">
            <v/>
          </cell>
          <cell r="DM336" t="str">
            <v/>
          </cell>
          <cell r="DN336" t="str">
            <v/>
          </cell>
          <cell r="DO336" t="str">
            <v/>
          </cell>
          <cell r="DP336" t="str">
            <v/>
          </cell>
          <cell r="DQ336" t="str">
            <v/>
          </cell>
          <cell r="DR336" t="str">
            <v/>
          </cell>
          <cell r="DS336" t="str">
            <v/>
          </cell>
          <cell r="DT336" t="str">
            <v/>
          </cell>
          <cell r="DU336" t="str">
            <v/>
          </cell>
          <cell r="DV336">
            <v>1</v>
          </cell>
          <cell r="DW336" t="str">
            <v/>
          </cell>
        </row>
        <row r="337">
          <cell r="U337" t="str">
            <v>PR19SSC_C6</v>
          </cell>
          <cell r="V337" t="str">
            <v>Our environment</v>
          </cell>
          <cell r="W337" t="str">
            <v>PR19 new</v>
          </cell>
          <cell r="X337" t="str">
            <v>C6</v>
          </cell>
          <cell r="Y337" t="str">
            <v>Supporting water efficient housebuilding</v>
          </cell>
          <cell r="Z337" t="str">
            <v>The volume of water saved from new residential properties being built to HQM or BREEAM accreditation standards, and which meet 100 litres per person per day water efficiency level.</v>
          </cell>
          <cell r="AA337">
            <v>0</v>
          </cell>
          <cell r="AB337">
            <v>1</v>
          </cell>
          <cell r="AC337" t="str">
            <v/>
          </cell>
          <cell r="AD337" t="str">
            <v/>
          </cell>
          <cell r="AE337">
            <v>0</v>
          </cell>
          <cell r="AF337" t="str">
            <v/>
          </cell>
          <cell r="AG337" t="str">
            <v/>
          </cell>
          <cell r="AH337" t="str">
            <v/>
          </cell>
          <cell r="AI337">
            <v>1</v>
          </cell>
          <cell r="AJ337" t="str">
            <v>NFI</v>
          </cell>
          <cell r="AK337" t="str">
            <v/>
          </cell>
          <cell r="AL337" t="str">
            <v/>
          </cell>
          <cell r="AM337" t="str">
            <v>Water consumption</v>
          </cell>
          <cell r="AN337" t="str">
            <v>nr</v>
          </cell>
          <cell r="AO337" t="str">
            <v>Megalitres saved</v>
          </cell>
          <cell r="AP337">
            <v>1</v>
          </cell>
          <cell r="AQ337" t="str">
            <v>Up</v>
          </cell>
          <cell r="AR337" t="str">
            <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t="str">
            <v/>
          </cell>
          <cell r="BJ337" t="str">
            <v/>
          </cell>
          <cell r="BK337" t="str">
            <v/>
          </cell>
          <cell r="BL337" t="str">
            <v/>
          </cell>
          <cell r="BM337" t="str">
            <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C337" t="str">
            <v/>
          </cell>
          <cell r="DD337" t="str">
            <v/>
          </cell>
          <cell r="DE337" t="str">
            <v/>
          </cell>
          <cell r="DF337" t="str">
            <v/>
          </cell>
          <cell r="DG337" t="str">
            <v/>
          </cell>
          <cell r="DH337" t="str">
            <v/>
          </cell>
          <cell r="DI337" t="str">
            <v/>
          </cell>
          <cell r="DJ337" t="str">
            <v/>
          </cell>
          <cell r="DK337" t="str">
            <v/>
          </cell>
          <cell r="DL337" t="str">
            <v/>
          </cell>
          <cell r="DM337" t="str">
            <v/>
          </cell>
          <cell r="DN337" t="str">
            <v/>
          </cell>
          <cell r="DO337" t="str">
            <v/>
          </cell>
          <cell r="DP337" t="str">
            <v/>
          </cell>
          <cell r="DQ337" t="str">
            <v/>
          </cell>
          <cell r="DR337" t="str">
            <v/>
          </cell>
          <cell r="DS337" t="str">
            <v/>
          </cell>
          <cell r="DT337" t="str">
            <v/>
          </cell>
          <cell r="DU337" t="str">
            <v>No</v>
          </cell>
          <cell r="DV337">
            <v>1</v>
          </cell>
          <cell r="DW337" t="str">
            <v/>
          </cell>
        </row>
        <row r="338">
          <cell r="U338" t="str">
            <v>PR19SSC_C7</v>
          </cell>
          <cell r="V338" t="str">
            <v>Our environment</v>
          </cell>
          <cell r="W338" t="str">
            <v>PR14 revision</v>
          </cell>
          <cell r="X338" t="str">
            <v>C7</v>
          </cell>
          <cell r="Y338" t="str">
            <v>Protecting wildlife, plants, habitats and catchments</v>
          </cell>
          <cell r="Z338" t="str">
            <v>The area of land that we actively manage to protect wildlife, plants, habitats and catchments.</v>
          </cell>
          <cell r="AA338">
            <v>0.5</v>
          </cell>
          <cell r="AB338">
            <v>0.5</v>
          </cell>
          <cell r="AC338" t="str">
            <v/>
          </cell>
          <cell r="AD338" t="str">
            <v/>
          </cell>
          <cell r="AE338">
            <v>0</v>
          </cell>
          <cell r="AF338" t="str">
            <v/>
          </cell>
          <cell r="AG338" t="str">
            <v/>
          </cell>
          <cell r="AH338" t="str">
            <v/>
          </cell>
          <cell r="AI338">
            <v>1</v>
          </cell>
          <cell r="AJ338" t="str">
            <v>Out &amp; under</v>
          </cell>
          <cell r="AK338" t="str">
            <v xml:space="preserve">Revenue </v>
          </cell>
          <cell r="AL338" t="str">
            <v>In-period</v>
          </cell>
          <cell r="AM338" t="str">
            <v>Biodiversity/SSSIs</v>
          </cell>
          <cell r="AN338" t="str">
            <v>nr</v>
          </cell>
          <cell r="AO338" t="str">
            <v>Hectares</v>
          </cell>
          <cell r="AP338">
            <v>1</v>
          </cell>
          <cell r="AQ338" t="str">
            <v>Up</v>
          </cell>
          <cell r="AR338" t="str">
            <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t="str">
            <v/>
          </cell>
          <cell r="BJ338" t="str">
            <v/>
          </cell>
          <cell r="BK338" t="str">
            <v/>
          </cell>
          <cell r="BL338" t="str">
            <v/>
          </cell>
          <cell r="BM338" t="str">
            <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t="str">
            <v>Yes</v>
          </cell>
          <cell r="CE338" t="str">
            <v>Yes</v>
          </cell>
          <cell r="CF338" t="str">
            <v>Yes</v>
          </cell>
          <cell r="CG338" t="str">
            <v>Yes</v>
          </cell>
          <cell r="CH338" t="str">
            <v>Yes</v>
          </cell>
          <cell r="CI338" t="str">
            <v/>
          </cell>
          <cell r="CJ338" t="str">
            <v/>
          </cell>
          <cell r="CK338" t="str">
            <v/>
          </cell>
          <cell r="CL338" t="str">
            <v/>
          </cell>
          <cell r="CM338" t="str">
            <v/>
          </cell>
          <cell r="CN338" t="str">
            <v/>
          </cell>
          <cell r="CO338" t="str">
            <v/>
          </cell>
          <cell r="CP338" t="str">
            <v/>
          </cell>
          <cell r="CQ338" t="str">
            <v/>
          </cell>
          <cell r="CR338" t="str">
            <v/>
          </cell>
          <cell r="CS338" t="str">
            <v/>
          </cell>
          <cell r="CT338" t="str">
            <v/>
          </cell>
          <cell r="CU338" t="str">
            <v/>
          </cell>
          <cell r="CV338" t="str">
            <v/>
          </cell>
          <cell r="CW338" t="str">
            <v/>
          </cell>
          <cell r="CX338" t="str">
            <v/>
          </cell>
          <cell r="CY338" t="str">
            <v/>
          </cell>
          <cell r="CZ338" t="str">
            <v/>
          </cell>
          <cell r="DA338" t="str">
            <v/>
          </cell>
          <cell r="DB338" t="str">
            <v/>
          </cell>
          <cell r="DC338" t="str">
            <v/>
          </cell>
          <cell r="DD338" t="str">
            <v/>
          </cell>
          <cell r="DE338" t="str">
            <v/>
          </cell>
          <cell r="DF338" t="str">
            <v/>
          </cell>
          <cell r="DG338" t="str">
            <v/>
          </cell>
          <cell r="DH338" t="str">
            <v/>
          </cell>
          <cell r="DI338" t="str">
            <v/>
          </cell>
          <cell r="DJ338" t="str">
            <v/>
          </cell>
          <cell r="DK338" t="str">
            <v/>
          </cell>
          <cell r="DL338" t="str">
            <v/>
          </cell>
          <cell r="DM338" t="str">
            <v/>
          </cell>
          <cell r="DN338" t="str">
            <v/>
          </cell>
          <cell r="DO338" t="str">
            <v/>
          </cell>
          <cell r="DP338" t="str">
            <v/>
          </cell>
          <cell r="DQ338" t="str">
            <v/>
          </cell>
          <cell r="DR338" t="str">
            <v/>
          </cell>
          <cell r="DS338" t="str">
            <v/>
          </cell>
          <cell r="DT338" t="str">
            <v/>
          </cell>
          <cell r="DU338" t="str">
            <v/>
          </cell>
          <cell r="DV338">
            <v>1</v>
          </cell>
          <cell r="DW338" t="str">
            <v/>
          </cell>
        </row>
        <row r="339">
          <cell r="U339" t="str">
            <v>PR19SSC_C8</v>
          </cell>
          <cell r="V339" t="str">
            <v>Our environment</v>
          </cell>
          <cell r="W339" t="str">
            <v>PR14 revision</v>
          </cell>
          <cell r="X339" t="str">
            <v>C8</v>
          </cell>
          <cell r="Y339" t="str">
            <v>Carbon emissions</v>
          </cell>
          <cell r="Z339" t="str">
            <v>The amount of direct or indirect operational carbon emissions as a result of our operations, per connected property.</v>
          </cell>
          <cell r="AA339">
            <v>0.16200000000000001</v>
          </cell>
          <cell r="AB339">
            <v>0.83799999999999997</v>
          </cell>
          <cell r="AC339" t="str">
            <v/>
          </cell>
          <cell r="AD339" t="str">
            <v/>
          </cell>
          <cell r="AE339">
            <v>0</v>
          </cell>
          <cell r="AF339" t="str">
            <v/>
          </cell>
          <cell r="AG339" t="str">
            <v/>
          </cell>
          <cell r="AH339" t="str">
            <v/>
          </cell>
          <cell r="AI339">
            <v>1</v>
          </cell>
          <cell r="AJ339" t="str">
            <v>NFI</v>
          </cell>
          <cell r="AK339" t="str">
            <v/>
          </cell>
          <cell r="AL339" t="str">
            <v/>
          </cell>
          <cell r="AM339" t="str">
            <v>Energy/emissions</v>
          </cell>
          <cell r="AN339" t="str">
            <v>nr</v>
          </cell>
          <cell r="AO339" t="str">
            <v>Kilograms per connected property</v>
          </cell>
          <cell r="AP339">
            <v>1</v>
          </cell>
          <cell r="AQ339" t="str">
            <v>Down</v>
          </cell>
          <cell r="AR339" t="str">
            <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t="str">
            <v/>
          </cell>
          <cell r="BJ339" t="str">
            <v/>
          </cell>
          <cell r="BK339" t="str">
            <v/>
          </cell>
          <cell r="BL339" t="str">
            <v/>
          </cell>
          <cell r="BM339" t="str">
            <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C339" t="str">
            <v/>
          </cell>
          <cell r="DD339" t="str">
            <v/>
          </cell>
          <cell r="DE339" t="str">
            <v/>
          </cell>
          <cell r="DF339" t="str">
            <v/>
          </cell>
          <cell r="DG339" t="str">
            <v/>
          </cell>
          <cell r="DH339" t="str">
            <v/>
          </cell>
          <cell r="DI339" t="str">
            <v/>
          </cell>
          <cell r="DJ339" t="str">
            <v/>
          </cell>
          <cell r="DK339" t="str">
            <v/>
          </cell>
          <cell r="DL339" t="str">
            <v/>
          </cell>
          <cell r="DM339" t="str">
            <v/>
          </cell>
          <cell r="DN339" t="str">
            <v/>
          </cell>
          <cell r="DO339" t="str">
            <v/>
          </cell>
          <cell r="DP339" t="str">
            <v/>
          </cell>
          <cell r="DQ339" t="str">
            <v/>
          </cell>
          <cell r="DR339" t="str">
            <v/>
          </cell>
          <cell r="DS339" t="str">
            <v/>
          </cell>
          <cell r="DT339" t="str">
            <v/>
          </cell>
          <cell r="DU339" t="str">
            <v/>
          </cell>
          <cell r="DV339">
            <v>1</v>
          </cell>
          <cell r="DW339" t="str">
            <v/>
          </cell>
        </row>
        <row r="340">
          <cell r="U340" t="str">
            <v>PR19SSC_D1</v>
          </cell>
          <cell r="V340" t="str">
            <v>Our service</v>
          </cell>
          <cell r="W340" t="str">
            <v>PR19 new</v>
          </cell>
          <cell r="X340" t="str">
            <v>D1</v>
          </cell>
          <cell r="Y340" t="str">
            <v>Water quality compliance (CRI)</v>
          </cell>
          <cell r="Z340" t="str">
            <v>Compliance with drinking water quality regulations, as measured using the DWI's compliance risk index metric.</v>
          </cell>
          <cell r="AA340">
            <v>0</v>
          </cell>
          <cell r="AB340">
            <v>1</v>
          </cell>
          <cell r="AC340" t="str">
            <v/>
          </cell>
          <cell r="AD340" t="str">
            <v/>
          </cell>
          <cell r="AE340">
            <v>0</v>
          </cell>
          <cell r="AF340" t="str">
            <v/>
          </cell>
          <cell r="AG340" t="str">
            <v/>
          </cell>
          <cell r="AH340" t="str">
            <v/>
          </cell>
          <cell r="AI340">
            <v>1</v>
          </cell>
          <cell r="AJ340" t="str">
            <v>Under</v>
          </cell>
          <cell r="AK340" t="str">
            <v xml:space="preserve">Revenue </v>
          </cell>
          <cell r="AL340" t="str">
            <v>In-period</v>
          </cell>
          <cell r="AM340" t="str">
            <v>Water quality compliance</v>
          </cell>
          <cell r="AN340" t="str">
            <v>number</v>
          </cell>
          <cell r="AO340" t="str">
            <v>Numerical CRI score</v>
          </cell>
          <cell r="AP340">
            <v>2</v>
          </cell>
          <cell r="AQ340" t="str">
            <v>Down</v>
          </cell>
          <cell r="AR340" t="str">
            <v>Water quality compliance (CRI)</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t="str">
            <v>Yes</v>
          </cell>
          <cell r="CE340" t="str">
            <v>Yes</v>
          </cell>
          <cell r="CF340" t="str">
            <v>Yes</v>
          </cell>
          <cell r="CG340" t="str">
            <v>Yes</v>
          </cell>
          <cell r="CH340" t="str">
            <v>Yes</v>
          </cell>
          <cell r="CI340" t="str">
            <v/>
          </cell>
          <cell r="CJ340" t="str">
            <v/>
          </cell>
          <cell r="CK340" t="str">
            <v/>
          </cell>
          <cell r="CL340" t="str">
            <v/>
          </cell>
          <cell r="CM340" t="str">
            <v/>
          </cell>
          <cell r="CN340">
            <v>6.7</v>
          </cell>
          <cell r="CO340">
            <v>7.4</v>
          </cell>
          <cell r="CP340">
            <v>8.1</v>
          </cell>
          <cell r="CQ340">
            <v>8.8000000000000007</v>
          </cell>
          <cell r="CR340">
            <v>9.5</v>
          </cell>
          <cell r="CS340">
            <v>2</v>
          </cell>
          <cell r="CT340">
            <v>2</v>
          </cell>
          <cell r="CU340">
            <v>2</v>
          </cell>
          <cell r="CV340">
            <v>2</v>
          </cell>
          <cell r="CW340">
            <v>2</v>
          </cell>
          <cell r="CX340" t="str">
            <v/>
          </cell>
          <cell r="CY340" t="str">
            <v/>
          </cell>
          <cell r="CZ340" t="str">
            <v/>
          </cell>
          <cell r="DA340" t="str">
            <v/>
          </cell>
          <cell r="DB340" t="str">
            <v/>
          </cell>
          <cell r="DC340" t="str">
            <v/>
          </cell>
          <cell r="DD340" t="str">
            <v/>
          </cell>
          <cell r="DE340" t="str">
            <v/>
          </cell>
          <cell r="DF340" t="str">
            <v/>
          </cell>
          <cell r="DG340" t="str">
            <v/>
          </cell>
          <cell r="DH340" t="str">
            <v/>
          </cell>
          <cell r="DI340" t="str">
            <v/>
          </cell>
          <cell r="DJ340" t="str">
            <v/>
          </cell>
          <cell r="DK340" t="str">
            <v/>
          </cell>
          <cell r="DL340" t="str">
            <v/>
          </cell>
          <cell r="DM340">
            <v>-0.26700000000000002</v>
          </cell>
          <cell r="DN340" t="str">
            <v/>
          </cell>
          <cell r="DO340" t="str">
            <v/>
          </cell>
          <cell r="DP340" t="str">
            <v/>
          </cell>
          <cell r="DQ340">
            <v>0</v>
          </cell>
          <cell r="DR340" t="str">
            <v/>
          </cell>
          <cell r="DS340" t="str">
            <v/>
          </cell>
          <cell r="DT340" t="str">
            <v/>
          </cell>
          <cell r="DU340" t="str">
            <v/>
          </cell>
          <cell r="DV340">
            <v>1</v>
          </cell>
          <cell r="DW340" t="str">
            <v/>
          </cell>
        </row>
        <row r="341">
          <cell r="U341" t="str">
            <v>PR19SSC_D2</v>
          </cell>
          <cell r="V341" t="str">
            <v>Our service</v>
          </cell>
          <cell r="W341" t="str">
            <v>PR14 continuation</v>
          </cell>
          <cell r="X341" t="str">
            <v>D2</v>
          </cell>
          <cell r="Y341" t="str">
            <v>Water supply interruptions</v>
          </cell>
          <cell r="Z341" t="str">
            <v>Average minutes of interruption each connected property experiences for interruptions of 3 hours or greater.</v>
          </cell>
          <cell r="AA341">
            <v>0</v>
          </cell>
          <cell r="AB341">
            <v>1</v>
          </cell>
          <cell r="AC341" t="str">
            <v/>
          </cell>
          <cell r="AD341" t="str">
            <v/>
          </cell>
          <cell r="AE341">
            <v>0</v>
          </cell>
          <cell r="AF341" t="str">
            <v/>
          </cell>
          <cell r="AG341" t="str">
            <v/>
          </cell>
          <cell r="AH341" t="str">
            <v/>
          </cell>
          <cell r="AI341">
            <v>1</v>
          </cell>
          <cell r="AJ341" t="str">
            <v>Out &amp; under</v>
          </cell>
          <cell r="AK341" t="str">
            <v xml:space="preserve">Revenue </v>
          </cell>
          <cell r="AL341" t="str">
            <v>In-period</v>
          </cell>
          <cell r="AM341" t="str">
            <v>Supply interruptions</v>
          </cell>
          <cell r="AN341" t="str">
            <v>hh:mm:ss</v>
          </cell>
          <cell r="AO341" t="str">
            <v>Hours:minutes:seconds per property per year</v>
          </cell>
          <cell r="AP341">
            <v>0</v>
          </cell>
          <cell r="AQ341" t="str">
            <v>Down</v>
          </cell>
          <cell r="AR341" t="str">
            <v>Water supply interruptions</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4.5138888888888893E-3</v>
          </cell>
          <cell r="BJ341">
            <v>4.2592592592592595E-3</v>
          </cell>
          <cell r="BK341">
            <v>3.9930555555555561E-3</v>
          </cell>
          <cell r="BL341">
            <v>3.7384259259259263E-3</v>
          </cell>
          <cell r="BM341">
            <v>3.472222222222222E-3</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t="str">
            <v>Yes</v>
          </cell>
          <cell r="CE341" t="str">
            <v>Yes</v>
          </cell>
          <cell r="CF341" t="str">
            <v>Yes</v>
          </cell>
          <cell r="CG341" t="str">
            <v>Yes</v>
          </cell>
          <cell r="CH341" t="str">
            <v>Yes</v>
          </cell>
          <cell r="CI341" t="str">
            <v/>
          </cell>
          <cell r="CJ341" t="str">
            <v/>
          </cell>
          <cell r="CK341" t="str">
            <v/>
          </cell>
          <cell r="CL341" t="str">
            <v/>
          </cell>
          <cell r="CM341" t="str">
            <v/>
          </cell>
          <cell r="CN341">
            <v>7.2916666666666659E-3</v>
          </cell>
          <cell r="CO341">
            <v>7.6388888888888886E-3</v>
          </cell>
          <cell r="CP341">
            <v>7.9861111111111105E-3</v>
          </cell>
          <cell r="CQ341">
            <v>8.3333333333333297E-3</v>
          </cell>
          <cell r="CR341">
            <v>8.6805555555555594E-3</v>
          </cell>
          <cell r="CS341" t="str">
            <v/>
          </cell>
          <cell r="CT341" t="str">
            <v/>
          </cell>
          <cell r="CU341" t="str">
            <v/>
          </cell>
          <cell r="CV341" t="str">
            <v/>
          </cell>
          <cell r="CW341" t="str">
            <v/>
          </cell>
          <cell r="CX341" t="str">
            <v/>
          </cell>
          <cell r="CY341" t="str">
            <v/>
          </cell>
          <cell r="CZ341" t="str">
            <v/>
          </cell>
          <cell r="DA341" t="str">
            <v/>
          </cell>
          <cell r="DB341" t="str">
            <v/>
          </cell>
          <cell r="DC341">
            <v>2.8009259259259268E-3</v>
          </cell>
          <cell r="DD341">
            <v>2.5462962962962965E-3</v>
          </cell>
          <cell r="DE341">
            <v>2.2800925925925931E-3</v>
          </cell>
          <cell r="DF341">
            <v>2.0254629629629633E-3</v>
          </cell>
          <cell r="DG341">
            <v>1.7592592592592592E-3</v>
          </cell>
          <cell r="DH341" t="str">
            <v/>
          </cell>
          <cell r="DI341" t="str">
            <v/>
          </cell>
          <cell r="DJ341" t="str">
            <v/>
          </cell>
          <cell r="DK341" t="str">
            <v/>
          </cell>
          <cell r="DL341" t="str">
            <v/>
          </cell>
          <cell r="DM341">
            <v>-0.19700000000000001</v>
          </cell>
          <cell r="DN341" t="str">
            <v/>
          </cell>
          <cell r="DO341" t="str">
            <v/>
          </cell>
          <cell r="DP341" t="str">
            <v/>
          </cell>
          <cell r="DQ341">
            <v>0.19700000000000001</v>
          </cell>
          <cell r="DR341" t="str">
            <v/>
          </cell>
          <cell r="DS341" t="str">
            <v/>
          </cell>
          <cell r="DT341" t="str">
            <v/>
          </cell>
          <cell r="DU341" t="str">
            <v/>
          </cell>
          <cell r="DV341">
            <v>1</v>
          </cell>
          <cell r="DW341" t="str">
            <v/>
          </cell>
        </row>
        <row r="342">
          <cell r="U342" t="str">
            <v>PR19SSC_D3</v>
          </cell>
          <cell r="V342" t="str">
            <v>Our service</v>
          </cell>
          <cell r="W342" t="str">
            <v>PR19 new</v>
          </cell>
          <cell r="X342" t="str">
            <v>D3</v>
          </cell>
          <cell r="Y342" t="str">
            <v>Risk of severe restrictions in a drought</v>
          </cell>
          <cell r="Z342" t="str">
            <v>Risk index score for the 25 year risk of severe supply restrictions in a 1:200 year drought scenario.</v>
          </cell>
          <cell r="AA342">
            <v>1</v>
          </cell>
          <cell r="AB342">
            <v>0</v>
          </cell>
          <cell r="AC342" t="str">
            <v/>
          </cell>
          <cell r="AD342" t="str">
            <v/>
          </cell>
          <cell r="AE342">
            <v>0</v>
          </cell>
          <cell r="AF342" t="str">
            <v/>
          </cell>
          <cell r="AG342" t="str">
            <v/>
          </cell>
          <cell r="AH342" t="str">
            <v/>
          </cell>
          <cell r="AI342">
            <v>1</v>
          </cell>
          <cell r="AJ342" t="str">
            <v>NFI</v>
          </cell>
          <cell r="AK342" t="str">
            <v/>
          </cell>
          <cell r="AL342" t="str">
            <v/>
          </cell>
          <cell r="AM342" t="str">
            <v>Supply restrictions</v>
          </cell>
          <cell r="AN342" t="str">
            <v>%</v>
          </cell>
          <cell r="AO342" t="str">
            <v>Percentage of population at risk</v>
          </cell>
          <cell r="AP342">
            <v>1</v>
          </cell>
          <cell r="AQ342" t="str">
            <v>Down</v>
          </cell>
          <cell r="AR342" t="str">
            <v>Risk of severe restrictions in a drought</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t="str">
            <v/>
          </cell>
          <cell r="CE342" t="str">
            <v/>
          </cell>
          <cell r="CF342" t="str">
            <v/>
          </cell>
          <cell r="CG342" t="str">
            <v/>
          </cell>
          <cell r="CH342" t="str">
            <v/>
          </cell>
          <cell r="CI342" t="str">
            <v/>
          </cell>
          <cell r="CJ342" t="str">
            <v/>
          </cell>
          <cell r="CK342" t="str">
            <v/>
          </cell>
          <cell r="CL342" t="str">
            <v/>
          </cell>
          <cell r="CM342" t="str">
            <v/>
          </cell>
          <cell r="CN342" t="str">
            <v/>
          </cell>
          <cell r="CO342" t="str">
            <v/>
          </cell>
          <cell r="CP342" t="str">
            <v/>
          </cell>
          <cell r="CQ342" t="str">
            <v/>
          </cell>
          <cell r="CR342" t="str">
            <v/>
          </cell>
          <cell r="CS342" t="str">
            <v/>
          </cell>
          <cell r="CT342" t="str">
            <v/>
          </cell>
          <cell r="CU342" t="str">
            <v/>
          </cell>
          <cell r="CV342" t="str">
            <v/>
          </cell>
          <cell r="CW342" t="str">
            <v/>
          </cell>
          <cell r="CX342" t="str">
            <v/>
          </cell>
          <cell r="CY342" t="str">
            <v/>
          </cell>
          <cell r="CZ342" t="str">
            <v/>
          </cell>
          <cell r="DA342" t="str">
            <v/>
          </cell>
          <cell r="DB342" t="str">
            <v/>
          </cell>
          <cell r="DC342" t="str">
            <v/>
          </cell>
          <cell r="DD342" t="str">
            <v/>
          </cell>
          <cell r="DE342" t="str">
            <v/>
          </cell>
          <cell r="DF342" t="str">
            <v/>
          </cell>
          <cell r="DG342" t="str">
            <v/>
          </cell>
          <cell r="DH342" t="str">
            <v/>
          </cell>
          <cell r="DI342" t="str">
            <v/>
          </cell>
          <cell r="DJ342" t="str">
            <v/>
          </cell>
          <cell r="DK342" t="str">
            <v/>
          </cell>
          <cell r="DL342" t="str">
            <v/>
          </cell>
          <cell r="DM342" t="str">
            <v/>
          </cell>
          <cell r="DN342" t="str">
            <v/>
          </cell>
          <cell r="DO342" t="str">
            <v/>
          </cell>
          <cell r="DP342" t="str">
            <v/>
          </cell>
          <cell r="DQ342" t="str">
            <v/>
          </cell>
          <cell r="DR342" t="str">
            <v/>
          </cell>
          <cell r="DS342" t="str">
            <v/>
          </cell>
          <cell r="DT342" t="str">
            <v/>
          </cell>
          <cell r="DU342" t="str">
            <v/>
          </cell>
          <cell r="DV342">
            <v>1</v>
          </cell>
          <cell r="DW342" t="str">
            <v/>
          </cell>
        </row>
        <row r="343">
          <cell r="U343" t="str">
            <v>PR19SSC_D4</v>
          </cell>
          <cell r="V343" t="str">
            <v>Our service</v>
          </cell>
          <cell r="W343" t="str">
            <v>PR19 new</v>
          </cell>
          <cell r="X343" t="str">
            <v>D4</v>
          </cell>
          <cell r="Y343" t="str">
            <v>Mains repairs</v>
          </cell>
          <cell r="Z343" t="str">
            <v>Number of burst mains.</v>
          </cell>
          <cell r="AA343">
            <v>0</v>
          </cell>
          <cell r="AB343">
            <v>1</v>
          </cell>
          <cell r="AC343" t="str">
            <v/>
          </cell>
          <cell r="AD343" t="str">
            <v/>
          </cell>
          <cell r="AE343">
            <v>0</v>
          </cell>
          <cell r="AF343" t="str">
            <v/>
          </cell>
          <cell r="AG343" t="str">
            <v/>
          </cell>
          <cell r="AH343" t="str">
            <v/>
          </cell>
          <cell r="AI343">
            <v>1</v>
          </cell>
          <cell r="AJ343" t="str">
            <v>Out &amp; under</v>
          </cell>
          <cell r="AK343" t="str">
            <v xml:space="preserve">Revenue </v>
          </cell>
          <cell r="AL343" t="str">
            <v>In-period</v>
          </cell>
          <cell r="AM343" t="str">
            <v>Asset/equipment failure</v>
          </cell>
          <cell r="AN343" t="str">
            <v>number</v>
          </cell>
          <cell r="AO343" t="str">
            <v>Number of repairs per 1000 km of mains</v>
          </cell>
          <cell r="AP343">
            <v>1</v>
          </cell>
          <cell r="AQ343" t="str">
            <v>Down</v>
          </cell>
          <cell r="AR343" t="str">
            <v>Mains repairs</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129.6</v>
          </cell>
          <cell r="BJ343">
            <v>127.8</v>
          </cell>
          <cell r="BK343">
            <v>126</v>
          </cell>
          <cell r="BL343">
            <v>124.2</v>
          </cell>
          <cell r="BM343">
            <v>122.4</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t="str">
            <v>Yes</v>
          </cell>
          <cell r="CE343" t="str">
            <v>Yes</v>
          </cell>
          <cell r="CF343" t="str">
            <v>Yes</v>
          </cell>
          <cell r="CG343" t="str">
            <v>Yes</v>
          </cell>
          <cell r="CH343" t="str">
            <v>Yes</v>
          </cell>
          <cell r="CI343" t="str">
            <v/>
          </cell>
          <cell r="CJ343" t="str">
            <v/>
          </cell>
          <cell r="CK343" t="str">
            <v/>
          </cell>
          <cell r="CL343" t="str">
            <v/>
          </cell>
          <cell r="CM343" t="str">
            <v/>
          </cell>
          <cell r="CN343">
            <v>142</v>
          </cell>
          <cell r="CO343">
            <v>144</v>
          </cell>
          <cell r="CP343">
            <v>146</v>
          </cell>
          <cell r="CQ343">
            <v>148</v>
          </cell>
          <cell r="CR343">
            <v>150</v>
          </cell>
          <cell r="CS343" t="str">
            <v/>
          </cell>
          <cell r="CT343" t="str">
            <v/>
          </cell>
          <cell r="CU343" t="str">
            <v/>
          </cell>
          <cell r="CV343" t="str">
            <v/>
          </cell>
          <cell r="CW343" t="str">
            <v/>
          </cell>
          <cell r="CX343" t="str">
            <v/>
          </cell>
          <cell r="CY343" t="str">
            <v/>
          </cell>
          <cell r="CZ343" t="str">
            <v/>
          </cell>
          <cell r="DA343" t="str">
            <v/>
          </cell>
          <cell r="DB343" t="str">
            <v/>
          </cell>
          <cell r="DC343">
            <v>111.6</v>
          </cell>
          <cell r="DD343">
            <v>109.8</v>
          </cell>
          <cell r="DE343">
            <v>108</v>
          </cell>
          <cell r="DF343">
            <v>106.2</v>
          </cell>
          <cell r="DG343">
            <v>104.4</v>
          </cell>
          <cell r="DH343" t="str">
            <v/>
          </cell>
          <cell r="DI343" t="str">
            <v/>
          </cell>
          <cell r="DJ343" t="str">
            <v/>
          </cell>
          <cell r="DK343" t="str">
            <v/>
          </cell>
          <cell r="DL343" t="str">
            <v/>
          </cell>
          <cell r="DM343">
            <v>-5.6000000000000001E-2</v>
          </cell>
          <cell r="DN343" t="str">
            <v/>
          </cell>
          <cell r="DO343" t="str">
            <v/>
          </cell>
          <cell r="DP343" t="str">
            <v/>
          </cell>
          <cell r="DQ343">
            <v>1.9E-2</v>
          </cell>
          <cell r="DR343" t="str">
            <v/>
          </cell>
          <cell r="DS343" t="str">
            <v/>
          </cell>
          <cell r="DT343" t="str">
            <v/>
          </cell>
          <cell r="DU343" t="str">
            <v/>
          </cell>
          <cell r="DV343">
            <v>1</v>
          </cell>
          <cell r="DW343" t="str">
            <v/>
          </cell>
        </row>
        <row r="344">
          <cell r="U344" t="str">
            <v>PR19SSC_D5</v>
          </cell>
          <cell r="V344" t="str">
            <v>Our service</v>
          </cell>
          <cell r="W344" t="str">
            <v>PR19 new</v>
          </cell>
          <cell r="X344" t="str">
            <v>D5</v>
          </cell>
          <cell r="Y344" t="str">
            <v>Unplanned outage</v>
          </cell>
          <cell r="Z344" t="str">
            <v>Water production capacity lost through unplanned outage.</v>
          </cell>
          <cell r="AA344">
            <v>0.10100000000000001</v>
          </cell>
          <cell r="AB344">
            <v>0.89900000000000002</v>
          </cell>
          <cell r="AC344" t="str">
            <v/>
          </cell>
          <cell r="AD344" t="str">
            <v/>
          </cell>
          <cell r="AE344">
            <v>0</v>
          </cell>
          <cell r="AF344" t="str">
            <v/>
          </cell>
          <cell r="AG344" t="str">
            <v/>
          </cell>
          <cell r="AH344" t="str">
            <v/>
          </cell>
          <cell r="AI344">
            <v>1</v>
          </cell>
          <cell r="AJ344" t="str">
            <v>Out &amp; under</v>
          </cell>
          <cell r="AK344" t="str">
            <v xml:space="preserve">Revenue </v>
          </cell>
          <cell r="AL344" t="str">
            <v>In-period</v>
          </cell>
          <cell r="AM344" t="str">
            <v>Asset/equipment failure</v>
          </cell>
          <cell r="AN344" t="str">
            <v>%</v>
          </cell>
          <cell r="AO344" t="str">
            <v>Percentage of peak week production capacity</v>
          </cell>
          <cell r="AP344">
            <v>2</v>
          </cell>
          <cell r="AQ344" t="str">
            <v>Down</v>
          </cell>
          <cell r="AR344" t="str">
            <v>Unplanned outage</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2.34</v>
          </cell>
          <cell r="BJ344">
            <v>2.34</v>
          </cell>
          <cell r="BK344">
            <v>2.34</v>
          </cell>
          <cell r="BL344">
            <v>2.34</v>
          </cell>
          <cell r="BM344">
            <v>2.34</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t="str">
            <v>Yes</v>
          </cell>
          <cell r="CE344" t="str">
            <v>Yes</v>
          </cell>
          <cell r="CF344" t="str">
            <v>Yes</v>
          </cell>
          <cell r="CG344" t="str">
            <v>Yes</v>
          </cell>
          <cell r="CH344" t="str">
            <v>Yes</v>
          </cell>
          <cell r="CI344" t="str">
            <v/>
          </cell>
          <cell r="CJ344" t="str">
            <v/>
          </cell>
          <cell r="CK344" t="str">
            <v/>
          </cell>
          <cell r="CL344" t="str">
            <v/>
          </cell>
          <cell r="CM344" t="str">
            <v/>
          </cell>
          <cell r="CN344">
            <v>4.68</v>
          </cell>
          <cell r="CO344">
            <v>4.68</v>
          </cell>
          <cell r="CP344">
            <v>4.68</v>
          </cell>
          <cell r="CQ344">
            <v>4.68</v>
          </cell>
          <cell r="CR344">
            <v>4.68</v>
          </cell>
          <cell r="CS344" t="str">
            <v/>
          </cell>
          <cell r="CT344" t="str">
            <v/>
          </cell>
          <cell r="CU344" t="str">
            <v/>
          </cell>
          <cell r="CV344" t="str">
            <v/>
          </cell>
          <cell r="CW344" t="str">
            <v/>
          </cell>
          <cell r="CX344" t="str">
            <v/>
          </cell>
          <cell r="CY344" t="str">
            <v/>
          </cell>
          <cell r="CZ344" t="str">
            <v/>
          </cell>
          <cell r="DA344" t="str">
            <v/>
          </cell>
          <cell r="DB344" t="str">
            <v/>
          </cell>
          <cell r="DC344">
            <v>1.64</v>
          </cell>
          <cell r="DD344">
            <v>1.64</v>
          </cell>
          <cell r="DE344">
            <v>1.64</v>
          </cell>
          <cell r="DF344">
            <v>1.64</v>
          </cell>
          <cell r="DG344">
            <v>1.64</v>
          </cell>
          <cell r="DH344" t="str">
            <v/>
          </cell>
          <cell r="DI344" t="str">
            <v/>
          </cell>
          <cell r="DJ344" t="str">
            <v/>
          </cell>
          <cell r="DK344" t="str">
            <v/>
          </cell>
          <cell r="DL344" t="str">
            <v/>
          </cell>
          <cell r="DM344">
            <v>-0.54700000000000004</v>
          </cell>
          <cell r="DN344" t="str">
            <v/>
          </cell>
          <cell r="DO344" t="str">
            <v/>
          </cell>
          <cell r="DP344" t="str">
            <v/>
          </cell>
          <cell r="DQ344">
            <v>0.36199999999999999</v>
          </cell>
          <cell r="DR344" t="str">
            <v/>
          </cell>
          <cell r="DS344" t="str">
            <v/>
          </cell>
          <cell r="DT344" t="str">
            <v/>
          </cell>
          <cell r="DU344" t="str">
            <v/>
          </cell>
          <cell r="DV344">
            <v>1</v>
          </cell>
          <cell r="DW344" t="str">
            <v/>
          </cell>
        </row>
        <row r="345">
          <cell r="U345" t="str">
            <v>PR19SSC_D6</v>
          </cell>
          <cell r="V345" t="str">
            <v>Our service</v>
          </cell>
          <cell r="W345" t="str">
            <v>PR14 continuation</v>
          </cell>
          <cell r="X345" t="str">
            <v>D6</v>
          </cell>
          <cell r="Y345" t="str">
            <v>Customer contact about water quality</v>
          </cell>
          <cell r="Z345" t="str">
            <v>The number of customer contacts we get each year about the appearance, taste and odour of water, or perceived illness.</v>
          </cell>
          <cell r="AA345">
            <v>0</v>
          </cell>
          <cell r="AB345">
            <v>1</v>
          </cell>
          <cell r="AC345" t="str">
            <v/>
          </cell>
          <cell r="AD345" t="str">
            <v/>
          </cell>
          <cell r="AE345">
            <v>0</v>
          </cell>
          <cell r="AF345" t="str">
            <v/>
          </cell>
          <cell r="AG345" t="str">
            <v/>
          </cell>
          <cell r="AH345" t="str">
            <v/>
          </cell>
          <cell r="AI345">
            <v>1</v>
          </cell>
          <cell r="AJ345" t="str">
            <v>Out &amp; under</v>
          </cell>
          <cell r="AK345" t="str">
            <v xml:space="preserve">Revenue </v>
          </cell>
          <cell r="AL345" t="str">
            <v>In-period</v>
          </cell>
          <cell r="AM345" t="str">
            <v>Customer contacts - water quality</v>
          </cell>
          <cell r="AN345" t="str">
            <v>Number</v>
          </cell>
          <cell r="AO345" t="str">
            <v>No. of contacts per 1,000 population</v>
          </cell>
          <cell r="AP345">
            <v>2</v>
          </cell>
          <cell r="AQ345" t="str">
            <v>Down</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t="str">
            <v/>
          </cell>
          <cell r="BJ345" t="str">
            <v/>
          </cell>
          <cell r="BK345" t="str">
            <v/>
          </cell>
          <cell r="BL345" t="str">
            <v/>
          </cell>
          <cell r="BM345" t="str">
            <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t="str">
            <v>Yes</v>
          </cell>
          <cell r="CE345" t="str">
            <v>Yes</v>
          </cell>
          <cell r="CF345" t="str">
            <v>Yes</v>
          </cell>
          <cell r="CG345" t="str">
            <v>Yes</v>
          </cell>
          <cell r="CH345" t="str">
            <v>Yes</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t="str">
            <v/>
          </cell>
          <cell r="CV345" t="str">
            <v/>
          </cell>
          <cell r="CW345" t="str">
            <v/>
          </cell>
          <cell r="CX345" t="str">
            <v/>
          </cell>
          <cell r="CY345" t="str">
            <v/>
          </cell>
          <cell r="CZ345" t="str">
            <v/>
          </cell>
          <cell r="DA345" t="str">
            <v/>
          </cell>
          <cell r="DB345" t="str">
            <v/>
          </cell>
          <cell r="DC345" t="str">
            <v/>
          </cell>
          <cell r="DD345" t="str">
            <v/>
          </cell>
          <cell r="DE345" t="str">
            <v/>
          </cell>
          <cell r="DF345" t="str">
            <v/>
          </cell>
          <cell r="DG345" t="str">
            <v/>
          </cell>
          <cell r="DH345" t="str">
            <v/>
          </cell>
          <cell r="DI345" t="str">
            <v/>
          </cell>
          <cell r="DJ345" t="str">
            <v/>
          </cell>
          <cell r="DK345" t="str">
            <v/>
          </cell>
          <cell r="DL345" t="str">
            <v/>
          </cell>
          <cell r="DM345" t="str">
            <v/>
          </cell>
          <cell r="DN345" t="str">
            <v/>
          </cell>
          <cell r="DO345" t="str">
            <v/>
          </cell>
          <cell r="DP345" t="str">
            <v/>
          </cell>
          <cell r="DQ345" t="str">
            <v/>
          </cell>
          <cell r="DR345" t="str">
            <v/>
          </cell>
          <cell r="DS345" t="str">
            <v/>
          </cell>
          <cell r="DT345" t="str">
            <v/>
          </cell>
          <cell r="DU345" t="str">
            <v/>
          </cell>
          <cell r="DV345">
            <v>1</v>
          </cell>
          <cell r="DW345" t="str">
            <v/>
          </cell>
        </row>
        <row r="346">
          <cell r="U346" t="str">
            <v>PR19SSC_D7</v>
          </cell>
          <cell r="V346" t="str">
            <v>Our service</v>
          </cell>
          <cell r="W346" t="str">
            <v>PR19 new</v>
          </cell>
          <cell r="X346" t="str">
            <v>D7</v>
          </cell>
          <cell r="Y346" t="str">
            <v>Visible leak repair time</v>
          </cell>
          <cell r="Z346" t="str">
            <v>The number of days that we take to repair 90% of visible leaks on our network, measured from the time the leak is found or reported.</v>
          </cell>
          <cell r="AA346">
            <v>0</v>
          </cell>
          <cell r="AB346">
            <v>1</v>
          </cell>
          <cell r="AC346" t="str">
            <v/>
          </cell>
          <cell r="AD346" t="str">
            <v/>
          </cell>
          <cell r="AE346">
            <v>0</v>
          </cell>
          <cell r="AF346" t="str">
            <v/>
          </cell>
          <cell r="AG346" t="str">
            <v/>
          </cell>
          <cell r="AH346" t="str">
            <v/>
          </cell>
          <cell r="AI346">
            <v>1</v>
          </cell>
          <cell r="AJ346" t="str">
            <v>Out &amp; under</v>
          </cell>
          <cell r="AK346" t="str">
            <v xml:space="preserve">Revenue </v>
          </cell>
          <cell r="AL346" t="str">
            <v>In-period</v>
          </cell>
          <cell r="AM346" t="str">
            <v>Repair and maintenance</v>
          </cell>
          <cell r="AN346" t="str">
            <v>text</v>
          </cell>
          <cell r="AO346" t="str">
            <v>90% complete within N days</v>
          </cell>
          <cell r="AP346">
            <v>0</v>
          </cell>
          <cell r="AQ346" t="str">
            <v>Down</v>
          </cell>
          <cell r="AR346" t="str">
            <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t="str">
            <v/>
          </cell>
          <cell r="BJ346" t="str">
            <v/>
          </cell>
          <cell r="BK346" t="str">
            <v/>
          </cell>
          <cell r="BL346" t="str">
            <v/>
          </cell>
          <cell r="BM346" t="str">
            <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t="str">
            <v>Yes</v>
          </cell>
          <cell r="CE346" t="str">
            <v>Yes</v>
          </cell>
          <cell r="CF346" t="str">
            <v>Yes</v>
          </cell>
          <cell r="CG346" t="str">
            <v>Yes</v>
          </cell>
          <cell r="CH346" t="str">
            <v>Yes</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t="str">
            <v/>
          </cell>
          <cell r="CV346" t="str">
            <v/>
          </cell>
          <cell r="CW346" t="str">
            <v/>
          </cell>
          <cell r="CX346" t="str">
            <v/>
          </cell>
          <cell r="CY346" t="str">
            <v/>
          </cell>
          <cell r="CZ346" t="str">
            <v/>
          </cell>
          <cell r="DA346" t="str">
            <v/>
          </cell>
          <cell r="DB346" t="str">
            <v/>
          </cell>
          <cell r="DC346" t="str">
            <v/>
          </cell>
          <cell r="DD346" t="str">
            <v/>
          </cell>
          <cell r="DE346" t="str">
            <v/>
          </cell>
          <cell r="DF346" t="str">
            <v/>
          </cell>
          <cell r="DG346" t="str">
            <v/>
          </cell>
          <cell r="DH346" t="str">
            <v/>
          </cell>
          <cell r="DI346" t="str">
            <v/>
          </cell>
          <cell r="DJ346" t="str">
            <v/>
          </cell>
          <cell r="DK346" t="str">
            <v/>
          </cell>
          <cell r="DL346" t="str">
            <v/>
          </cell>
          <cell r="DM346" t="str">
            <v/>
          </cell>
          <cell r="DN346" t="str">
            <v/>
          </cell>
          <cell r="DO346" t="str">
            <v/>
          </cell>
          <cell r="DP346" t="str">
            <v/>
          </cell>
          <cell r="DQ346" t="str">
            <v/>
          </cell>
          <cell r="DR346" t="str">
            <v/>
          </cell>
          <cell r="DS346" t="str">
            <v/>
          </cell>
          <cell r="DT346" t="str">
            <v/>
          </cell>
          <cell r="DU346" t="str">
            <v/>
          </cell>
          <cell r="DV346">
            <v>1</v>
          </cell>
          <cell r="DW346" t="str">
            <v/>
          </cell>
        </row>
        <row r="347">
          <cell r="U347" t="str">
            <v>PR19SSC_D8</v>
          </cell>
          <cell r="V347" t="str">
            <v>Our service</v>
          </cell>
          <cell r="W347" t="str">
            <v>PR19 new</v>
          </cell>
          <cell r="X347" t="str">
            <v>D8</v>
          </cell>
          <cell r="Y347" t="str">
            <v>Water treatment works delivery programme</v>
          </cell>
          <cell r="Z347" t="str">
            <v>This measure supports our cost adjustment claim, protecting customers against non and late delivery of our water treatment works upgrade programme and associated expenditure.</v>
          </cell>
          <cell r="AA347">
            <v>0</v>
          </cell>
          <cell r="AB347">
            <v>1</v>
          </cell>
          <cell r="AC347" t="str">
            <v/>
          </cell>
          <cell r="AD347" t="str">
            <v/>
          </cell>
          <cell r="AE347">
            <v>0</v>
          </cell>
          <cell r="AF347" t="str">
            <v/>
          </cell>
          <cell r="AG347" t="str">
            <v/>
          </cell>
          <cell r="AH347" t="str">
            <v/>
          </cell>
          <cell r="AI347">
            <v>1</v>
          </cell>
          <cell r="AJ347" t="str">
            <v>Under</v>
          </cell>
          <cell r="AK347" t="str">
            <v xml:space="preserve">Revenue </v>
          </cell>
          <cell r="AL347" t="str">
            <v>In-period</v>
          </cell>
          <cell r="AM347" t="str">
            <v>Treatment works</v>
          </cell>
          <cell r="AN347" t="str">
            <v>%</v>
          </cell>
          <cell r="AO347" t="str">
            <v>Percentage of completion</v>
          </cell>
          <cell r="AP347">
            <v>1</v>
          </cell>
          <cell r="AQ347" t="str">
            <v>Up</v>
          </cell>
          <cell r="AR347" t="str">
            <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t="str">
            <v/>
          </cell>
          <cell r="BJ347" t="str">
            <v/>
          </cell>
          <cell r="BK347" t="str">
            <v/>
          </cell>
          <cell r="BL347" t="str">
            <v/>
          </cell>
          <cell r="BM347" t="str">
            <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t="str">
            <v/>
          </cell>
          <cell r="CE347" t="str">
            <v/>
          </cell>
          <cell r="CF347" t="str">
            <v/>
          </cell>
          <cell r="CG347" t="str">
            <v/>
          </cell>
          <cell r="CH347" t="str">
            <v>Yes</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t="str">
            <v/>
          </cell>
          <cell r="CV347" t="str">
            <v/>
          </cell>
          <cell r="CW347" t="str">
            <v/>
          </cell>
          <cell r="CX347" t="str">
            <v/>
          </cell>
          <cell r="CY347" t="str">
            <v/>
          </cell>
          <cell r="CZ347" t="str">
            <v/>
          </cell>
          <cell r="DA347" t="str">
            <v/>
          </cell>
          <cell r="DB347" t="str">
            <v/>
          </cell>
          <cell r="DC347" t="str">
            <v/>
          </cell>
          <cell r="DD347" t="str">
            <v/>
          </cell>
          <cell r="DE347" t="str">
            <v/>
          </cell>
          <cell r="DF347" t="str">
            <v/>
          </cell>
          <cell r="DG347" t="str">
            <v/>
          </cell>
          <cell r="DH347" t="str">
            <v/>
          </cell>
          <cell r="DI347" t="str">
            <v/>
          </cell>
          <cell r="DJ347" t="str">
            <v/>
          </cell>
          <cell r="DK347" t="str">
            <v/>
          </cell>
          <cell r="DL347" t="str">
            <v/>
          </cell>
          <cell r="DM347" t="str">
            <v/>
          </cell>
          <cell r="DN347" t="str">
            <v/>
          </cell>
          <cell r="DO347" t="str">
            <v/>
          </cell>
          <cell r="DP347" t="str">
            <v/>
          </cell>
          <cell r="DQ347" t="str">
            <v/>
          </cell>
          <cell r="DR347" t="str">
            <v/>
          </cell>
          <cell r="DS347" t="str">
            <v/>
          </cell>
          <cell r="DT347" t="str">
            <v/>
          </cell>
          <cell r="DU347" t="str">
            <v/>
          </cell>
          <cell r="DV347">
            <v>1</v>
          </cell>
          <cell r="DW347" t="str">
            <v/>
          </cell>
        </row>
        <row r="348">
          <cell r="U348" t="str">
            <v>PR19SSC_E1</v>
          </cell>
          <cell r="V348" t="str">
            <v>Our business</v>
          </cell>
          <cell r="W348" t="str">
            <v>PR19 new</v>
          </cell>
          <cell r="X348" t="str">
            <v>E1</v>
          </cell>
          <cell r="Y348" t="str">
            <v>Bad debt level</v>
          </cell>
          <cell r="Z348" t="str">
            <v xml:space="preserve">The level of bad debt charge that we incur each year, expressed as percentage of total revenue. </v>
          </cell>
          <cell r="AA348">
            <v>0</v>
          </cell>
          <cell r="AB348">
            <v>0</v>
          </cell>
          <cell r="AC348" t="str">
            <v/>
          </cell>
          <cell r="AD348" t="str">
            <v/>
          </cell>
          <cell r="AE348">
            <v>1</v>
          </cell>
          <cell r="AF348" t="str">
            <v/>
          </cell>
          <cell r="AG348" t="str">
            <v/>
          </cell>
          <cell r="AH348" t="str">
            <v/>
          </cell>
          <cell r="AI348">
            <v>1</v>
          </cell>
          <cell r="AJ348" t="str">
            <v>NFI</v>
          </cell>
          <cell r="AK348" t="str">
            <v/>
          </cell>
          <cell r="AL348" t="str">
            <v/>
          </cell>
          <cell r="AM348" t="str">
            <v>Billing, debt, vfm</v>
          </cell>
          <cell r="AN348" t="str">
            <v>%</v>
          </cell>
          <cell r="AO348" t="str">
            <v>Percentage</v>
          </cell>
          <cell r="AP348">
            <v>2</v>
          </cell>
          <cell r="AQ348" t="str">
            <v>Down</v>
          </cell>
          <cell r="AR348" t="str">
            <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t="str">
            <v/>
          </cell>
          <cell r="BJ348" t="str">
            <v/>
          </cell>
          <cell r="BK348" t="str">
            <v/>
          </cell>
          <cell r="BL348" t="str">
            <v/>
          </cell>
          <cell r="BM348" t="str">
            <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C348" t="str">
            <v/>
          </cell>
          <cell r="DD348" t="str">
            <v/>
          </cell>
          <cell r="DE348" t="str">
            <v/>
          </cell>
          <cell r="DF348" t="str">
            <v/>
          </cell>
          <cell r="DG348" t="str">
            <v/>
          </cell>
          <cell r="DH348" t="str">
            <v/>
          </cell>
          <cell r="DI348" t="str">
            <v/>
          </cell>
          <cell r="DJ348" t="str">
            <v/>
          </cell>
          <cell r="DK348" t="str">
            <v/>
          </cell>
          <cell r="DL348" t="str">
            <v/>
          </cell>
          <cell r="DM348" t="str">
            <v/>
          </cell>
          <cell r="DN348" t="str">
            <v/>
          </cell>
          <cell r="DO348" t="str">
            <v/>
          </cell>
          <cell r="DP348" t="str">
            <v/>
          </cell>
          <cell r="DQ348" t="str">
            <v/>
          </cell>
          <cell r="DR348" t="str">
            <v/>
          </cell>
          <cell r="DS348" t="str">
            <v/>
          </cell>
          <cell r="DT348" t="str">
            <v/>
          </cell>
          <cell r="DU348" t="str">
            <v>No</v>
          </cell>
          <cell r="DV348">
            <v>1</v>
          </cell>
          <cell r="DW348" t="str">
            <v/>
          </cell>
        </row>
        <row r="349">
          <cell r="U349" t="str">
            <v>PR19SSC_E2</v>
          </cell>
          <cell r="V349" t="str">
            <v>Our business</v>
          </cell>
          <cell r="W349" t="str">
            <v>PR19 new</v>
          </cell>
          <cell r="X349" t="str">
            <v>E2</v>
          </cell>
          <cell r="Y349" t="str">
            <v>Residential void properties and gap sites</v>
          </cell>
          <cell r="Z349" t="str">
            <v>The proportion of residential voids we have validated each year, along with the completion of our gap site identification activity.</v>
          </cell>
          <cell r="AA349">
            <v>0</v>
          </cell>
          <cell r="AB349">
            <v>0</v>
          </cell>
          <cell r="AC349" t="str">
            <v/>
          </cell>
          <cell r="AD349" t="str">
            <v/>
          </cell>
          <cell r="AE349">
            <v>1</v>
          </cell>
          <cell r="AF349" t="str">
            <v/>
          </cell>
          <cell r="AG349" t="str">
            <v/>
          </cell>
          <cell r="AH349" t="str">
            <v/>
          </cell>
          <cell r="AI349">
            <v>1</v>
          </cell>
          <cell r="AJ349" t="str">
            <v>Under</v>
          </cell>
          <cell r="AK349" t="str">
            <v xml:space="preserve">Revenue </v>
          </cell>
          <cell r="AL349" t="str">
            <v>In-period</v>
          </cell>
          <cell r="AM349" t="str">
            <v>Voids and gap sites</v>
          </cell>
          <cell r="AN349" t="str">
            <v>%</v>
          </cell>
          <cell r="AO349" t="str">
            <v>Percentage</v>
          </cell>
          <cell r="AP349">
            <v>0</v>
          </cell>
          <cell r="AQ349" t="str">
            <v>Up</v>
          </cell>
          <cell r="AR349" t="str">
            <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t="str">
            <v/>
          </cell>
          <cell r="BJ349" t="str">
            <v/>
          </cell>
          <cell r="BK349" t="str">
            <v/>
          </cell>
          <cell r="BL349" t="str">
            <v/>
          </cell>
          <cell r="BM349" t="str">
            <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t="str">
            <v>Yes</v>
          </cell>
          <cell r="CE349" t="str">
            <v>Yes</v>
          </cell>
          <cell r="CF349" t="str">
            <v>Yes</v>
          </cell>
          <cell r="CG349" t="str">
            <v>Yes</v>
          </cell>
          <cell r="CH349" t="str">
            <v>Yes</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t="str">
            <v/>
          </cell>
          <cell r="CV349" t="str">
            <v/>
          </cell>
          <cell r="CW349" t="str">
            <v/>
          </cell>
          <cell r="CX349" t="str">
            <v/>
          </cell>
          <cell r="CY349" t="str">
            <v/>
          </cell>
          <cell r="CZ349" t="str">
            <v/>
          </cell>
          <cell r="DA349" t="str">
            <v/>
          </cell>
          <cell r="DB349" t="str">
            <v/>
          </cell>
          <cell r="DC349" t="str">
            <v/>
          </cell>
          <cell r="DD349" t="str">
            <v/>
          </cell>
          <cell r="DE349" t="str">
            <v/>
          </cell>
          <cell r="DF349" t="str">
            <v/>
          </cell>
          <cell r="DG349" t="str">
            <v/>
          </cell>
          <cell r="DH349" t="str">
            <v/>
          </cell>
          <cell r="DI349" t="str">
            <v/>
          </cell>
          <cell r="DJ349" t="str">
            <v/>
          </cell>
          <cell r="DK349" t="str">
            <v/>
          </cell>
          <cell r="DL349" t="str">
            <v/>
          </cell>
          <cell r="DM349" t="str">
            <v/>
          </cell>
          <cell r="DN349" t="str">
            <v/>
          </cell>
          <cell r="DO349" t="str">
            <v/>
          </cell>
          <cell r="DP349" t="str">
            <v/>
          </cell>
          <cell r="DQ349" t="str">
            <v/>
          </cell>
          <cell r="DR349" t="str">
            <v/>
          </cell>
          <cell r="DS349" t="str">
            <v/>
          </cell>
          <cell r="DT349" t="str">
            <v/>
          </cell>
          <cell r="DU349" t="str">
            <v/>
          </cell>
          <cell r="DV349">
            <v>1</v>
          </cell>
          <cell r="DW349" t="str">
            <v/>
          </cell>
        </row>
        <row r="350">
          <cell r="U350" t="str">
            <v>PR19SSC_E3</v>
          </cell>
          <cell r="V350" t="str">
            <v>Our business</v>
          </cell>
          <cell r="W350" t="str">
            <v>PR19 new</v>
          </cell>
          <cell r="X350" t="str">
            <v>E3</v>
          </cell>
          <cell r="Y350" t="str">
            <v>Employee engagement</v>
          </cell>
          <cell r="Z350" t="str">
            <v>Achievement of Investors in People accreditation and an annual employee survey.</v>
          </cell>
          <cell r="AA350">
            <v>8.1000000000000003E-2</v>
          </cell>
          <cell r="AB350">
            <v>0.91900000000000004</v>
          </cell>
          <cell r="AC350" t="str">
            <v/>
          </cell>
          <cell r="AD350" t="str">
            <v/>
          </cell>
          <cell r="AE350">
            <v>0</v>
          </cell>
          <cell r="AF350" t="str">
            <v/>
          </cell>
          <cell r="AG350" t="str">
            <v/>
          </cell>
          <cell r="AH350" t="str">
            <v/>
          </cell>
          <cell r="AI350">
            <v>1</v>
          </cell>
          <cell r="AJ350" t="str">
            <v>NFI</v>
          </cell>
          <cell r="AK350" t="str">
            <v/>
          </cell>
          <cell r="AL350" t="str">
            <v/>
          </cell>
          <cell r="AM350" t="str">
            <v>Company employees</v>
          </cell>
          <cell r="AN350" t="str">
            <v>score</v>
          </cell>
          <cell r="AO350" t="str">
            <v>Net promotor score</v>
          </cell>
          <cell r="AP350">
            <v>0</v>
          </cell>
          <cell r="AQ350" t="str">
            <v>Up</v>
          </cell>
          <cell r="AR350" t="str">
            <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t="str">
            <v/>
          </cell>
          <cell r="BJ350" t="str">
            <v/>
          </cell>
          <cell r="BK350" t="str">
            <v/>
          </cell>
          <cell r="BL350" t="str">
            <v/>
          </cell>
          <cell r="BM350" t="str">
            <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C350" t="str">
            <v/>
          </cell>
          <cell r="DD350" t="str">
            <v/>
          </cell>
          <cell r="DE350" t="str">
            <v/>
          </cell>
          <cell r="DF350" t="str">
            <v/>
          </cell>
          <cell r="DG350" t="str">
            <v/>
          </cell>
          <cell r="DH350" t="str">
            <v/>
          </cell>
          <cell r="DI350" t="str">
            <v/>
          </cell>
          <cell r="DJ350" t="str">
            <v/>
          </cell>
          <cell r="DK350" t="str">
            <v/>
          </cell>
          <cell r="DL350" t="str">
            <v/>
          </cell>
          <cell r="DM350" t="str">
            <v/>
          </cell>
          <cell r="DN350" t="str">
            <v/>
          </cell>
          <cell r="DO350" t="str">
            <v/>
          </cell>
          <cell r="DP350" t="str">
            <v/>
          </cell>
          <cell r="DQ350" t="str">
            <v/>
          </cell>
          <cell r="DR350" t="str">
            <v/>
          </cell>
          <cell r="DS350" t="str">
            <v/>
          </cell>
          <cell r="DT350" t="str">
            <v/>
          </cell>
          <cell r="DU350" t="str">
            <v/>
          </cell>
          <cell r="DV350">
            <v>1</v>
          </cell>
          <cell r="DW350" t="str">
            <v/>
          </cell>
        </row>
        <row r="351">
          <cell r="U351" t="str">
            <v>PR19SSC_E4</v>
          </cell>
          <cell r="V351" t="str">
            <v>Our business</v>
          </cell>
          <cell r="W351" t="str">
            <v>PR19 new</v>
          </cell>
          <cell r="X351" t="str">
            <v>E4</v>
          </cell>
          <cell r="Y351" t="str">
            <v>Treating our suppliers fairly</v>
          </cell>
          <cell r="Z351" t="str">
            <v>Complying with the Department for Business, Energy and Industrial Strategy prompt payment code; and measuring the percentage of small businesses we pay within 30 day terms.</v>
          </cell>
          <cell r="AA351">
            <v>0.10100000000000001</v>
          </cell>
          <cell r="AB351">
            <v>0.89900000000000002</v>
          </cell>
          <cell r="AC351" t="str">
            <v/>
          </cell>
          <cell r="AD351" t="str">
            <v/>
          </cell>
          <cell r="AE351">
            <v>0</v>
          </cell>
          <cell r="AF351" t="str">
            <v/>
          </cell>
          <cell r="AG351" t="str">
            <v/>
          </cell>
          <cell r="AH351" t="str">
            <v/>
          </cell>
          <cell r="AI351">
            <v>1</v>
          </cell>
          <cell r="AJ351" t="str">
            <v>NFI</v>
          </cell>
          <cell r="AK351" t="str">
            <v/>
          </cell>
          <cell r="AL351" t="str">
            <v/>
          </cell>
          <cell r="AM351" t="str">
            <v>Company suppliers</v>
          </cell>
          <cell r="AN351" t="str">
            <v>%</v>
          </cell>
          <cell r="AO351" t="str">
            <v>Percentage</v>
          </cell>
          <cell r="AP351">
            <v>0</v>
          </cell>
          <cell r="AQ351" t="str">
            <v>Up</v>
          </cell>
          <cell r="AR351" t="str">
            <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t="str">
            <v/>
          </cell>
          <cell r="BJ351" t="str">
            <v/>
          </cell>
          <cell r="BK351" t="str">
            <v/>
          </cell>
          <cell r="BL351" t="str">
            <v/>
          </cell>
          <cell r="BM351" t="str">
            <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C351" t="str">
            <v/>
          </cell>
          <cell r="DD351" t="str">
            <v/>
          </cell>
          <cell r="DE351" t="str">
            <v/>
          </cell>
          <cell r="DF351" t="str">
            <v/>
          </cell>
          <cell r="DG351" t="str">
            <v/>
          </cell>
          <cell r="DH351" t="str">
            <v/>
          </cell>
          <cell r="DI351" t="str">
            <v/>
          </cell>
          <cell r="DJ351" t="str">
            <v/>
          </cell>
          <cell r="DK351" t="str">
            <v/>
          </cell>
          <cell r="DL351" t="str">
            <v/>
          </cell>
          <cell r="DM351" t="str">
            <v/>
          </cell>
          <cell r="DN351" t="str">
            <v/>
          </cell>
          <cell r="DO351" t="str">
            <v/>
          </cell>
          <cell r="DP351" t="str">
            <v/>
          </cell>
          <cell r="DQ351" t="str">
            <v/>
          </cell>
          <cell r="DR351" t="str">
            <v/>
          </cell>
          <cell r="DS351" t="str">
            <v/>
          </cell>
          <cell r="DT351" t="str">
            <v/>
          </cell>
          <cell r="DU351" t="str">
            <v/>
          </cell>
          <cell r="DV351">
            <v>1</v>
          </cell>
          <cell r="DW351" t="str">
            <v/>
          </cell>
        </row>
        <row r="352">
          <cell r="U352" t="str">
            <v>PR19SSC_F1</v>
          </cell>
          <cell r="V352" t="str">
            <v>Our core promise</v>
          </cell>
          <cell r="W352" t="str">
            <v>PR19 new</v>
          </cell>
          <cell r="X352" t="str">
            <v>F1</v>
          </cell>
          <cell r="Y352" t="str">
            <v>Trust</v>
          </cell>
          <cell r="Z352" t="str">
            <v>The level of trust that our customers have in us, using a combination of our own tracker survey and a survey conducted by CCWater.</v>
          </cell>
          <cell r="AA352">
            <v>0</v>
          </cell>
          <cell r="AB352">
            <v>0</v>
          </cell>
          <cell r="AC352" t="str">
            <v/>
          </cell>
          <cell r="AD352" t="str">
            <v/>
          </cell>
          <cell r="AE352">
            <v>1</v>
          </cell>
          <cell r="AF352" t="str">
            <v/>
          </cell>
          <cell r="AG352" t="str">
            <v/>
          </cell>
          <cell r="AH352" t="str">
            <v/>
          </cell>
          <cell r="AI352">
            <v>1</v>
          </cell>
          <cell r="AJ352" t="str">
            <v>NFI</v>
          </cell>
          <cell r="AK352" t="str">
            <v/>
          </cell>
          <cell r="AL352" t="str">
            <v/>
          </cell>
          <cell r="AM352" t="str">
            <v>Customer service/satisfaction (exc. billing etc.)</v>
          </cell>
          <cell r="AN352" t="str">
            <v>nr</v>
          </cell>
          <cell r="AO352" t="str">
            <v>Number from 1 to 10</v>
          </cell>
          <cell r="AP352">
            <v>2</v>
          </cell>
          <cell r="AQ352" t="str">
            <v>Up</v>
          </cell>
          <cell r="AR352" t="str">
            <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t="str">
            <v/>
          </cell>
          <cell r="BJ352" t="str">
            <v/>
          </cell>
          <cell r="BK352" t="str">
            <v/>
          </cell>
          <cell r="BL352" t="str">
            <v/>
          </cell>
          <cell r="BM352" t="str">
            <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C352" t="str">
            <v/>
          </cell>
          <cell r="DD352" t="str">
            <v/>
          </cell>
          <cell r="DE352" t="str">
            <v/>
          </cell>
          <cell r="DF352" t="str">
            <v/>
          </cell>
          <cell r="DG352" t="str">
            <v/>
          </cell>
          <cell r="DH352" t="str">
            <v/>
          </cell>
          <cell r="DI352" t="str">
            <v/>
          </cell>
          <cell r="DJ352" t="str">
            <v/>
          </cell>
          <cell r="DK352" t="str">
            <v/>
          </cell>
          <cell r="DL352" t="str">
            <v/>
          </cell>
          <cell r="DM352" t="str">
            <v/>
          </cell>
          <cell r="DN352" t="str">
            <v/>
          </cell>
          <cell r="DO352" t="str">
            <v/>
          </cell>
          <cell r="DP352" t="str">
            <v/>
          </cell>
          <cell r="DQ352" t="str">
            <v/>
          </cell>
          <cell r="DR352" t="str">
            <v/>
          </cell>
          <cell r="DS352" t="str">
            <v/>
          </cell>
          <cell r="DT352" t="str">
            <v/>
          </cell>
          <cell r="DU352" t="str">
            <v/>
          </cell>
          <cell r="DV352">
            <v>1</v>
          </cell>
          <cell r="DW352" t="str">
            <v/>
          </cell>
        </row>
        <row r="353">
          <cell r="U353" t="str">
            <v>PR19SSC_F2</v>
          </cell>
          <cell r="V353" t="str">
            <v>Our core promise</v>
          </cell>
          <cell r="W353" t="str">
            <v>PR14 revision</v>
          </cell>
          <cell r="X353" t="str">
            <v>F2</v>
          </cell>
          <cell r="Y353" t="str">
            <v>Value for money</v>
          </cell>
          <cell r="Z353" t="str">
            <v>The percentage satisfaction with our value for money,  using a combination of our own tracker survey and a survey conducted by CCWater.</v>
          </cell>
          <cell r="AA353">
            <v>0</v>
          </cell>
          <cell r="AB353">
            <v>0</v>
          </cell>
          <cell r="AC353" t="str">
            <v/>
          </cell>
          <cell r="AD353" t="str">
            <v/>
          </cell>
          <cell r="AE353">
            <v>1</v>
          </cell>
          <cell r="AF353" t="str">
            <v/>
          </cell>
          <cell r="AG353" t="str">
            <v/>
          </cell>
          <cell r="AH353" t="str">
            <v/>
          </cell>
          <cell r="AI353">
            <v>1</v>
          </cell>
          <cell r="AJ353" t="str">
            <v>NFI</v>
          </cell>
          <cell r="AK353" t="str">
            <v/>
          </cell>
          <cell r="AL353" t="str">
            <v/>
          </cell>
          <cell r="AM353" t="str">
            <v>Billing, debt, vfm</v>
          </cell>
          <cell r="AN353" t="str">
            <v>%</v>
          </cell>
          <cell r="AO353" t="str">
            <v>Percentage</v>
          </cell>
          <cell r="AP353">
            <v>0</v>
          </cell>
          <cell r="AQ353" t="str">
            <v>Up</v>
          </cell>
          <cell r="AR353" t="str">
            <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t="str">
            <v/>
          </cell>
          <cell r="BJ353" t="str">
            <v/>
          </cell>
          <cell r="BK353" t="str">
            <v/>
          </cell>
          <cell r="BL353" t="str">
            <v/>
          </cell>
          <cell r="BM353" t="str">
            <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C353" t="str">
            <v/>
          </cell>
          <cell r="DD353" t="str">
            <v/>
          </cell>
          <cell r="DE353" t="str">
            <v/>
          </cell>
          <cell r="DF353" t="str">
            <v/>
          </cell>
          <cell r="DG353" t="str">
            <v/>
          </cell>
          <cell r="DH353" t="str">
            <v/>
          </cell>
          <cell r="DI353" t="str">
            <v/>
          </cell>
          <cell r="DJ353" t="str">
            <v/>
          </cell>
          <cell r="DK353" t="str">
            <v/>
          </cell>
          <cell r="DL353" t="str">
            <v/>
          </cell>
          <cell r="DM353" t="str">
            <v/>
          </cell>
          <cell r="DN353" t="str">
            <v/>
          </cell>
          <cell r="DO353" t="str">
            <v/>
          </cell>
          <cell r="DP353" t="str">
            <v/>
          </cell>
          <cell r="DQ353" t="str">
            <v/>
          </cell>
          <cell r="DR353" t="str">
            <v/>
          </cell>
          <cell r="DS353" t="str">
            <v/>
          </cell>
          <cell r="DT353" t="str">
            <v/>
          </cell>
          <cell r="DU353" t="str">
            <v/>
          </cell>
          <cell r="DV353">
            <v>1</v>
          </cell>
          <cell r="DW353" t="str">
            <v/>
          </cell>
        </row>
        <row r="354">
          <cell r="U354" t="str">
            <v>PR19SSC_NEP01</v>
          </cell>
          <cell r="V354" t="str">
            <v/>
          </cell>
          <cell r="W354" t="str">
            <v/>
          </cell>
          <cell r="X354" t="str">
            <v>NEP01</v>
          </cell>
          <cell r="Y354" t="str">
            <v>WINEP Delivery</v>
          </cell>
          <cell r="Z354" t="str">
            <v/>
          </cell>
          <cell r="AA354" t="str">
            <v/>
          </cell>
          <cell r="AB354" t="str">
            <v/>
          </cell>
          <cell r="AC354" t="str">
            <v/>
          </cell>
          <cell r="AD354" t="str">
            <v/>
          </cell>
          <cell r="AE354" t="str">
            <v/>
          </cell>
          <cell r="AF354" t="str">
            <v/>
          </cell>
          <cell r="AG354" t="str">
            <v/>
          </cell>
          <cell r="AH354" t="str">
            <v/>
          </cell>
          <cell r="AI354">
            <v>0</v>
          </cell>
          <cell r="AJ354" t="str">
            <v>NFI</v>
          </cell>
          <cell r="AK354" t="str">
            <v/>
          </cell>
          <cell r="AL354" t="str">
            <v/>
          </cell>
          <cell r="AM354" t="str">
            <v/>
          </cell>
          <cell r="AN354" t="str">
            <v/>
          </cell>
          <cell r="AO354" t="str">
            <v>WINEP requirements met or not met in each year</v>
          </cell>
          <cell r="AP354">
            <v>0</v>
          </cell>
          <cell r="AQ354" t="str">
            <v/>
          </cell>
          <cell r="AR354" t="str">
            <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t="str">
            <v/>
          </cell>
          <cell r="BJ354" t="str">
            <v/>
          </cell>
          <cell r="BK354" t="str">
            <v/>
          </cell>
          <cell r="BL354" t="str">
            <v/>
          </cell>
          <cell r="BM354" t="str">
            <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cell r="DC354" t="str">
            <v/>
          </cell>
          <cell r="DD354" t="str">
            <v/>
          </cell>
          <cell r="DE354" t="str">
            <v/>
          </cell>
          <cell r="DF354" t="str">
            <v/>
          </cell>
          <cell r="DG354" t="str">
            <v/>
          </cell>
          <cell r="DH354" t="str">
            <v/>
          </cell>
          <cell r="DI354" t="str">
            <v/>
          </cell>
          <cell r="DJ354" t="str">
            <v/>
          </cell>
          <cell r="DK354" t="str">
            <v/>
          </cell>
          <cell r="DL354" t="str">
            <v/>
          </cell>
          <cell r="DM354" t="str">
            <v/>
          </cell>
          <cell r="DN354" t="str">
            <v/>
          </cell>
          <cell r="DO354" t="str">
            <v/>
          </cell>
          <cell r="DP354" t="str">
            <v/>
          </cell>
          <cell r="DQ354" t="str">
            <v/>
          </cell>
          <cell r="DR354" t="str">
            <v/>
          </cell>
          <cell r="DS354" t="str">
            <v/>
          </cell>
          <cell r="DT354" t="str">
            <v/>
          </cell>
          <cell r="DU354" t="str">
            <v/>
          </cell>
          <cell r="DV354">
            <v>1</v>
          </cell>
          <cell r="DW354" t="str">
            <v/>
          </cell>
        </row>
        <row r="355">
          <cell r="U355" t="str">
            <v>PR19SVE_A01</v>
          </cell>
          <cell r="V355" t="str">
            <v>Lowest possible bills</v>
          </cell>
          <cell r="W355" t="str">
            <v>PR19 new</v>
          </cell>
          <cell r="X355" t="str">
            <v>A01</v>
          </cell>
          <cell r="Y355" t="str">
            <v>Reducing residential void properties</v>
          </cell>
          <cell r="Z355" t="str">
            <v>The reduction in the number of residential void properties</v>
          </cell>
          <cell r="AA355" t="str">
            <v/>
          </cell>
          <cell r="AB355" t="str">
            <v/>
          </cell>
          <cell r="AC355" t="str">
            <v/>
          </cell>
          <cell r="AD355" t="str">
            <v/>
          </cell>
          <cell r="AE355">
            <v>1</v>
          </cell>
          <cell r="AF355" t="str">
            <v/>
          </cell>
          <cell r="AG355" t="str">
            <v/>
          </cell>
          <cell r="AH355" t="str">
            <v/>
          </cell>
          <cell r="AI355">
            <v>1</v>
          </cell>
          <cell r="AJ355" t="str">
            <v>Out</v>
          </cell>
          <cell r="AK355" t="str">
            <v xml:space="preserve">Revenue </v>
          </cell>
          <cell r="AL355" t="str">
            <v>In-period</v>
          </cell>
          <cell r="AM355" t="str">
            <v>Billing, debt, vfm</v>
          </cell>
          <cell r="AN355" t="str">
            <v>nr</v>
          </cell>
          <cell r="AO355" t="str">
            <v>Number of residential void properties</v>
          </cell>
          <cell r="AP355">
            <v>0</v>
          </cell>
          <cell r="AQ355" t="str">
            <v>Down</v>
          </cell>
          <cell r="AR355" t="str">
            <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t="str">
            <v/>
          </cell>
          <cell r="BJ355" t="str">
            <v/>
          </cell>
          <cell r="BK355" t="str">
            <v/>
          </cell>
          <cell r="BL355" t="str">
            <v/>
          </cell>
          <cell r="BM355" t="str">
            <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t="str">
            <v>Yes</v>
          </cell>
          <cell r="CE355" t="str">
            <v>Yes</v>
          </cell>
          <cell r="CF355" t="str">
            <v>Yes</v>
          </cell>
          <cell r="CG355" t="str">
            <v>Yes</v>
          </cell>
          <cell r="CH355" t="str">
            <v>Yes</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t="str">
            <v/>
          </cell>
          <cell r="CZ355" t="str">
            <v/>
          </cell>
          <cell r="DA355" t="str">
            <v/>
          </cell>
          <cell r="DB355" t="str">
            <v/>
          </cell>
          <cell r="DC355" t="str">
            <v/>
          </cell>
          <cell r="DD355" t="str">
            <v/>
          </cell>
          <cell r="DE355" t="str">
            <v/>
          </cell>
          <cell r="DF355" t="str">
            <v/>
          </cell>
          <cell r="DG355" t="str">
            <v/>
          </cell>
          <cell r="DH355" t="str">
            <v/>
          </cell>
          <cell r="DI355" t="str">
            <v/>
          </cell>
          <cell r="DJ355" t="str">
            <v/>
          </cell>
          <cell r="DK355" t="str">
            <v/>
          </cell>
          <cell r="DL355" t="str">
            <v/>
          </cell>
          <cell r="DM355" t="str">
            <v/>
          </cell>
          <cell r="DN355" t="str">
            <v/>
          </cell>
          <cell r="DO355" t="str">
            <v/>
          </cell>
          <cell r="DP355" t="str">
            <v/>
          </cell>
          <cell r="DQ355" t="str">
            <v/>
          </cell>
          <cell r="DR355" t="str">
            <v/>
          </cell>
          <cell r="DS355" t="str">
            <v/>
          </cell>
          <cell r="DT355" t="str">
            <v/>
          </cell>
          <cell r="DU355" t="str">
            <v/>
          </cell>
          <cell r="DV355" t="str">
            <v/>
          </cell>
          <cell r="DW355" t="str">
            <v/>
          </cell>
        </row>
        <row r="356">
          <cell r="U356" t="str">
            <v>PR19SVE_A02</v>
          </cell>
          <cell r="V356" t="str">
            <v>Lowest possible bills</v>
          </cell>
          <cell r="W356" t="str">
            <v>PR19 new</v>
          </cell>
          <cell r="X356" t="str">
            <v>A02</v>
          </cell>
          <cell r="Y356" t="str">
            <v>Reducing residential gap sites</v>
          </cell>
          <cell r="Z356" t="str">
            <v>The number of residential gap sites brought into charge</v>
          </cell>
          <cell r="AA356" t="str">
            <v/>
          </cell>
          <cell r="AB356" t="str">
            <v/>
          </cell>
          <cell r="AC356" t="str">
            <v/>
          </cell>
          <cell r="AD356" t="str">
            <v/>
          </cell>
          <cell r="AE356">
            <v>1</v>
          </cell>
          <cell r="AF356" t="str">
            <v/>
          </cell>
          <cell r="AG356" t="str">
            <v/>
          </cell>
          <cell r="AH356" t="str">
            <v/>
          </cell>
          <cell r="AI356">
            <v>1</v>
          </cell>
          <cell r="AJ356" t="str">
            <v>NFI</v>
          </cell>
          <cell r="AK356" t="str">
            <v/>
          </cell>
          <cell r="AL356" t="str">
            <v/>
          </cell>
          <cell r="AM356" t="str">
            <v>Billing, debt, vfm</v>
          </cell>
          <cell r="AN356" t="str">
            <v>nr</v>
          </cell>
          <cell r="AO356" t="str">
            <v>Number of residential gap sites brought into charge</v>
          </cell>
          <cell r="AP356">
            <v>0</v>
          </cell>
          <cell r="AQ356" t="str">
            <v>Up</v>
          </cell>
          <cell r="AR356" t="str">
            <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t="str">
            <v/>
          </cell>
          <cell r="BJ356" t="str">
            <v/>
          </cell>
          <cell r="BK356" t="str">
            <v/>
          </cell>
          <cell r="BL356" t="str">
            <v/>
          </cell>
          <cell r="BM356" t="str">
            <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C356" t="str">
            <v/>
          </cell>
          <cell r="DD356" t="str">
            <v/>
          </cell>
          <cell r="DE356" t="str">
            <v/>
          </cell>
          <cell r="DF356" t="str">
            <v/>
          </cell>
          <cell r="DG356" t="str">
            <v/>
          </cell>
          <cell r="DH356" t="str">
            <v/>
          </cell>
          <cell r="DI356" t="str">
            <v/>
          </cell>
          <cell r="DJ356" t="str">
            <v/>
          </cell>
          <cell r="DK356" t="str">
            <v/>
          </cell>
          <cell r="DL356" t="str">
            <v/>
          </cell>
          <cell r="DM356" t="str">
            <v/>
          </cell>
          <cell r="DN356" t="str">
            <v/>
          </cell>
          <cell r="DO356" t="str">
            <v/>
          </cell>
          <cell r="DP356" t="str">
            <v/>
          </cell>
          <cell r="DQ356" t="str">
            <v/>
          </cell>
          <cell r="DR356" t="str">
            <v/>
          </cell>
          <cell r="DS356" t="str">
            <v/>
          </cell>
          <cell r="DT356" t="str">
            <v/>
          </cell>
          <cell r="DU356" t="str">
            <v/>
          </cell>
          <cell r="DV356">
            <v>1</v>
          </cell>
          <cell r="DW356" t="str">
            <v/>
          </cell>
        </row>
        <row r="357">
          <cell r="U357" t="str">
            <v>PR19SVE_A03</v>
          </cell>
          <cell r="V357" t="str">
            <v>Lowest possible bills</v>
          </cell>
          <cell r="W357" t="str">
            <v>PR19 new</v>
          </cell>
          <cell r="X357" t="str">
            <v>A03</v>
          </cell>
          <cell r="Y357" t="str">
            <v>Reducing business void and gap site supply points</v>
          </cell>
          <cell r="Z357" t="str">
            <v>The  number of business void and gap site supply points brought into charge</v>
          </cell>
          <cell r="AA357" t="str">
            <v/>
          </cell>
          <cell r="AB357">
            <v>0.5</v>
          </cell>
          <cell r="AC357">
            <v>0.5</v>
          </cell>
          <cell r="AD357" t="str">
            <v/>
          </cell>
          <cell r="AE357" t="str">
            <v/>
          </cell>
          <cell r="AF357" t="str">
            <v/>
          </cell>
          <cell r="AG357" t="str">
            <v/>
          </cell>
          <cell r="AH357" t="str">
            <v/>
          </cell>
          <cell r="AI357">
            <v>1</v>
          </cell>
          <cell r="AJ357" t="str">
            <v>Out</v>
          </cell>
          <cell r="AK357" t="str">
            <v xml:space="preserve">Revenue </v>
          </cell>
          <cell r="AL357" t="str">
            <v>In-period</v>
          </cell>
          <cell r="AM357" t="str">
            <v>Billing, debt, vfm</v>
          </cell>
          <cell r="AN357" t="str">
            <v>nr</v>
          </cell>
          <cell r="AO357" t="str">
            <v>The number of supply points</v>
          </cell>
          <cell r="AP357">
            <v>0</v>
          </cell>
          <cell r="AQ357" t="str">
            <v>Up</v>
          </cell>
          <cell r="AR357" t="str">
            <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t="str">
            <v/>
          </cell>
          <cell r="BJ357" t="str">
            <v/>
          </cell>
          <cell r="BK357" t="str">
            <v/>
          </cell>
          <cell r="BL357" t="str">
            <v/>
          </cell>
          <cell r="BM357" t="str">
            <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t="str">
            <v>Yes</v>
          </cell>
          <cell r="CE357" t="str">
            <v>Yes</v>
          </cell>
          <cell r="CF357" t="str">
            <v>Yes</v>
          </cell>
          <cell r="CG357" t="str">
            <v>Yes</v>
          </cell>
          <cell r="CH357" t="str">
            <v>Yes</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t="str">
            <v/>
          </cell>
          <cell r="CZ357" t="str">
            <v/>
          </cell>
          <cell r="DA357" t="str">
            <v/>
          </cell>
          <cell r="DB357" t="str">
            <v/>
          </cell>
          <cell r="DC357" t="str">
            <v/>
          </cell>
          <cell r="DD357" t="str">
            <v/>
          </cell>
          <cell r="DE357" t="str">
            <v/>
          </cell>
          <cell r="DF357" t="str">
            <v/>
          </cell>
          <cell r="DG357" t="str">
            <v/>
          </cell>
          <cell r="DH357" t="str">
            <v/>
          </cell>
          <cell r="DI357" t="str">
            <v/>
          </cell>
          <cell r="DJ357" t="str">
            <v/>
          </cell>
          <cell r="DK357" t="str">
            <v/>
          </cell>
          <cell r="DL357" t="str">
            <v/>
          </cell>
          <cell r="DM357" t="str">
            <v/>
          </cell>
          <cell r="DN357" t="str">
            <v/>
          </cell>
          <cell r="DO357" t="str">
            <v/>
          </cell>
          <cell r="DP357" t="str">
            <v/>
          </cell>
          <cell r="DQ357" t="str">
            <v/>
          </cell>
          <cell r="DR357" t="str">
            <v/>
          </cell>
          <cell r="DS357" t="str">
            <v/>
          </cell>
          <cell r="DT357" t="str">
            <v/>
          </cell>
          <cell r="DU357" t="str">
            <v/>
          </cell>
          <cell r="DV357">
            <v>1</v>
          </cell>
          <cell r="DW357" t="str">
            <v/>
          </cell>
        </row>
        <row r="358">
          <cell r="U358" t="str">
            <v>PR19SVE_A04</v>
          </cell>
          <cell r="V358" t="str">
            <v>Lowest possible bills</v>
          </cell>
          <cell r="W358" t="str">
            <v>PR14 revision</v>
          </cell>
          <cell r="X358" t="str">
            <v>A04</v>
          </cell>
          <cell r="Y358" t="str">
            <v>Value for Money</v>
          </cell>
          <cell r="Z358" t="str">
            <v>The percentage of customers rating Severn Trent’s services as good or very good value for money as measured by its independently conducted quarterly Customer Satisfaction Survey</v>
          </cell>
          <cell r="AA358" t="str">
            <v/>
          </cell>
          <cell r="AB358" t="str">
            <v/>
          </cell>
          <cell r="AC358" t="str">
            <v/>
          </cell>
          <cell r="AD358" t="str">
            <v/>
          </cell>
          <cell r="AE358">
            <v>1</v>
          </cell>
          <cell r="AF358" t="str">
            <v/>
          </cell>
          <cell r="AG358" t="str">
            <v/>
          </cell>
          <cell r="AH358" t="str">
            <v/>
          </cell>
          <cell r="AI358">
            <v>1</v>
          </cell>
          <cell r="AJ358" t="str">
            <v>NFI</v>
          </cell>
          <cell r="AK358" t="str">
            <v/>
          </cell>
          <cell r="AL358" t="str">
            <v/>
          </cell>
          <cell r="AM358" t="str">
            <v>Billing, debt, vfm</v>
          </cell>
          <cell r="AN358" t="str">
            <v>%</v>
          </cell>
          <cell r="AO358" t="str">
            <v>Percentage of customer base</v>
          </cell>
          <cell r="AP358">
            <v>1</v>
          </cell>
          <cell r="AQ358" t="str">
            <v>Up</v>
          </cell>
          <cell r="AR358" t="str">
            <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t="str">
            <v/>
          </cell>
          <cell r="BJ358" t="str">
            <v/>
          </cell>
          <cell r="BK358" t="str">
            <v/>
          </cell>
          <cell r="BL358" t="str">
            <v/>
          </cell>
          <cell r="BM358" t="str">
            <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C358" t="str">
            <v/>
          </cell>
          <cell r="DD358" t="str">
            <v/>
          </cell>
          <cell r="DE358" t="str">
            <v/>
          </cell>
          <cell r="DF358" t="str">
            <v/>
          </cell>
          <cell r="DG358" t="str">
            <v/>
          </cell>
          <cell r="DH358" t="str">
            <v/>
          </cell>
          <cell r="DI358" t="str">
            <v/>
          </cell>
          <cell r="DJ358" t="str">
            <v/>
          </cell>
          <cell r="DK358" t="str">
            <v/>
          </cell>
          <cell r="DL358" t="str">
            <v/>
          </cell>
          <cell r="DM358" t="str">
            <v/>
          </cell>
          <cell r="DN358" t="str">
            <v/>
          </cell>
          <cell r="DO358" t="str">
            <v/>
          </cell>
          <cell r="DP358" t="str">
            <v/>
          </cell>
          <cell r="DQ358" t="str">
            <v/>
          </cell>
          <cell r="DR358" t="str">
            <v/>
          </cell>
          <cell r="DS358" t="str">
            <v/>
          </cell>
          <cell r="DT358" t="str">
            <v/>
          </cell>
          <cell r="DU358" t="str">
            <v/>
          </cell>
          <cell r="DV358">
            <v>1</v>
          </cell>
          <cell r="DW358" t="str">
            <v/>
          </cell>
        </row>
        <row r="359">
          <cell r="U359" t="str">
            <v>PR19SVE_B01</v>
          </cell>
          <cell r="V359" t="str">
            <v>A positive difference</v>
          </cell>
          <cell r="W359" t="str">
            <v>PR14 revision</v>
          </cell>
          <cell r="X359" t="str">
            <v>B01</v>
          </cell>
          <cell r="Y359" t="str">
            <v>Inspiring our customers to use water wisely</v>
          </cell>
          <cell r="Z359" t="str">
            <v>The number of people who have agreed to change their behaviour as a result of our educational activities</v>
          </cell>
          <cell r="AA359" t="str">
            <v/>
          </cell>
          <cell r="AB359">
            <v>0.5</v>
          </cell>
          <cell r="AC359">
            <v>0.5</v>
          </cell>
          <cell r="AD359" t="str">
            <v/>
          </cell>
          <cell r="AE359" t="str">
            <v/>
          </cell>
          <cell r="AF359" t="str">
            <v/>
          </cell>
          <cell r="AG359" t="str">
            <v/>
          </cell>
          <cell r="AH359" t="str">
            <v/>
          </cell>
          <cell r="AI359">
            <v>1</v>
          </cell>
          <cell r="AJ359" t="str">
            <v>Out &amp; under</v>
          </cell>
          <cell r="AK359" t="str">
            <v xml:space="preserve">Revenue </v>
          </cell>
          <cell r="AL359" t="str">
            <v>In-period</v>
          </cell>
          <cell r="AM359" t="str">
            <v>Customer education/awareness</v>
          </cell>
          <cell r="AN359" t="str">
            <v>nr</v>
          </cell>
          <cell r="AO359" t="str">
            <v>Number of people</v>
          </cell>
          <cell r="AP359">
            <v>0</v>
          </cell>
          <cell r="AQ359" t="str">
            <v>Up</v>
          </cell>
          <cell r="AR359" t="str">
            <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t="str">
            <v/>
          </cell>
          <cell r="BJ359" t="str">
            <v/>
          </cell>
          <cell r="BK359" t="str">
            <v/>
          </cell>
          <cell r="BL359" t="str">
            <v/>
          </cell>
          <cell r="BM359" t="str">
            <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t="str">
            <v>Yes</v>
          </cell>
          <cell r="CE359" t="str">
            <v>Yes</v>
          </cell>
          <cell r="CF359" t="str">
            <v>Yes</v>
          </cell>
          <cell r="CG359" t="str">
            <v>Yes</v>
          </cell>
          <cell r="CH359" t="str">
            <v>Yes</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t="str">
            <v/>
          </cell>
          <cell r="CV359" t="str">
            <v/>
          </cell>
          <cell r="CW359" t="str">
            <v/>
          </cell>
          <cell r="CX359" t="str">
            <v/>
          </cell>
          <cell r="CY359" t="str">
            <v/>
          </cell>
          <cell r="CZ359" t="str">
            <v/>
          </cell>
          <cell r="DA359" t="str">
            <v/>
          </cell>
          <cell r="DB359" t="str">
            <v/>
          </cell>
          <cell r="DC359" t="str">
            <v/>
          </cell>
          <cell r="DD359" t="str">
            <v/>
          </cell>
          <cell r="DE359" t="str">
            <v/>
          </cell>
          <cell r="DF359" t="str">
            <v/>
          </cell>
          <cell r="DG359" t="str">
            <v/>
          </cell>
          <cell r="DH359" t="str">
            <v/>
          </cell>
          <cell r="DI359" t="str">
            <v/>
          </cell>
          <cell r="DJ359" t="str">
            <v/>
          </cell>
          <cell r="DK359" t="str">
            <v/>
          </cell>
          <cell r="DL359" t="str">
            <v/>
          </cell>
          <cell r="DM359" t="str">
            <v/>
          </cell>
          <cell r="DN359" t="str">
            <v/>
          </cell>
          <cell r="DO359" t="str">
            <v/>
          </cell>
          <cell r="DP359" t="str">
            <v/>
          </cell>
          <cell r="DQ359" t="str">
            <v/>
          </cell>
          <cell r="DR359" t="str">
            <v/>
          </cell>
          <cell r="DS359" t="str">
            <v/>
          </cell>
          <cell r="DT359" t="str">
            <v/>
          </cell>
          <cell r="DU359" t="str">
            <v/>
          </cell>
          <cell r="DV359">
            <v>1</v>
          </cell>
          <cell r="DW359" t="str">
            <v/>
          </cell>
        </row>
        <row r="360">
          <cell r="U360" t="str">
            <v>PR19SVE_C01</v>
          </cell>
          <cell r="V360" t="str">
            <v>Thriving environment</v>
          </cell>
          <cell r="W360" t="str">
            <v>PR19 new</v>
          </cell>
          <cell r="X360" t="str">
            <v>C01</v>
          </cell>
          <cell r="Y360" t="str">
            <v>Treatment works compliance</v>
          </cell>
          <cell r="Z360" t="str">
            <v>Water and wastewater treatment works compliance as per Environmental Performance Assessment (EPA) definition</v>
          </cell>
          <cell r="AA360" t="str">
            <v/>
          </cell>
          <cell r="AB360">
            <v>0.1</v>
          </cell>
          <cell r="AC360">
            <v>0.9</v>
          </cell>
          <cell r="AD360" t="str">
            <v/>
          </cell>
          <cell r="AE360" t="str">
            <v/>
          </cell>
          <cell r="AF360" t="str">
            <v/>
          </cell>
          <cell r="AG360" t="str">
            <v/>
          </cell>
          <cell r="AH360" t="str">
            <v/>
          </cell>
          <cell r="AI360">
            <v>1</v>
          </cell>
          <cell r="AJ360" t="str">
            <v>Under</v>
          </cell>
          <cell r="AK360" t="str">
            <v xml:space="preserve">Revenue </v>
          </cell>
          <cell r="AL360" t="str">
            <v>In-period</v>
          </cell>
          <cell r="AM360" t="str">
            <v>Environmental</v>
          </cell>
          <cell r="AN360" t="str">
            <v>%</v>
          </cell>
          <cell r="AO360" t="str">
            <v>Percentage compliance</v>
          </cell>
          <cell r="AP360">
            <v>2</v>
          </cell>
          <cell r="AQ360" t="str">
            <v>Up</v>
          </cell>
          <cell r="AR360" t="str">
            <v>Treatment works compliance</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100</v>
          </cell>
          <cell r="BJ360">
            <v>100</v>
          </cell>
          <cell r="BK360">
            <v>100</v>
          </cell>
          <cell r="BL360">
            <v>100</v>
          </cell>
          <cell r="BM360">
            <v>100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t="str">
            <v>Yes</v>
          </cell>
          <cell r="CE360" t="str">
            <v>Yes</v>
          </cell>
          <cell r="CF360" t="str">
            <v>Yes</v>
          </cell>
          <cell r="CG360" t="str">
            <v>Yes</v>
          </cell>
          <cell r="CH360" t="str">
            <v>Yes</v>
          </cell>
          <cell r="CI360" t="str">
            <v/>
          </cell>
          <cell r="CJ360" t="str">
            <v/>
          </cell>
          <cell r="CK360" t="str">
            <v/>
          </cell>
          <cell r="CL360" t="str">
            <v/>
          </cell>
          <cell r="CM360" t="str">
            <v/>
          </cell>
          <cell r="CN360" t="str">
            <v/>
          </cell>
          <cell r="CO360" t="str">
            <v/>
          </cell>
          <cell r="CP360" t="str">
            <v/>
          </cell>
          <cell r="CQ360" t="str">
            <v/>
          </cell>
          <cell r="CR360" t="str">
            <v/>
          </cell>
          <cell r="CS360">
            <v>99</v>
          </cell>
          <cell r="CT360">
            <v>99</v>
          </cell>
          <cell r="CU360">
            <v>99</v>
          </cell>
          <cell r="CV360">
            <v>99</v>
          </cell>
          <cell r="CW360">
            <v>99</v>
          </cell>
          <cell r="CX360" t="str">
            <v/>
          </cell>
          <cell r="CY360" t="str">
            <v/>
          </cell>
          <cell r="CZ360" t="str">
            <v/>
          </cell>
          <cell r="DA360" t="str">
            <v/>
          </cell>
          <cell r="DB360" t="str">
            <v/>
          </cell>
          <cell r="DC360" t="str">
            <v/>
          </cell>
          <cell r="DD360" t="str">
            <v/>
          </cell>
          <cell r="DE360" t="str">
            <v/>
          </cell>
          <cell r="DF360" t="str">
            <v/>
          </cell>
          <cell r="DG360" t="str">
            <v/>
          </cell>
          <cell r="DH360" t="str">
            <v/>
          </cell>
          <cell r="DI360" t="str">
            <v/>
          </cell>
          <cell r="DJ360" t="str">
            <v/>
          </cell>
          <cell r="DK360" t="str">
            <v/>
          </cell>
          <cell r="DL360" t="str">
            <v/>
          </cell>
          <cell r="DM360">
            <v>-1.9450000000000001</v>
          </cell>
          <cell r="DN360" t="str">
            <v/>
          </cell>
          <cell r="DO360" t="str">
            <v/>
          </cell>
          <cell r="DP360" t="str">
            <v/>
          </cell>
          <cell r="DQ360" t="str">
            <v/>
          </cell>
          <cell r="DR360" t="str">
            <v/>
          </cell>
          <cell r="DS360" t="str">
            <v/>
          </cell>
          <cell r="DT360" t="str">
            <v/>
          </cell>
          <cell r="DU360" t="str">
            <v/>
          </cell>
          <cell r="DV360">
            <v>1</v>
          </cell>
          <cell r="DW360" t="str">
            <v/>
          </cell>
        </row>
        <row r="361">
          <cell r="U361" t="str">
            <v>PR19SVE_C02</v>
          </cell>
          <cell r="V361" t="str">
            <v>Thriving environment</v>
          </cell>
          <cell r="W361" t="str">
            <v>PR14 revision</v>
          </cell>
          <cell r="X361" t="str">
            <v>C02</v>
          </cell>
          <cell r="Y361" t="str">
            <v>Improvements in WFD criteria</v>
          </cell>
          <cell r="Z361" t="str">
            <v>The number of Water Framework Directive (WFD) classification improvements attributable to interventions delivered by Severn Trent Water to improve river water quality and/or quantity</v>
          </cell>
          <cell r="AA361">
            <v>0.1</v>
          </cell>
          <cell r="AB361" t="str">
            <v/>
          </cell>
          <cell r="AC361">
            <v>0.9</v>
          </cell>
          <cell r="AD361" t="str">
            <v/>
          </cell>
          <cell r="AE361" t="str">
            <v/>
          </cell>
          <cell r="AF361" t="str">
            <v/>
          </cell>
          <cell r="AG361" t="str">
            <v/>
          </cell>
          <cell r="AH361" t="str">
            <v/>
          </cell>
          <cell r="AI361">
            <v>1</v>
          </cell>
          <cell r="AJ361" t="str">
            <v>Out &amp; under</v>
          </cell>
          <cell r="AK361" t="str">
            <v xml:space="preserve">Revenue </v>
          </cell>
          <cell r="AL361" t="str">
            <v>End of AMP</v>
          </cell>
          <cell r="AM361" t="str">
            <v>Environmental</v>
          </cell>
          <cell r="AN361" t="str">
            <v>nr</v>
          </cell>
          <cell r="AO361" t="str">
            <v>Number of improvement points</v>
          </cell>
          <cell r="AP361">
            <v>0</v>
          </cell>
          <cell r="AQ361" t="str">
            <v>Up</v>
          </cell>
          <cell r="AR361" t="str">
            <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t="str">
            <v/>
          </cell>
          <cell r="BJ361" t="str">
            <v/>
          </cell>
          <cell r="BK361" t="str">
            <v/>
          </cell>
          <cell r="BL361" t="str">
            <v/>
          </cell>
          <cell r="BM361" t="str">
            <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t="str">
            <v/>
          </cell>
          <cell r="CE361" t="str">
            <v/>
          </cell>
          <cell r="CF361" t="str">
            <v/>
          </cell>
          <cell r="CG361" t="str">
            <v/>
          </cell>
          <cell r="CH361" t="str">
            <v>Yes</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t="str">
            <v/>
          </cell>
          <cell r="CV361" t="str">
            <v/>
          </cell>
          <cell r="CW361" t="str">
            <v/>
          </cell>
          <cell r="CX361" t="str">
            <v/>
          </cell>
          <cell r="CY361" t="str">
            <v/>
          </cell>
          <cell r="CZ361" t="str">
            <v/>
          </cell>
          <cell r="DA361" t="str">
            <v/>
          </cell>
          <cell r="DB361" t="str">
            <v/>
          </cell>
          <cell r="DC361" t="str">
            <v/>
          </cell>
          <cell r="DD361" t="str">
            <v/>
          </cell>
          <cell r="DE361" t="str">
            <v/>
          </cell>
          <cell r="DF361" t="str">
            <v/>
          </cell>
          <cell r="DG361" t="str">
            <v/>
          </cell>
          <cell r="DH361" t="str">
            <v/>
          </cell>
          <cell r="DI361" t="str">
            <v/>
          </cell>
          <cell r="DJ361" t="str">
            <v/>
          </cell>
          <cell r="DK361" t="str">
            <v/>
          </cell>
          <cell r="DL361" t="str">
            <v/>
          </cell>
          <cell r="DM361" t="str">
            <v/>
          </cell>
          <cell r="DN361" t="str">
            <v/>
          </cell>
          <cell r="DO361" t="str">
            <v/>
          </cell>
          <cell r="DP361" t="str">
            <v/>
          </cell>
          <cell r="DQ361" t="str">
            <v/>
          </cell>
          <cell r="DR361" t="str">
            <v/>
          </cell>
          <cell r="DS361" t="str">
            <v/>
          </cell>
          <cell r="DT361" t="str">
            <v/>
          </cell>
          <cell r="DU361" t="str">
            <v/>
          </cell>
          <cell r="DV361">
            <v>1</v>
          </cell>
          <cell r="DW361" t="str">
            <v/>
          </cell>
        </row>
        <row r="362">
          <cell r="U362" t="str">
            <v>PR19SVE_C03</v>
          </cell>
          <cell r="V362" t="str">
            <v>Thriving environment</v>
          </cell>
          <cell r="W362" t="str">
            <v>PR14 revision</v>
          </cell>
          <cell r="X362" t="str">
            <v>C03</v>
          </cell>
          <cell r="Y362" t="str">
            <v>Biodiversity (Water)</v>
          </cell>
          <cell r="Z362" t="str">
            <v>The number of hectares of land managed using an approved biodiversity action plan or a Severn Trent funded grant scheme that enhances biodiversity through a series of pre-agreed measures</v>
          </cell>
          <cell r="AA362">
            <v>1</v>
          </cell>
          <cell r="AB362" t="str">
            <v/>
          </cell>
          <cell r="AC362" t="str">
            <v/>
          </cell>
          <cell r="AD362" t="str">
            <v/>
          </cell>
          <cell r="AE362" t="str">
            <v/>
          </cell>
          <cell r="AF362" t="str">
            <v/>
          </cell>
          <cell r="AG362" t="str">
            <v/>
          </cell>
          <cell r="AH362" t="str">
            <v/>
          </cell>
          <cell r="AI362">
            <v>1</v>
          </cell>
          <cell r="AJ362" t="str">
            <v>Out &amp; under</v>
          </cell>
          <cell r="AK362" t="str">
            <v xml:space="preserve">Revenue </v>
          </cell>
          <cell r="AL362" t="str">
            <v>In-period</v>
          </cell>
          <cell r="AM362" t="str">
            <v>Biodiversity/SSSIs</v>
          </cell>
          <cell r="AN362" t="str">
            <v>nr</v>
          </cell>
          <cell r="AO362" t="str">
            <v>Hectares</v>
          </cell>
          <cell r="AP362">
            <v>1</v>
          </cell>
          <cell r="AQ362" t="str">
            <v>Up</v>
          </cell>
          <cell r="AR362" t="str">
            <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t="str">
            <v/>
          </cell>
          <cell r="BJ362" t="str">
            <v/>
          </cell>
          <cell r="BK362" t="str">
            <v/>
          </cell>
          <cell r="BL362" t="str">
            <v/>
          </cell>
          <cell r="BM362" t="str">
            <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t="str">
            <v>Yes</v>
          </cell>
          <cell r="CE362" t="str">
            <v>Yes</v>
          </cell>
          <cell r="CF362" t="str">
            <v>Yes</v>
          </cell>
          <cell r="CG362" t="str">
            <v>Yes</v>
          </cell>
          <cell r="CH362" t="str">
            <v>Yes</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t="str">
            <v/>
          </cell>
          <cell r="CV362" t="str">
            <v/>
          </cell>
          <cell r="CW362" t="str">
            <v/>
          </cell>
          <cell r="CX362" t="str">
            <v/>
          </cell>
          <cell r="CY362" t="str">
            <v/>
          </cell>
          <cell r="CZ362" t="str">
            <v/>
          </cell>
          <cell r="DA362" t="str">
            <v/>
          </cell>
          <cell r="DB362" t="str">
            <v/>
          </cell>
          <cell r="DC362" t="str">
            <v/>
          </cell>
          <cell r="DD362" t="str">
            <v/>
          </cell>
          <cell r="DE362" t="str">
            <v/>
          </cell>
          <cell r="DF362" t="str">
            <v/>
          </cell>
          <cell r="DG362" t="str">
            <v/>
          </cell>
          <cell r="DH362" t="str">
            <v/>
          </cell>
          <cell r="DI362" t="str">
            <v/>
          </cell>
          <cell r="DJ362" t="str">
            <v/>
          </cell>
          <cell r="DK362" t="str">
            <v/>
          </cell>
          <cell r="DL362" t="str">
            <v/>
          </cell>
          <cell r="DM362" t="str">
            <v/>
          </cell>
          <cell r="DN362" t="str">
            <v/>
          </cell>
          <cell r="DO362" t="str">
            <v/>
          </cell>
          <cell r="DP362" t="str">
            <v/>
          </cell>
          <cell r="DQ362" t="str">
            <v/>
          </cell>
          <cell r="DR362" t="str">
            <v/>
          </cell>
          <cell r="DS362" t="str">
            <v/>
          </cell>
          <cell r="DT362" t="str">
            <v/>
          </cell>
          <cell r="DU362" t="str">
            <v/>
          </cell>
          <cell r="DV362">
            <v>1</v>
          </cell>
          <cell r="DW362" t="str">
            <v/>
          </cell>
        </row>
        <row r="363">
          <cell r="U363" t="str">
            <v>PR19SVE_C04</v>
          </cell>
          <cell r="V363" t="str">
            <v>Thriving environment</v>
          </cell>
          <cell r="W363" t="str">
            <v>PR14 revision</v>
          </cell>
          <cell r="X363" t="str">
            <v>C04</v>
          </cell>
          <cell r="Y363" t="str">
            <v>Biodiversity (Waste)</v>
          </cell>
          <cell r="Z363" t="str">
            <v>The number of hectares of land managed using an approved biodiversity action plan or a Severn Trent funded grant scheme that enhances biodiversity through a series of pre-agreed measures</v>
          </cell>
          <cell r="AA363" t="str">
            <v/>
          </cell>
          <cell r="AB363" t="str">
            <v/>
          </cell>
          <cell r="AC363">
            <v>1</v>
          </cell>
          <cell r="AD363" t="str">
            <v/>
          </cell>
          <cell r="AE363" t="str">
            <v/>
          </cell>
          <cell r="AF363" t="str">
            <v/>
          </cell>
          <cell r="AG363" t="str">
            <v/>
          </cell>
          <cell r="AH363" t="str">
            <v/>
          </cell>
          <cell r="AI363">
            <v>1</v>
          </cell>
          <cell r="AJ363" t="str">
            <v>Out &amp; under</v>
          </cell>
          <cell r="AK363" t="str">
            <v xml:space="preserve">Revenue </v>
          </cell>
          <cell r="AL363" t="str">
            <v>In-period</v>
          </cell>
          <cell r="AM363" t="str">
            <v>Biodiversity/SSSIs</v>
          </cell>
          <cell r="AN363" t="str">
            <v>nr</v>
          </cell>
          <cell r="AO363" t="str">
            <v>Hectares</v>
          </cell>
          <cell r="AP363">
            <v>1</v>
          </cell>
          <cell r="AQ363" t="str">
            <v>Up</v>
          </cell>
          <cell r="AR363" t="str">
            <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t="str">
            <v/>
          </cell>
          <cell r="BJ363" t="str">
            <v/>
          </cell>
          <cell r="BK363" t="str">
            <v/>
          </cell>
          <cell r="BL363" t="str">
            <v/>
          </cell>
          <cell r="BM363" t="str">
            <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t="str">
            <v>Yes</v>
          </cell>
          <cell r="CE363" t="str">
            <v>Yes</v>
          </cell>
          <cell r="CF363" t="str">
            <v>Yes</v>
          </cell>
          <cell r="CG363" t="str">
            <v>Yes</v>
          </cell>
          <cell r="CH363" t="str">
            <v>Yes</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t="str">
            <v/>
          </cell>
          <cell r="CV363" t="str">
            <v/>
          </cell>
          <cell r="CW363" t="str">
            <v/>
          </cell>
          <cell r="CX363" t="str">
            <v/>
          </cell>
          <cell r="CY363" t="str">
            <v/>
          </cell>
          <cell r="CZ363" t="str">
            <v/>
          </cell>
          <cell r="DA363" t="str">
            <v/>
          </cell>
          <cell r="DB363" t="str">
            <v/>
          </cell>
          <cell r="DC363" t="str">
            <v/>
          </cell>
          <cell r="DD363" t="str">
            <v/>
          </cell>
          <cell r="DE363" t="str">
            <v/>
          </cell>
          <cell r="DF363" t="str">
            <v/>
          </cell>
          <cell r="DG363" t="str">
            <v/>
          </cell>
          <cell r="DH363" t="str">
            <v/>
          </cell>
          <cell r="DI363" t="str">
            <v/>
          </cell>
          <cell r="DJ363" t="str">
            <v/>
          </cell>
          <cell r="DK363" t="str">
            <v/>
          </cell>
          <cell r="DL363" t="str">
            <v/>
          </cell>
          <cell r="DM363" t="str">
            <v/>
          </cell>
          <cell r="DN363" t="str">
            <v/>
          </cell>
          <cell r="DO363" t="str">
            <v/>
          </cell>
          <cell r="DP363" t="str">
            <v/>
          </cell>
          <cell r="DQ363" t="str">
            <v/>
          </cell>
          <cell r="DR363" t="str">
            <v/>
          </cell>
          <cell r="DS363" t="str">
            <v/>
          </cell>
          <cell r="DT363" t="str">
            <v/>
          </cell>
          <cell r="DU363" t="str">
            <v/>
          </cell>
          <cell r="DV363">
            <v>1</v>
          </cell>
          <cell r="DW363" t="str">
            <v/>
          </cell>
        </row>
        <row r="364">
          <cell r="U364" t="str">
            <v>PR19SVE_C05</v>
          </cell>
          <cell r="V364" t="str">
            <v>Thriving environment</v>
          </cell>
          <cell r="W364" t="str">
            <v>PR19 new</v>
          </cell>
          <cell r="X364" t="str">
            <v>C05</v>
          </cell>
          <cell r="Y364" t="str">
            <v>Satisfactory sludge use and disposal</v>
          </cell>
          <cell r="Z364" t="str">
            <v>Compliance with sludge use and disposal standards as per the Environmental Performance Assessment (EPA) definition</v>
          </cell>
          <cell r="AA364" t="str">
            <v/>
          </cell>
          <cell r="AB364" t="str">
            <v/>
          </cell>
          <cell r="AC364" t="str">
            <v/>
          </cell>
          <cell r="AD364">
            <v>1</v>
          </cell>
          <cell r="AE364" t="str">
            <v/>
          </cell>
          <cell r="AF364" t="str">
            <v/>
          </cell>
          <cell r="AG364" t="str">
            <v/>
          </cell>
          <cell r="AH364" t="str">
            <v/>
          </cell>
          <cell r="AI364">
            <v>1</v>
          </cell>
          <cell r="AJ364" t="str">
            <v>Under</v>
          </cell>
          <cell r="AK364" t="str">
            <v xml:space="preserve">Revenue </v>
          </cell>
          <cell r="AL364" t="str">
            <v>In-period</v>
          </cell>
          <cell r="AM364" t="str">
            <v>Bioresources (sludge)</v>
          </cell>
          <cell r="AN364" t="str">
            <v>%</v>
          </cell>
          <cell r="AO364" t="str">
            <v>The overall percentage compliance of company sludge satisfactorily recycled to agricultural land</v>
          </cell>
          <cell r="AP364">
            <v>2</v>
          </cell>
          <cell r="AQ364" t="str">
            <v>Up</v>
          </cell>
          <cell r="AR364" t="str">
            <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t="str">
            <v/>
          </cell>
          <cell r="BJ364" t="str">
            <v/>
          </cell>
          <cell r="BK364" t="str">
            <v/>
          </cell>
          <cell r="BL364" t="str">
            <v/>
          </cell>
          <cell r="BM364" t="str">
            <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t="str">
            <v>Yes</v>
          </cell>
          <cell r="CE364" t="str">
            <v>Yes</v>
          </cell>
          <cell r="CF364" t="str">
            <v>Yes</v>
          </cell>
          <cell r="CG364" t="str">
            <v>Yes</v>
          </cell>
          <cell r="CH364" t="str">
            <v>Yes</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t="str">
            <v/>
          </cell>
          <cell r="CV364" t="str">
            <v/>
          </cell>
          <cell r="CW364" t="str">
            <v/>
          </cell>
          <cell r="CX364" t="str">
            <v/>
          </cell>
          <cell r="CY364" t="str">
            <v/>
          </cell>
          <cell r="CZ364" t="str">
            <v/>
          </cell>
          <cell r="DA364" t="str">
            <v/>
          </cell>
          <cell r="DB364" t="str">
            <v/>
          </cell>
          <cell r="DC364" t="str">
            <v/>
          </cell>
          <cell r="DD364" t="str">
            <v/>
          </cell>
          <cell r="DE364" t="str">
            <v/>
          </cell>
          <cell r="DF364" t="str">
            <v/>
          </cell>
          <cell r="DG364" t="str">
            <v/>
          </cell>
          <cell r="DH364" t="str">
            <v/>
          </cell>
          <cell r="DI364" t="str">
            <v/>
          </cell>
          <cell r="DJ364" t="str">
            <v/>
          </cell>
          <cell r="DK364" t="str">
            <v/>
          </cell>
          <cell r="DL364" t="str">
            <v/>
          </cell>
          <cell r="DM364" t="str">
            <v/>
          </cell>
          <cell r="DN364" t="str">
            <v/>
          </cell>
          <cell r="DO364" t="str">
            <v/>
          </cell>
          <cell r="DP364" t="str">
            <v/>
          </cell>
          <cell r="DQ364" t="str">
            <v/>
          </cell>
          <cell r="DR364" t="str">
            <v/>
          </cell>
          <cell r="DS364" t="str">
            <v/>
          </cell>
          <cell r="DT364" t="str">
            <v/>
          </cell>
          <cell r="DU364" t="str">
            <v/>
          </cell>
          <cell r="DV364">
            <v>1</v>
          </cell>
          <cell r="DW364" t="str">
            <v/>
          </cell>
        </row>
        <row r="365">
          <cell r="U365" t="str">
            <v>PR19SVE_D01</v>
          </cell>
          <cell r="V365" t="str">
            <v>An outstanding experience</v>
          </cell>
          <cell r="W365" t="str">
            <v>PR19 new</v>
          </cell>
          <cell r="X365" t="str">
            <v>D01</v>
          </cell>
          <cell r="Y365" t="str">
            <v>C-MeX: Customer measure of experience</v>
          </cell>
          <cell r="Z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AA365" t="str">
            <v/>
          </cell>
          <cell r="AB365" t="str">
            <v/>
          </cell>
          <cell r="AC365" t="str">
            <v/>
          </cell>
          <cell r="AD365" t="str">
            <v/>
          </cell>
          <cell r="AE365">
            <v>1</v>
          </cell>
          <cell r="AF365" t="str">
            <v/>
          </cell>
          <cell r="AG365" t="str">
            <v/>
          </cell>
          <cell r="AH365" t="str">
            <v/>
          </cell>
          <cell r="AI365">
            <v>1</v>
          </cell>
          <cell r="AJ365" t="str">
            <v>Out &amp; under</v>
          </cell>
          <cell r="AK365" t="str">
            <v xml:space="preserve">Revenue </v>
          </cell>
          <cell r="AL365" t="str">
            <v>In-period</v>
          </cell>
          <cell r="AM365" t="str">
            <v>Customer measure of experience (C-MeX)</v>
          </cell>
          <cell r="AN365" t="str">
            <v>score</v>
          </cell>
          <cell r="AO365" t="str">
            <v>C-MeX score</v>
          </cell>
          <cell r="AP365">
            <v>2</v>
          </cell>
          <cell r="AQ365" t="str">
            <v>Up</v>
          </cell>
          <cell r="AR365" t="str">
            <v>C-MeX: Customer measure of experience</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t="str">
            <v>UQ</v>
          </cell>
          <cell r="BJ365" t="str">
            <v>UQ</v>
          </cell>
          <cell r="BK365" t="str">
            <v>UQ</v>
          </cell>
          <cell r="BL365" t="str">
            <v>UQ</v>
          </cell>
          <cell r="BM365" t="str">
            <v>UQ</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t="str">
            <v>Yes</v>
          </cell>
          <cell r="CE365" t="str">
            <v>Yes</v>
          </cell>
          <cell r="CF365" t="str">
            <v>Yes</v>
          </cell>
          <cell r="CG365" t="str">
            <v>Yes</v>
          </cell>
          <cell r="CH365" t="str">
            <v>Yes</v>
          </cell>
          <cell r="CI365" t="str">
            <v/>
          </cell>
          <cell r="CJ365" t="str">
            <v/>
          </cell>
          <cell r="CK365" t="str">
            <v/>
          </cell>
          <cell r="CL365" t="str">
            <v/>
          </cell>
          <cell r="CM365" t="str">
            <v/>
          </cell>
          <cell r="CN365" t="str">
            <v/>
          </cell>
          <cell r="CO365" t="str">
            <v/>
          </cell>
          <cell r="CP365" t="str">
            <v/>
          </cell>
          <cell r="CQ365" t="str">
            <v/>
          </cell>
          <cell r="CR365" t="str">
            <v/>
          </cell>
          <cell r="CS365" t="str">
            <v/>
          </cell>
          <cell r="CT365" t="str">
            <v/>
          </cell>
          <cell r="CU365" t="str">
            <v/>
          </cell>
          <cell r="CV365" t="str">
            <v/>
          </cell>
          <cell r="CW365" t="str">
            <v/>
          </cell>
          <cell r="CX365" t="str">
            <v/>
          </cell>
          <cell r="CY365" t="str">
            <v/>
          </cell>
          <cell r="CZ365" t="str">
            <v/>
          </cell>
          <cell r="DA365" t="str">
            <v/>
          </cell>
          <cell r="DB365" t="str">
            <v/>
          </cell>
          <cell r="DC365" t="str">
            <v/>
          </cell>
          <cell r="DD365" t="str">
            <v/>
          </cell>
          <cell r="DE365" t="str">
            <v/>
          </cell>
          <cell r="DF365" t="str">
            <v/>
          </cell>
          <cell r="DG365" t="str">
            <v/>
          </cell>
          <cell r="DH365" t="str">
            <v/>
          </cell>
          <cell r="DI365" t="str">
            <v/>
          </cell>
          <cell r="DJ365" t="str">
            <v/>
          </cell>
          <cell r="DK365" t="str">
            <v/>
          </cell>
          <cell r="DL365" t="str">
            <v/>
          </cell>
          <cell r="DM365" t="str">
            <v/>
          </cell>
          <cell r="DN365" t="str">
            <v/>
          </cell>
          <cell r="DO365" t="str">
            <v/>
          </cell>
          <cell r="DP365" t="str">
            <v/>
          </cell>
          <cell r="DQ365" t="str">
            <v/>
          </cell>
          <cell r="DR365" t="str">
            <v/>
          </cell>
          <cell r="DS365" t="str">
            <v/>
          </cell>
          <cell r="DT365" t="str">
            <v/>
          </cell>
          <cell r="DU365" t="str">
            <v/>
          </cell>
          <cell r="DV365">
            <v>1</v>
          </cell>
          <cell r="DW365" t="str">
            <v/>
          </cell>
        </row>
        <row r="366">
          <cell r="U366" t="str">
            <v>PR19SVE_D02</v>
          </cell>
          <cell r="V366" t="str">
            <v>An outstanding experience</v>
          </cell>
          <cell r="W366" t="str">
            <v>PR19 new</v>
          </cell>
          <cell r="X366" t="str">
            <v>D02</v>
          </cell>
          <cell r="Y366" t="str">
            <v>D-MeX: Developer services measure of experience</v>
          </cell>
          <cell r="Z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AA366" t="str">
            <v/>
          </cell>
          <cell r="AB366">
            <v>0.5</v>
          </cell>
          <cell r="AC366">
            <v>0.5</v>
          </cell>
          <cell r="AD366" t="str">
            <v/>
          </cell>
          <cell r="AE366" t="str">
            <v/>
          </cell>
          <cell r="AF366" t="str">
            <v/>
          </cell>
          <cell r="AG366" t="str">
            <v/>
          </cell>
          <cell r="AH366" t="str">
            <v/>
          </cell>
          <cell r="AI366">
            <v>1</v>
          </cell>
          <cell r="AJ366" t="str">
            <v>Out &amp; under</v>
          </cell>
          <cell r="AK366" t="str">
            <v xml:space="preserve">Revenue </v>
          </cell>
          <cell r="AL366" t="str">
            <v>In-period</v>
          </cell>
          <cell r="AM366" t="str">
            <v>Developer services measure of experience (D-MeX)</v>
          </cell>
          <cell r="AN366" t="str">
            <v>score</v>
          </cell>
          <cell r="AO366" t="str">
            <v>D-MeX score</v>
          </cell>
          <cell r="AP366">
            <v>2</v>
          </cell>
          <cell r="AQ366" t="str">
            <v>Up</v>
          </cell>
          <cell r="AR366" t="str">
            <v>D-MeX: Developer services measure of experience</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t="str">
            <v>UQ</v>
          </cell>
          <cell r="BJ366" t="str">
            <v>UQ</v>
          </cell>
          <cell r="BK366" t="str">
            <v>UQ</v>
          </cell>
          <cell r="BL366" t="str">
            <v>UQ</v>
          </cell>
          <cell r="BM366" t="str">
            <v>UQ</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t="str">
            <v>Yes</v>
          </cell>
          <cell r="CE366" t="str">
            <v>Yes</v>
          </cell>
          <cell r="CF366" t="str">
            <v>Yes</v>
          </cell>
          <cell r="CG366" t="str">
            <v>Yes</v>
          </cell>
          <cell r="CH366" t="str">
            <v>Yes</v>
          </cell>
          <cell r="CI366" t="str">
            <v/>
          </cell>
          <cell r="CJ366" t="str">
            <v/>
          </cell>
          <cell r="CK366" t="str">
            <v/>
          </cell>
          <cell r="CL366" t="str">
            <v/>
          </cell>
          <cell r="CM366" t="str">
            <v/>
          </cell>
          <cell r="CN366" t="str">
            <v/>
          </cell>
          <cell r="CO366" t="str">
            <v/>
          </cell>
          <cell r="CP366" t="str">
            <v/>
          </cell>
          <cell r="CQ366" t="str">
            <v/>
          </cell>
          <cell r="CR366" t="str">
            <v/>
          </cell>
          <cell r="CS366" t="str">
            <v/>
          </cell>
          <cell r="CT366" t="str">
            <v/>
          </cell>
          <cell r="CU366" t="str">
            <v/>
          </cell>
          <cell r="CV366" t="str">
            <v/>
          </cell>
          <cell r="CW366" t="str">
            <v/>
          </cell>
          <cell r="CX366" t="str">
            <v/>
          </cell>
          <cell r="CY366" t="str">
            <v/>
          </cell>
          <cell r="CZ366" t="str">
            <v/>
          </cell>
          <cell r="DA366" t="str">
            <v/>
          </cell>
          <cell r="DB366" t="str">
            <v/>
          </cell>
          <cell r="DC366" t="str">
            <v/>
          </cell>
          <cell r="DD366" t="str">
            <v/>
          </cell>
          <cell r="DE366" t="str">
            <v/>
          </cell>
          <cell r="DF366" t="str">
            <v/>
          </cell>
          <cell r="DG366" t="str">
            <v/>
          </cell>
          <cell r="DH366" t="str">
            <v/>
          </cell>
          <cell r="DI366" t="str">
            <v/>
          </cell>
          <cell r="DJ366" t="str">
            <v/>
          </cell>
          <cell r="DK366" t="str">
            <v/>
          </cell>
          <cell r="DL366" t="str">
            <v/>
          </cell>
          <cell r="DM366" t="str">
            <v/>
          </cell>
          <cell r="DN366" t="str">
            <v/>
          </cell>
          <cell r="DO366" t="str">
            <v/>
          </cell>
          <cell r="DP366" t="str">
            <v/>
          </cell>
          <cell r="DQ366" t="str">
            <v/>
          </cell>
          <cell r="DR366" t="str">
            <v/>
          </cell>
          <cell r="DS366" t="str">
            <v/>
          </cell>
          <cell r="DT366" t="str">
            <v/>
          </cell>
          <cell r="DU366" t="str">
            <v>No</v>
          </cell>
          <cell r="DV366">
            <v>1</v>
          </cell>
          <cell r="DW366" t="str">
            <v/>
          </cell>
        </row>
        <row r="367">
          <cell r="U367" t="str">
            <v>PR19SVE_E01</v>
          </cell>
          <cell r="V367" t="str">
            <v>A service for everyone</v>
          </cell>
          <cell r="W367" t="str">
            <v>PR14 revision</v>
          </cell>
          <cell r="X367" t="str">
            <v>E01</v>
          </cell>
          <cell r="Y367" t="str">
            <v>Help to pay when you need it</v>
          </cell>
          <cell r="Z367" t="str">
            <v>The percentage of struggling to pay customers supported through tailored schemes</v>
          </cell>
          <cell r="AA367" t="str">
            <v/>
          </cell>
          <cell r="AB367" t="str">
            <v/>
          </cell>
          <cell r="AC367" t="str">
            <v/>
          </cell>
          <cell r="AD367" t="str">
            <v/>
          </cell>
          <cell r="AE367">
            <v>1</v>
          </cell>
          <cell r="AF367" t="str">
            <v/>
          </cell>
          <cell r="AG367" t="str">
            <v/>
          </cell>
          <cell r="AH367" t="str">
            <v/>
          </cell>
          <cell r="AI367">
            <v>1</v>
          </cell>
          <cell r="AJ367" t="str">
            <v>NFI</v>
          </cell>
          <cell r="AK367" t="str">
            <v/>
          </cell>
          <cell r="AL367" t="str">
            <v/>
          </cell>
          <cell r="AM367" t="str">
            <v>Billing, debt, vfm, affordability, vulnerability</v>
          </cell>
          <cell r="AN367" t="str">
            <v>%</v>
          </cell>
          <cell r="AO367" t="str">
            <v>Percentage of customers</v>
          </cell>
          <cell r="AP367">
            <v>0</v>
          </cell>
          <cell r="AQ367" t="str">
            <v>Up</v>
          </cell>
          <cell r="AR367" t="str">
            <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t="str">
            <v/>
          </cell>
          <cell r="BJ367" t="str">
            <v/>
          </cell>
          <cell r="BK367" t="str">
            <v/>
          </cell>
          <cell r="BL367" t="str">
            <v/>
          </cell>
          <cell r="BM367" t="str">
            <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C367" t="str">
            <v/>
          </cell>
          <cell r="DD367" t="str">
            <v/>
          </cell>
          <cell r="DE367" t="str">
            <v/>
          </cell>
          <cell r="DF367" t="str">
            <v/>
          </cell>
          <cell r="DG367" t="str">
            <v/>
          </cell>
          <cell r="DH367" t="str">
            <v/>
          </cell>
          <cell r="DI367" t="str">
            <v/>
          </cell>
          <cell r="DJ367" t="str">
            <v/>
          </cell>
          <cell r="DK367" t="str">
            <v/>
          </cell>
          <cell r="DL367" t="str">
            <v/>
          </cell>
          <cell r="DM367" t="str">
            <v/>
          </cell>
          <cell r="DN367" t="str">
            <v/>
          </cell>
          <cell r="DO367" t="str">
            <v/>
          </cell>
          <cell r="DP367" t="str">
            <v/>
          </cell>
          <cell r="DQ367" t="str">
            <v/>
          </cell>
          <cell r="DR367" t="str">
            <v/>
          </cell>
          <cell r="DS367" t="str">
            <v/>
          </cell>
          <cell r="DT367" t="str">
            <v/>
          </cell>
          <cell r="DU367" t="str">
            <v>No</v>
          </cell>
          <cell r="DV367">
            <v>1</v>
          </cell>
          <cell r="DW367" t="str">
            <v/>
          </cell>
        </row>
        <row r="368">
          <cell r="U368" t="str">
            <v>PR19SVE_E02</v>
          </cell>
          <cell r="V368" t="str">
            <v>A service for everyone</v>
          </cell>
          <cell r="W368" t="str">
            <v>PR19 new</v>
          </cell>
          <cell r="X368" t="str">
            <v>E02</v>
          </cell>
          <cell r="Y368" t="str">
            <v>Priority services for customers in vulnerable circumstances</v>
          </cell>
          <cell r="Z368" t="str">
            <v>The percentage of households that the company supplies with water and/or wastewater services which have at least one individual registered on the company’s PSR.</v>
          </cell>
          <cell r="AA368" t="str">
            <v/>
          </cell>
          <cell r="AB368" t="str">
            <v/>
          </cell>
          <cell r="AC368" t="str">
            <v/>
          </cell>
          <cell r="AD368" t="str">
            <v/>
          </cell>
          <cell r="AE368">
            <v>1</v>
          </cell>
          <cell r="AF368" t="str">
            <v/>
          </cell>
          <cell r="AG368" t="str">
            <v/>
          </cell>
          <cell r="AH368" t="str">
            <v/>
          </cell>
          <cell r="AI368">
            <v>1</v>
          </cell>
          <cell r="AJ368" t="str">
            <v>NFI</v>
          </cell>
          <cell r="AK368" t="str">
            <v/>
          </cell>
          <cell r="AL368" t="str">
            <v/>
          </cell>
          <cell r="AM368" t="str">
            <v>Billing, debt, vfm, affordability, vulnerability</v>
          </cell>
          <cell r="AN368" t="str">
            <v>%</v>
          </cell>
          <cell r="AO368" t="str">
            <v>Percentage of applicable households</v>
          </cell>
          <cell r="AP368">
            <v>1</v>
          </cell>
          <cell r="AQ368" t="str">
            <v>Up</v>
          </cell>
          <cell r="AR368" t="str">
            <v>Priority services for customers in vulnerable circumstances</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t="str">
            <v>2.1 / 17.5 / 45</v>
          </cell>
          <cell r="BJ368" t="str">
            <v>5.2 / 35 / 90</v>
          </cell>
          <cell r="BK368" t="str">
            <v>7.3 / 35 / 90</v>
          </cell>
          <cell r="BL368" t="str">
            <v>8.9 / 35 / 90</v>
          </cell>
          <cell r="BM368" t="str">
            <v>9.7 / 35 / 90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t="str">
            <v/>
          </cell>
          <cell r="CE368" t="str">
            <v/>
          </cell>
          <cell r="CF368" t="str">
            <v/>
          </cell>
          <cell r="CG368" t="str">
            <v/>
          </cell>
          <cell r="CH368" t="str">
            <v/>
          </cell>
          <cell r="CI368" t="str">
            <v/>
          </cell>
          <cell r="CJ368" t="str">
            <v/>
          </cell>
          <cell r="CK368" t="str">
            <v/>
          </cell>
          <cell r="CL368" t="str">
            <v/>
          </cell>
          <cell r="CM368" t="str">
            <v/>
          </cell>
          <cell r="CN368" t="str">
            <v/>
          </cell>
          <cell r="CO368" t="str">
            <v/>
          </cell>
          <cell r="CP368" t="str">
            <v/>
          </cell>
          <cell r="CQ368" t="str">
            <v/>
          </cell>
          <cell r="CR368" t="str">
            <v/>
          </cell>
          <cell r="CS368" t="str">
            <v/>
          </cell>
          <cell r="CT368" t="str">
            <v/>
          </cell>
          <cell r="CU368" t="str">
            <v/>
          </cell>
          <cell r="CV368" t="str">
            <v/>
          </cell>
          <cell r="CW368" t="str">
            <v/>
          </cell>
          <cell r="CX368" t="str">
            <v/>
          </cell>
          <cell r="CY368" t="str">
            <v/>
          </cell>
          <cell r="CZ368" t="str">
            <v/>
          </cell>
          <cell r="DA368" t="str">
            <v/>
          </cell>
          <cell r="DB368" t="str">
            <v/>
          </cell>
          <cell r="DC368" t="str">
            <v/>
          </cell>
          <cell r="DD368" t="str">
            <v/>
          </cell>
          <cell r="DE368" t="str">
            <v/>
          </cell>
          <cell r="DF368" t="str">
            <v/>
          </cell>
          <cell r="DG368" t="str">
            <v/>
          </cell>
          <cell r="DH368" t="str">
            <v/>
          </cell>
          <cell r="DI368" t="str">
            <v/>
          </cell>
          <cell r="DJ368" t="str">
            <v/>
          </cell>
          <cell r="DK368" t="str">
            <v/>
          </cell>
          <cell r="DL368" t="str">
            <v/>
          </cell>
          <cell r="DM368" t="str">
            <v/>
          </cell>
          <cell r="DN368" t="str">
            <v/>
          </cell>
          <cell r="DO368" t="str">
            <v/>
          </cell>
          <cell r="DP368" t="str">
            <v/>
          </cell>
          <cell r="DQ368" t="str">
            <v/>
          </cell>
          <cell r="DR368" t="str">
            <v/>
          </cell>
          <cell r="DS368" t="str">
            <v/>
          </cell>
          <cell r="DT368" t="str">
            <v/>
          </cell>
          <cell r="DU368" t="str">
            <v/>
          </cell>
          <cell r="DV368">
            <v>1</v>
          </cell>
          <cell r="DW368" t="str">
            <v/>
          </cell>
        </row>
        <row r="369">
          <cell r="U369" t="str">
            <v>PR19SVE_F01</v>
          </cell>
          <cell r="V369" t="str">
            <v>Wastewater safely taken away</v>
          </cell>
          <cell r="W369" t="str">
            <v>PR14 revision</v>
          </cell>
          <cell r="X369" t="str">
            <v>F01</v>
          </cell>
          <cell r="Y369" t="str">
            <v>Internal sewer flooding</v>
          </cell>
          <cell r="Z369" t="str">
            <v>The number of internal sewer flooding incidents per year, including sewer flooding due to severe weather events per 10,000 sewer connections</v>
          </cell>
          <cell r="AA369" t="str">
            <v/>
          </cell>
          <cell r="AB369" t="str">
            <v/>
          </cell>
          <cell r="AC369">
            <v>1</v>
          </cell>
          <cell r="AD369" t="str">
            <v/>
          </cell>
          <cell r="AE369" t="str">
            <v/>
          </cell>
          <cell r="AF369" t="str">
            <v/>
          </cell>
          <cell r="AG369" t="str">
            <v/>
          </cell>
          <cell r="AH369" t="str">
            <v/>
          </cell>
          <cell r="AI369">
            <v>1</v>
          </cell>
          <cell r="AJ369" t="str">
            <v>Out &amp; under</v>
          </cell>
          <cell r="AK369" t="str">
            <v xml:space="preserve">Revenue </v>
          </cell>
          <cell r="AL369" t="str">
            <v>In-period</v>
          </cell>
          <cell r="AM369" t="str">
            <v>Sewer flooding</v>
          </cell>
          <cell r="AN369" t="str">
            <v>number</v>
          </cell>
          <cell r="AO369" t="str">
            <v>Number of incidents per 10,000 sewer connections</v>
          </cell>
          <cell r="AP369">
            <v>2</v>
          </cell>
          <cell r="AQ369" t="str">
            <v>Down</v>
          </cell>
          <cell r="AR369" t="str">
            <v>Internal sewer flooding</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1.68</v>
          </cell>
          <cell r="BJ369">
            <v>1.63</v>
          </cell>
          <cell r="BK369">
            <v>1.58</v>
          </cell>
          <cell r="BL369">
            <v>1.44</v>
          </cell>
          <cell r="BM369">
            <v>1.34</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t="str">
            <v>Yes</v>
          </cell>
          <cell r="CE369" t="str">
            <v>Yes</v>
          </cell>
          <cell r="CF369" t="str">
            <v>Yes</v>
          </cell>
          <cell r="CG369" t="str">
            <v>Yes</v>
          </cell>
          <cell r="CH369" t="str">
            <v>Yes</v>
          </cell>
          <cell r="CI369">
            <v>2.56</v>
          </cell>
          <cell r="CJ369">
            <v>2.56</v>
          </cell>
          <cell r="CK369">
            <v>2.56</v>
          </cell>
          <cell r="CL369">
            <v>2.56</v>
          </cell>
          <cell r="CM369">
            <v>2.56</v>
          </cell>
          <cell r="CN369">
            <v>2.35</v>
          </cell>
          <cell r="CO369">
            <v>2.35</v>
          </cell>
          <cell r="CP369">
            <v>2.35</v>
          </cell>
          <cell r="CQ369">
            <v>2.35</v>
          </cell>
          <cell r="CR369">
            <v>2.35</v>
          </cell>
          <cell r="CS369" t="str">
            <v/>
          </cell>
          <cell r="CT369" t="str">
            <v/>
          </cell>
          <cell r="CU369" t="str">
            <v/>
          </cell>
          <cell r="CV369" t="str">
            <v/>
          </cell>
          <cell r="CW369" t="str">
            <v/>
          </cell>
          <cell r="CX369" t="str">
            <v/>
          </cell>
          <cell r="CY369" t="str">
            <v/>
          </cell>
          <cell r="CZ369" t="str">
            <v/>
          </cell>
          <cell r="DA369" t="str">
            <v/>
          </cell>
          <cell r="DB369" t="str">
            <v/>
          </cell>
          <cell r="DC369">
            <v>0.93</v>
          </cell>
          <cell r="DD369">
            <v>0.91</v>
          </cell>
          <cell r="DE369">
            <v>0.87</v>
          </cell>
          <cell r="DF369">
            <v>0.8</v>
          </cell>
          <cell r="DG369">
            <v>0.74</v>
          </cell>
          <cell r="DH369">
            <v>0</v>
          </cell>
          <cell r="DI369">
            <v>0</v>
          </cell>
          <cell r="DJ369">
            <v>0</v>
          </cell>
          <cell r="DK369">
            <v>0</v>
          </cell>
          <cell r="DL369">
            <v>0</v>
          </cell>
          <cell r="DM369">
            <v>-22.602</v>
          </cell>
          <cell r="DN369" t="str">
            <v/>
          </cell>
          <cell r="DO369" t="str">
            <v/>
          </cell>
          <cell r="DP369">
            <v>-33.904000000000003</v>
          </cell>
          <cell r="DQ369">
            <v>18.72</v>
          </cell>
          <cell r="DR369" t="str">
            <v/>
          </cell>
          <cell r="DS369" t="str">
            <v/>
          </cell>
          <cell r="DT369">
            <v>28.08</v>
          </cell>
          <cell r="DU369" t="str">
            <v/>
          </cell>
          <cell r="DV369">
            <v>1</v>
          </cell>
          <cell r="DW369" t="str">
            <v/>
          </cell>
        </row>
        <row r="370">
          <cell r="U370" t="str">
            <v>PR19SVE_F02</v>
          </cell>
          <cell r="V370" t="str">
            <v>Wastewater safely taken away</v>
          </cell>
          <cell r="W370" t="str">
            <v>PR14 revision</v>
          </cell>
          <cell r="X370" t="str">
            <v>F02</v>
          </cell>
          <cell r="Y370" t="str">
            <v>Pollution incidents</v>
          </cell>
          <cell r="Z370" t="str">
            <v>The number of category 1 - 3 pollution incidents per 10,000km of wastewater network, as reported to the Environment Agency and Natural Resources Wales</v>
          </cell>
          <cell r="AA370" t="str">
            <v/>
          </cell>
          <cell r="AB370" t="str">
            <v/>
          </cell>
          <cell r="AC370">
            <v>1</v>
          </cell>
          <cell r="AD370" t="str">
            <v/>
          </cell>
          <cell r="AE370" t="str">
            <v/>
          </cell>
          <cell r="AF370" t="str">
            <v/>
          </cell>
          <cell r="AG370" t="str">
            <v/>
          </cell>
          <cell r="AH370" t="str">
            <v/>
          </cell>
          <cell r="AI370">
            <v>1</v>
          </cell>
          <cell r="AJ370" t="str">
            <v>Out &amp; under</v>
          </cell>
          <cell r="AK370" t="str">
            <v xml:space="preserve">Revenue </v>
          </cell>
          <cell r="AL370" t="str">
            <v>In-period</v>
          </cell>
          <cell r="AM370" t="str">
            <v>Pollution incidents</v>
          </cell>
          <cell r="AN370" t="str">
            <v>number</v>
          </cell>
          <cell r="AO370" t="str">
            <v>Number of pollution incidents per 10,000 km of the wastewater
 network</v>
          </cell>
          <cell r="AP370">
            <v>2</v>
          </cell>
          <cell r="AQ370" t="str">
            <v>Down</v>
          </cell>
          <cell r="AR370" t="str">
            <v>Pollution incidents</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24.51</v>
          </cell>
          <cell r="BJ370">
            <v>23.74</v>
          </cell>
          <cell r="BK370">
            <v>23</v>
          </cell>
          <cell r="BL370">
            <v>22.4</v>
          </cell>
          <cell r="BM370">
            <v>19.5</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t="str">
            <v>Yes</v>
          </cell>
          <cell r="CE370" t="str">
            <v>Yes</v>
          </cell>
          <cell r="CF370" t="str">
            <v>Yes</v>
          </cell>
          <cell r="CG370" t="str">
            <v>Yes</v>
          </cell>
          <cell r="CH370" t="str">
            <v>Yes</v>
          </cell>
          <cell r="CI370" t="str">
            <v/>
          </cell>
          <cell r="CJ370" t="str">
            <v/>
          </cell>
          <cell r="CK370" t="str">
            <v/>
          </cell>
          <cell r="CL370" t="str">
            <v/>
          </cell>
          <cell r="CM370" t="str">
            <v/>
          </cell>
          <cell r="CN370">
            <v>28.73</v>
          </cell>
          <cell r="CO370">
            <v>27.82</v>
          </cell>
          <cell r="CP370">
            <v>26.96</v>
          </cell>
          <cell r="CQ370">
            <v>26.25</v>
          </cell>
          <cell r="CR370">
            <v>22.85</v>
          </cell>
          <cell r="CS370" t="str">
            <v/>
          </cell>
          <cell r="CT370" t="str">
            <v/>
          </cell>
          <cell r="CU370" t="str">
            <v/>
          </cell>
          <cell r="CV370" t="str">
            <v/>
          </cell>
          <cell r="CW370" t="str">
            <v/>
          </cell>
          <cell r="CX370" t="str">
            <v/>
          </cell>
          <cell r="CY370" t="str">
            <v/>
          </cell>
          <cell r="CZ370" t="str">
            <v/>
          </cell>
          <cell r="DA370" t="str">
            <v/>
          </cell>
          <cell r="DB370" t="str">
            <v/>
          </cell>
          <cell r="DC370">
            <v>8.83</v>
          </cell>
          <cell r="DD370">
            <v>8.5500000000000007</v>
          </cell>
          <cell r="DE370">
            <v>8.2799999999999994</v>
          </cell>
          <cell r="DF370">
            <v>8.07</v>
          </cell>
          <cell r="DG370">
            <v>7.02</v>
          </cell>
          <cell r="DH370" t="str">
            <v/>
          </cell>
          <cell r="DI370" t="str">
            <v/>
          </cell>
          <cell r="DJ370" t="str">
            <v/>
          </cell>
          <cell r="DK370" t="str">
            <v/>
          </cell>
          <cell r="DL370" t="str">
            <v/>
          </cell>
          <cell r="DM370">
            <v>-0.61</v>
          </cell>
          <cell r="DN370" t="str">
            <v/>
          </cell>
          <cell r="DO370" t="str">
            <v/>
          </cell>
          <cell r="DP370" t="str">
            <v/>
          </cell>
          <cell r="DQ370">
            <v>0.59699999999999998</v>
          </cell>
          <cell r="DR370" t="str">
            <v/>
          </cell>
          <cell r="DS370" t="str">
            <v/>
          </cell>
          <cell r="DT370" t="str">
            <v/>
          </cell>
          <cell r="DU370" t="str">
            <v/>
          </cell>
          <cell r="DV370">
            <v>1</v>
          </cell>
          <cell r="DW370" t="str">
            <v/>
          </cell>
        </row>
        <row r="371">
          <cell r="U371" t="str">
            <v>PR19SVE_F03</v>
          </cell>
          <cell r="V371" t="str">
            <v>Wastewater safely taken away</v>
          </cell>
          <cell r="W371" t="str">
            <v>PR19 new</v>
          </cell>
          <cell r="X371" t="str">
            <v>F03</v>
          </cell>
          <cell r="Y371" t="str">
            <v>Sewer collapses</v>
          </cell>
          <cell r="Z371" t="str">
            <v>The number of sewer collapses per thousand kilometres of all sewers causing a reported impact on service to customers or the environment</v>
          </cell>
          <cell r="AA371" t="str">
            <v/>
          </cell>
          <cell r="AB371" t="str">
            <v/>
          </cell>
          <cell r="AC371">
            <v>1</v>
          </cell>
          <cell r="AD371" t="str">
            <v/>
          </cell>
          <cell r="AE371" t="str">
            <v/>
          </cell>
          <cell r="AF371" t="str">
            <v/>
          </cell>
          <cell r="AG371" t="str">
            <v/>
          </cell>
          <cell r="AH371" t="str">
            <v/>
          </cell>
          <cell r="AI371">
            <v>1</v>
          </cell>
          <cell r="AJ371" t="str">
            <v>Out &amp; under</v>
          </cell>
          <cell r="AK371" t="str">
            <v xml:space="preserve">Revenue </v>
          </cell>
          <cell r="AL371" t="str">
            <v>In-period</v>
          </cell>
          <cell r="AM371" t="str">
            <v>Asset/equipment failure</v>
          </cell>
          <cell r="AN371" t="str">
            <v>number</v>
          </cell>
          <cell r="AO371" t="str">
            <v>Number of collapses per 1000km of sewer network</v>
          </cell>
          <cell r="AP371">
            <v>2</v>
          </cell>
          <cell r="AQ371" t="str">
            <v>Down</v>
          </cell>
          <cell r="AR371" t="str">
            <v>Sewer collapses</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8</v>
          </cell>
          <cell r="BJ371">
            <v>8</v>
          </cell>
          <cell r="BK371">
            <v>8</v>
          </cell>
          <cell r="BL371">
            <v>8</v>
          </cell>
          <cell r="BM371">
            <v>8</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t="str">
            <v>Yes</v>
          </cell>
          <cell r="CE371" t="str">
            <v>Yes</v>
          </cell>
          <cell r="CF371" t="str">
            <v>Yes</v>
          </cell>
          <cell r="CG371" t="str">
            <v>Yes</v>
          </cell>
          <cell r="CH371" t="str">
            <v>Yes</v>
          </cell>
          <cell r="CI371" t="str">
            <v/>
          </cell>
          <cell r="CJ371" t="str">
            <v/>
          </cell>
          <cell r="CK371" t="str">
            <v/>
          </cell>
          <cell r="CL371" t="str">
            <v/>
          </cell>
          <cell r="CM371" t="str">
            <v/>
          </cell>
          <cell r="CN371" t="str">
            <v/>
          </cell>
          <cell r="CO371" t="str">
            <v/>
          </cell>
          <cell r="CP371" t="str">
            <v/>
          </cell>
          <cell r="CQ371" t="str">
            <v/>
          </cell>
          <cell r="CR371" t="str">
            <v/>
          </cell>
          <cell r="CS371" t="str">
            <v/>
          </cell>
          <cell r="CT371" t="str">
            <v/>
          </cell>
          <cell r="CU371" t="str">
            <v/>
          </cell>
          <cell r="CV371" t="str">
            <v/>
          </cell>
          <cell r="CW371" t="str">
            <v/>
          </cell>
          <cell r="CX371" t="str">
            <v/>
          </cell>
          <cell r="CY371" t="str">
            <v/>
          </cell>
          <cell r="CZ371" t="str">
            <v/>
          </cell>
          <cell r="DA371" t="str">
            <v/>
          </cell>
          <cell r="DB371" t="str">
            <v/>
          </cell>
          <cell r="DC371" t="str">
            <v/>
          </cell>
          <cell r="DD371" t="str">
            <v/>
          </cell>
          <cell r="DE371" t="str">
            <v/>
          </cell>
          <cell r="DF371" t="str">
            <v/>
          </cell>
          <cell r="DG371" t="str">
            <v/>
          </cell>
          <cell r="DH371" t="str">
            <v/>
          </cell>
          <cell r="DI371" t="str">
            <v/>
          </cell>
          <cell r="DJ371" t="str">
            <v/>
          </cell>
          <cell r="DK371" t="str">
            <v/>
          </cell>
          <cell r="DL371" t="str">
            <v/>
          </cell>
          <cell r="DM371">
            <v>-1.0449999999999999</v>
          </cell>
          <cell r="DN371" t="str">
            <v/>
          </cell>
          <cell r="DO371" t="str">
            <v/>
          </cell>
          <cell r="DP371" t="str">
            <v/>
          </cell>
          <cell r="DQ371">
            <v>0.34499999999999997</v>
          </cell>
          <cell r="DR371" t="str">
            <v/>
          </cell>
          <cell r="DS371" t="str">
            <v/>
          </cell>
          <cell r="DT371" t="str">
            <v/>
          </cell>
          <cell r="DU371" t="str">
            <v/>
          </cell>
          <cell r="DV371">
            <v>1</v>
          </cell>
          <cell r="DW371" t="str">
            <v/>
          </cell>
        </row>
        <row r="372">
          <cell r="U372" t="str">
            <v>PR19SVE_F04</v>
          </cell>
          <cell r="V372" t="str">
            <v>Wastewater safely taken away</v>
          </cell>
          <cell r="W372" t="str">
            <v>PR19 new</v>
          </cell>
          <cell r="X372" t="str">
            <v>F04</v>
          </cell>
          <cell r="Y372" t="str">
            <v>Risk of sewer flooding in a storm</v>
          </cell>
          <cell r="Z372" t="str">
            <v>Percentage of the population served that are at risk of sewer flooding in a 1-in-50 year storm, split into 5 vulnerability bands</v>
          </cell>
          <cell r="AA372" t="str">
            <v/>
          </cell>
          <cell r="AB372" t="str">
            <v/>
          </cell>
          <cell r="AC372">
            <v>1</v>
          </cell>
          <cell r="AD372" t="str">
            <v/>
          </cell>
          <cell r="AE372" t="str">
            <v/>
          </cell>
          <cell r="AF372" t="str">
            <v/>
          </cell>
          <cell r="AG372" t="str">
            <v/>
          </cell>
          <cell r="AH372" t="str">
            <v/>
          </cell>
          <cell r="AI372">
            <v>1</v>
          </cell>
          <cell r="AJ372" t="str">
            <v>NFI</v>
          </cell>
          <cell r="AK372" t="str">
            <v/>
          </cell>
          <cell r="AL372" t="str">
            <v/>
          </cell>
          <cell r="AM372" t="str">
            <v>Resilience</v>
          </cell>
          <cell r="AN372" t="str">
            <v>%</v>
          </cell>
          <cell r="AO372" t="str">
            <v>Percentage of population at risk</v>
          </cell>
          <cell r="AP372">
            <v>2</v>
          </cell>
          <cell r="AQ372" t="str">
            <v>Down</v>
          </cell>
          <cell r="AR372" t="str">
            <v>Risk of sewer flooding in a storm</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4.1100000000000003</v>
          </cell>
          <cell r="BJ372">
            <v>4.07</v>
          </cell>
          <cell r="BK372">
            <v>4.03</v>
          </cell>
          <cell r="BL372">
            <v>3.99</v>
          </cell>
          <cell r="BM372">
            <v>3.95</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t="str">
            <v/>
          </cell>
          <cell r="CE372" t="str">
            <v/>
          </cell>
          <cell r="CF372" t="str">
            <v/>
          </cell>
          <cell r="CG372" t="str">
            <v/>
          </cell>
          <cell r="CH372" t="str">
            <v/>
          </cell>
          <cell r="CI372" t="str">
            <v/>
          </cell>
          <cell r="CJ372" t="str">
            <v/>
          </cell>
          <cell r="CK372" t="str">
            <v/>
          </cell>
          <cell r="CL372" t="str">
            <v/>
          </cell>
          <cell r="CM372" t="str">
            <v/>
          </cell>
          <cell r="CN372" t="str">
            <v/>
          </cell>
          <cell r="CO372" t="str">
            <v/>
          </cell>
          <cell r="CP372" t="str">
            <v/>
          </cell>
          <cell r="CQ372" t="str">
            <v/>
          </cell>
          <cell r="CR372" t="str">
            <v/>
          </cell>
          <cell r="CS372" t="str">
            <v/>
          </cell>
          <cell r="CT372" t="str">
            <v/>
          </cell>
          <cell r="CU372" t="str">
            <v/>
          </cell>
          <cell r="CV372" t="str">
            <v/>
          </cell>
          <cell r="CW372" t="str">
            <v/>
          </cell>
          <cell r="CX372" t="str">
            <v/>
          </cell>
          <cell r="CY372" t="str">
            <v/>
          </cell>
          <cell r="CZ372" t="str">
            <v/>
          </cell>
          <cell r="DA372" t="str">
            <v/>
          </cell>
          <cell r="DB372" t="str">
            <v/>
          </cell>
          <cell r="DC372" t="str">
            <v/>
          </cell>
          <cell r="DD372" t="str">
            <v/>
          </cell>
          <cell r="DE372" t="str">
            <v/>
          </cell>
          <cell r="DF372" t="str">
            <v/>
          </cell>
          <cell r="DG372" t="str">
            <v/>
          </cell>
          <cell r="DH372" t="str">
            <v/>
          </cell>
          <cell r="DI372" t="str">
            <v/>
          </cell>
          <cell r="DJ372" t="str">
            <v/>
          </cell>
          <cell r="DK372" t="str">
            <v/>
          </cell>
          <cell r="DL372" t="str">
            <v/>
          </cell>
          <cell r="DM372" t="str">
            <v/>
          </cell>
          <cell r="DN372" t="str">
            <v/>
          </cell>
          <cell r="DO372" t="str">
            <v/>
          </cell>
          <cell r="DP372" t="str">
            <v/>
          </cell>
          <cell r="DQ372" t="str">
            <v/>
          </cell>
          <cell r="DR372" t="str">
            <v/>
          </cell>
          <cell r="DS372" t="str">
            <v/>
          </cell>
          <cell r="DT372" t="str">
            <v/>
          </cell>
          <cell r="DU372" t="str">
            <v/>
          </cell>
          <cell r="DV372">
            <v>1</v>
          </cell>
          <cell r="DW372" t="str">
            <v/>
          </cell>
        </row>
        <row r="373">
          <cell r="U373" t="str">
            <v>PR19SVE_F05</v>
          </cell>
          <cell r="V373" t="str">
            <v>Wastewater safely taken away</v>
          </cell>
          <cell r="W373" t="str">
            <v>PR14 revision</v>
          </cell>
          <cell r="X373" t="str">
            <v>F05</v>
          </cell>
          <cell r="Y373" t="str">
            <v>External sewer flooding</v>
          </cell>
          <cell r="Z373" t="str">
            <v>The number of external sewer flooding incidents per year</v>
          </cell>
          <cell r="AA373" t="str">
            <v/>
          </cell>
          <cell r="AB373" t="str">
            <v/>
          </cell>
          <cell r="AC373">
            <v>1</v>
          </cell>
          <cell r="AD373" t="str">
            <v/>
          </cell>
          <cell r="AE373" t="str">
            <v/>
          </cell>
          <cell r="AF373" t="str">
            <v/>
          </cell>
          <cell r="AG373" t="str">
            <v/>
          </cell>
          <cell r="AH373" t="str">
            <v/>
          </cell>
          <cell r="AI373">
            <v>1</v>
          </cell>
          <cell r="AJ373" t="str">
            <v>Out &amp; under</v>
          </cell>
          <cell r="AK373" t="str">
            <v xml:space="preserve">Revenue </v>
          </cell>
          <cell r="AL373" t="str">
            <v>In-period</v>
          </cell>
          <cell r="AM373" t="str">
            <v>Sewer flooding</v>
          </cell>
          <cell r="AN373" t="str">
            <v>number</v>
          </cell>
          <cell r="AO373" t="str">
            <v>Number of incidents per 10,000 sewer connections</v>
          </cell>
          <cell r="AP373">
            <v>0</v>
          </cell>
          <cell r="AQ373" t="str">
            <v>Down</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t="str">
            <v/>
          </cell>
          <cell r="BJ373" t="str">
            <v/>
          </cell>
          <cell r="BK373" t="str">
            <v/>
          </cell>
          <cell r="BL373" t="str">
            <v/>
          </cell>
          <cell r="BM373" t="str">
            <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t="str">
            <v>Yes</v>
          </cell>
          <cell r="CE373" t="str">
            <v>Yes</v>
          </cell>
          <cell r="CF373" t="str">
            <v>Yes</v>
          </cell>
          <cell r="CG373" t="str">
            <v>Yes</v>
          </cell>
          <cell r="CH373" t="str">
            <v>Yes</v>
          </cell>
          <cell r="CI373" t="str">
            <v/>
          </cell>
          <cell r="CJ373" t="str">
            <v/>
          </cell>
          <cell r="CK373" t="str">
            <v/>
          </cell>
          <cell r="CL373" t="str">
            <v/>
          </cell>
          <cell r="CM373" t="str">
            <v/>
          </cell>
          <cell r="CN373" t="str">
            <v/>
          </cell>
          <cell r="CO373" t="str">
            <v/>
          </cell>
          <cell r="CP373" t="str">
            <v/>
          </cell>
          <cell r="CQ373" t="str">
            <v/>
          </cell>
          <cell r="CR373" t="str">
            <v/>
          </cell>
          <cell r="CS373" t="str">
            <v/>
          </cell>
          <cell r="CT373" t="str">
            <v/>
          </cell>
          <cell r="CU373" t="str">
            <v/>
          </cell>
          <cell r="CV373" t="str">
            <v/>
          </cell>
          <cell r="CW373" t="str">
            <v/>
          </cell>
          <cell r="CX373" t="str">
            <v/>
          </cell>
          <cell r="CY373" t="str">
            <v/>
          </cell>
          <cell r="CZ373" t="str">
            <v/>
          </cell>
          <cell r="DA373" t="str">
            <v/>
          </cell>
          <cell r="DB373" t="str">
            <v/>
          </cell>
          <cell r="DC373" t="str">
            <v/>
          </cell>
          <cell r="DD373" t="str">
            <v/>
          </cell>
          <cell r="DE373" t="str">
            <v/>
          </cell>
          <cell r="DF373" t="str">
            <v/>
          </cell>
          <cell r="DG373" t="str">
            <v/>
          </cell>
          <cell r="DH373" t="str">
            <v/>
          </cell>
          <cell r="DI373" t="str">
            <v/>
          </cell>
          <cell r="DJ373" t="str">
            <v/>
          </cell>
          <cell r="DK373" t="str">
            <v/>
          </cell>
          <cell r="DL373" t="str">
            <v/>
          </cell>
          <cell r="DM373" t="str">
            <v/>
          </cell>
          <cell r="DN373" t="str">
            <v/>
          </cell>
          <cell r="DO373" t="str">
            <v/>
          </cell>
          <cell r="DP373" t="str">
            <v/>
          </cell>
          <cell r="DQ373" t="str">
            <v/>
          </cell>
          <cell r="DR373" t="str">
            <v/>
          </cell>
          <cell r="DS373" t="str">
            <v/>
          </cell>
          <cell r="DT373" t="str">
            <v/>
          </cell>
          <cell r="DU373" t="str">
            <v/>
          </cell>
          <cell r="DV373">
            <v>1</v>
          </cell>
          <cell r="DW373" t="str">
            <v/>
          </cell>
        </row>
        <row r="374">
          <cell r="U374" t="str">
            <v>PR19SVE_F06</v>
          </cell>
          <cell r="V374" t="str">
            <v>Wastewater safely taken away</v>
          </cell>
          <cell r="W374" t="str">
            <v>PR14 continuation</v>
          </cell>
          <cell r="X374" t="str">
            <v>F06</v>
          </cell>
          <cell r="Y374" t="str">
            <v>Sewer blockages</v>
          </cell>
          <cell r="Z374" t="str">
            <v>The total number of sewer blockages on Severn Trent Water's network (including sewers transferred in 2011)</v>
          </cell>
          <cell r="AA374" t="str">
            <v/>
          </cell>
          <cell r="AB374" t="str">
            <v/>
          </cell>
          <cell r="AC374">
            <v>1</v>
          </cell>
          <cell r="AD374" t="str">
            <v/>
          </cell>
          <cell r="AE374" t="str">
            <v/>
          </cell>
          <cell r="AF374" t="str">
            <v/>
          </cell>
          <cell r="AG374" t="str">
            <v/>
          </cell>
          <cell r="AH374" t="str">
            <v/>
          </cell>
          <cell r="AI374">
            <v>1</v>
          </cell>
          <cell r="AJ374" t="str">
            <v>Out &amp; under</v>
          </cell>
          <cell r="AK374" t="str">
            <v xml:space="preserve">Revenue </v>
          </cell>
          <cell r="AL374" t="str">
            <v>In-period</v>
          </cell>
          <cell r="AM374" t="str">
            <v>Environmental</v>
          </cell>
          <cell r="AN374" t="str">
            <v>number</v>
          </cell>
          <cell r="AO374" t="str">
            <v>Incidents per 1,000 km of sewers</v>
          </cell>
          <cell r="AP374">
            <v>0</v>
          </cell>
          <cell r="AQ374" t="str">
            <v>Down</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t="str">
            <v/>
          </cell>
          <cell r="BJ374" t="str">
            <v/>
          </cell>
          <cell r="BK374" t="str">
            <v/>
          </cell>
          <cell r="BL374" t="str">
            <v/>
          </cell>
          <cell r="BM374" t="str">
            <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t="str">
            <v>Yes</v>
          </cell>
          <cell r="CE374" t="str">
            <v>Yes</v>
          </cell>
          <cell r="CF374" t="str">
            <v>Yes</v>
          </cell>
          <cell r="CG374" t="str">
            <v>Yes</v>
          </cell>
          <cell r="CH374" t="str">
            <v>Yes</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t="str">
            <v/>
          </cell>
          <cell r="CV374" t="str">
            <v/>
          </cell>
          <cell r="CW374" t="str">
            <v/>
          </cell>
          <cell r="CX374" t="str">
            <v/>
          </cell>
          <cell r="CY374" t="str">
            <v/>
          </cell>
          <cell r="CZ374" t="str">
            <v/>
          </cell>
          <cell r="DA374" t="str">
            <v/>
          </cell>
          <cell r="DB374" t="str">
            <v/>
          </cell>
          <cell r="DC374" t="str">
            <v/>
          </cell>
          <cell r="DD374" t="str">
            <v/>
          </cell>
          <cell r="DE374" t="str">
            <v/>
          </cell>
          <cell r="DF374" t="str">
            <v/>
          </cell>
          <cell r="DG374" t="str">
            <v/>
          </cell>
          <cell r="DH374" t="str">
            <v/>
          </cell>
          <cell r="DI374" t="str">
            <v/>
          </cell>
          <cell r="DJ374" t="str">
            <v/>
          </cell>
          <cell r="DK374" t="str">
            <v/>
          </cell>
          <cell r="DL374" t="str">
            <v/>
          </cell>
          <cell r="DM374" t="str">
            <v/>
          </cell>
          <cell r="DN374" t="str">
            <v/>
          </cell>
          <cell r="DO374" t="str">
            <v/>
          </cell>
          <cell r="DP374" t="str">
            <v/>
          </cell>
          <cell r="DQ374" t="str">
            <v/>
          </cell>
          <cell r="DR374" t="str">
            <v/>
          </cell>
          <cell r="DS374" t="str">
            <v/>
          </cell>
          <cell r="DT374" t="str">
            <v/>
          </cell>
          <cell r="DU374" t="str">
            <v/>
          </cell>
          <cell r="DV374">
            <v>1</v>
          </cell>
          <cell r="DW374" t="str">
            <v/>
          </cell>
        </row>
        <row r="375">
          <cell r="U375" t="str">
            <v>PR19SVE_F07</v>
          </cell>
          <cell r="V375" t="str">
            <v>Wastewater safely taken away</v>
          </cell>
          <cell r="W375" t="str">
            <v>PR19 new</v>
          </cell>
          <cell r="X375" t="str">
            <v>F07</v>
          </cell>
          <cell r="Y375" t="str">
            <v>Public sewer flooding</v>
          </cell>
          <cell r="Z375" t="str">
            <v>The number of sewer flooding incidents caused by equipment failures, blockages or collapses (collectively grouped as other causes) affecting public highways and footpaths</v>
          </cell>
          <cell r="AA375" t="str">
            <v/>
          </cell>
          <cell r="AB375" t="str">
            <v/>
          </cell>
          <cell r="AC375">
            <v>1</v>
          </cell>
          <cell r="AD375" t="str">
            <v/>
          </cell>
          <cell r="AE375" t="str">
            <v/>
          </cell>
          <cell r="AF375" t="str">
            <v/>
          </cell>
          <cell r="AG375" t="str">
            <v/>
          </cell>
          <cell r="AH375" t="str">
            <v/>
          </cell>
          <cell r="AI375">
            <v>1</v>
          </cell>
          <cell r="AJ375" t="str">
            <v>Out &amp; under</v>
          </cell>
          <cell r="AK375" t="str">
            <v xml:space="preserve">Revenue </v>
          </cell>
          <cell r="AL375" t="str">
            <v>In-period</v>
          </cell>
          <cell r="AM375" t="str">
            <v>Sewer flooding</v>
          </cell>
          <cell r="AN375" t="str">
            <v>nr</v>
          </cell>
          <cell r="AO375" t="str">
            <v>Number of incidents</v>
          </cell>
          <cell r="AP375">
            <v>0</v>
          </cell>
          <cell r="AQ375" t="str">
            <v>Down</v>
          </cell>
          <cell r="AR375" t="str">
            <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t="str">
            <v/>
          </cell>
          <cell r="BJ375" t="str">
            <v/>
          </cell>
          <cell r="BK375" t="str">
            <v/>
          </cell>
          <cell r="BL375" t="str">
            <v/>
          </cell>
          <cell r="BM375" t="str">
            <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t="str">
            <v>Yes</v>
          </cell>
          <cell r="CE375" t="str">
            <v>Yes</v>
          </cell>
          <cell r="CF375" t="str">
            <v>Yes</v>
          </cell>
          <cell r="CG375" t="str">
            <v>Yes</v>
          </cell>
          <cell r="CH375" t="str">
            <v>Yes</v>
          </cell>
          <cell r="CI375" t="str">
            <v/>
          </cell>
          <cell r="CJ375" t="str">
            <v/>
          </cell>
          <cell r="CK375" t="str">
            <v/>
          </cell>
          <cell r="CL375" t="str">
            <v/>
          </cell>
          <cell r="CM375" t="str">
            <v/>
          </cell>
          <cell r="CN375" t="str">
            <v/>
          </cell>
          <cell r="CO375" t="str">
            <v/>
          </cell>
          <cell r="CP375" t="str">
            <v/>
          </cell>
          <cell r="CQ375" t="str">
            <v/>
          </cell>
          <cell r="CR375" t="str">
            <v/>
          </cell>
          <cell r="CS375" t="str">
            <v/>
          </cell>
          <cell r="CT375" t="str">
            <v/>
          </cell>
          <cell r="CU375" t="str">
            <v/>
          </cell>
          <cell r="CV375" t="str">
            <v/>
          </cell>
          <cell r="CW375" t="str">
            <v/>
          </cell>
          <cell r="CX375" t="str">
            <v/>
          </cell>
          <cell r="CY375" t="str">
            <v/>
          </cell>
          <cell r="CZ375" t="str">
            <v/>
          </cell>
          <cell r="DA375" t="str">
            <v/>
          </cell>
          <cell r="DB375" t="str">
            <v/>
          </cell>
          <cell r="DC375" t="str">
            <v/>
          </cell>
          <cell r="DD375" t="str">
            <v/>
          </cell>
          <cell r="DE375" t="str">
            <v/>
          </cell>
          <cell r="DF375" t="str">
            <v/>
          </cell>
          <cell r="DG375" t="str">
            <v/>
          </cell>
          <cell r="DH375" t="str">
            <v/>
          </cell>
          <cell r="DI375" t="str">
            <v/>
          </cell>
          <cell r="DJ375" t="str">
            <v/>
          </cell>
          <cell r="DK375" t="str">
            <v/>
          </cell>
          <cell r="DL375" t="str">
            <v/>
          </cell>
          <cell r="DM375" t="str">
            <v/>
          </cell>
          <cell r="DN375" t="str">
            <v/>
          </cell>
          <cell r="DO375" t="str">
            <v/>
          </cell>
          <cell r="DP375" t="str">
            <v/>
          </cell>
          <cell r="DQ375" t="str">
            <v/>
          </cell>
          <cell r="DR375" t="str">
            <v/>
          </cell>
          <cell r="DS375" t="str">
            <v/>
          </cell>
          <cell r="DT375" t="str">
            <v/>
          </cell>
          <cell r="DU375" t="str">
            <v/>
          </cell>
          <cell r="DV375">
            <v>1</v>
          </cell>
          <cell r="DW375" t="str">
            <v/>
          </cell>
        </row>
        <row r="376">
          <cell r="U376" t="str">
            <v>PR19SVE_F08</v>
          </cell>
          <cell r="V376" t="str">
            <v>Wastewater safely taken away</v>
          </cell>
          <cell r="W376" t="str">
            <v>PR19 new</v>
          </cell>
          <cell r="X376" t="str">
            <v>F08</v>
          </cell>
          <cell r="Y376" t="str">
            <v>Green communities</v>
          </cell>
          <cell r="Z376" t="str">
            <v>The amount of natural and social capital value that we create for local communities through the construction of sustainable drainage and water management features.</v>
          </cell>
          <cell r="AA376" t="str">
            <v/>
          </cell>
          <cell r="AB376" t="str">
            <v/>
          </cell>
          <cell r="AC376">
            <v>1</v>
          </cell>
          <cell r="AD376" t="str">
            <v/>
          </cell>
          <cell r="AE376" t="str">
            <v/>
          </cell>
          <cell r="AF376" t="str">
            <v/>
          </cell>
          <cell r="AG376" t="str">
            <v/>
          </cell>
          <cell r="AH376" t="str">
            <v/>
          </cell>
          <cell r="AI376">
            <v>1</v>
          </cell>
          <cell r="AJ376" t="str">
            <v>Out &amp; under</v>
          </cell>
          <cell r="AK376" t="str">
            <v xml:space="preserve">Revenue </v>
          </cell>
          <cell r="AL376" t="str">
            <v>In-period</v>
          </cell>
          <cell r="AM376" t="str">
            <v>Sewer flooding</v>
          </cell>
          <cell r="AN376" t="str">
            <v>£m</v>
          </cell>
          <cell r="AO376" t="str">
            <v>£millions</v>
          </cell>
          <cell r="AP376">
            <v>3</v>
          </cell>
          <cell r="AQ376" t="str">
            <v>Up</v>
          </cell>
          <cell r="AR376" t="str">
            <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t="str">
            <v/>
          </cell>
          <cell r="BJ376" t="str">
            <v/>
          </cell>
          <cell r="BK376" t="str">
            <v/>
          </cell>
          <cell r="BL376" t="str">
            <v/>
          </cell>
          <cell r="BM376" t="str">
            <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t="str">
            <v>Yes</v>
          </cell>
          <cell r="CE376" t="str">
            <v>Yes</v>
          </cell>
          <cell r="CF376" t="str">
            <v>Yes</v>
          </cell>
          <cell r="CG376" t="str">
            <v>Yes</v>
          </cell>
          <cell r="CH376" t="str">
            <v>Yes</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t="str">
            <v/>
          </cell>
          <cell r="CV376" t="str">
            <v/>
          </cell>
          <cell r="CW376" t="str">
            <v/>
          </cell>
          <cell r="CX376" t="str">
            <v/>
          </cell>
          <cell r="CY376" t="str">
            <v/>
          </cell>
          <cell r="CZ376" t="str">
            <v/>
          </cell>
          <cell r="DA376" t="str">
            <v/>
          </cell>
          <cell r="DB376" t="str">
            <v/>
          </cell>
          <cell r="DC376" t="str">
            <v/>
          </cell>
          <cell r="DD376" t="str">
            <v/>
          </cell>
          <cell r="DE376" t="str">
            <v/>
          </cell>
          <cell r="DF376" t="str">
            <v/>
          </cell>
          <cell r="DG376" t="str">
            <v/>
          </cell>
          <cell r="DH376" t="str">
            <v/>
          </cell>
          <cell r="DI376" t="str">
            <v/>
          </cell>
          <cell r="DJ376" t="str">
            <v/>
          </cell>
          <cell r="DK376" t="str">
            <v/>
          </cell>
          <cell r="DL376" t="str">
            <v/>
          </cell>
          <cell r="DM376" t="str">
            <v/>
          </cell>
          <cell r="DN376" t="str">
            <v/>
          </cell>
          <cell r="DO376" t="str">
            <v/>
          </cell>
          <cell r="DP376" t="str">
            <v/>
          </cell>
          <cell r="DQ376" t="str">
            <v/>
          </cell>
          <cell r="DR376" t="str">
            <v/>
          </cell>
          <cell r="DS376" t="str">
            <v/>
          </cell>
          <cell r="DT376" t="str">
            <v/>
          </cell>
          <cell r="DU376" t="str">
            <v/>
          </cell>
          <cell r="DV376">
            <v>1</v>
          </cell>
          <cell r="DW376" t="str">
            <v/>
          </cell>
        </row>
        <row r="377">
          <cell r="U377" t="str">
            <v>PR19SVE_F09</v>
          </cell>
          <cell r="V377" t="str">
            <v>Wastewater safely taken away</v>
          </cell>
          <cell r="W377" t="str">
            <v>PR14 revision</v>
          </cell>
          <cell r="X377" t="str">
            <v>F09</v>
          </cell>
          <cell r="Y377" t="str">
            <v>Collaborative flood resilience</v>
          </cell>
          <cell r="Z377" t="str">
            <v>The number of properties and areas benefitting from a reduced risk of flooding from our sewer network achieved by working in collaboration with other Risk Management Authorities (RMAs) or other organisations</v>
          </cell>
          <cell r="AA377" t="str">
            <v/>
          </cell>
          <cell r="AB377" t="str">
            <v/>
          </cell>
          <cell r="AC377">
            <v>1</v>
          </cell>
          <cell r="AD377" t="str">
            <v/>
          </cell>
          <cell r="AE377" t="str">
            <v/>
          </cell>
          <cell r="AF377" t="str">
            <v/>
          </cell>
          <cell r="AG377" t="str">
            <v/>
          </cell>
          <cell r="AH377" t="str">
            <v/>
          </cell>
          <cell r="AI377">
            <v>1</v>
          </cell>
          <cell r="AJ377" t="str">
            <v>Out &amp; under</v>
          </cell>
          <cell r="AK377" t="str">
            <v xml:space="preserve">Revenue </v>
          </cell>
          <cell r="AL377" t="str">
            <v>End of AMP</v>
          </cell>
          <cell r="AM377" t="str">
            <v>Sewer flooding</v>
          </cell>
          <cell r="AN377" t="str">
            <v>nr</v>
          </cell>
          <cell r="AO377" t="str">
            <v>Number of properties or areas</v>
          </cell>
          <cell r="AP377">
            <v>0</v>
          </cell>
          <cell r="AQ377" t="str">
            <v>Up</v>
          </cell>
          <cell r="AR377" t="str">
            <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t="str">
            <v/>
          </cell>
          <cell r="BJ377" t="str">
            <v/>
          </cell>
          <cell r="BK377" t="str">
            <v/>
          </cell>
          <cell r="BL377" t="str">
            <v/>
          </cell>
          <cell r="BM377" t="str">
            <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t="str">
            <v/>
          </cell>
          <cell r="CE377" t="str">
            <v/>
          </cell>
          <cell r="CF377" t="str">
            <v/>
          </cell>
          <cell r="CG377" t="str">
            <v/>
          </cell>
          <cell r="CH377" t="str">
            <v>Yes</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t="str">
            <v/>
          </cell>
          <cell r="CV377" t="str">
            <v/>
          </cell>
          <cell r="CW377" t="str">
            <v/>
          </cell>
          <cell r="CX377" t="str">
            <v/>
          </cell>
          <cell r="CY377" t="str">
            <v/>
          </cell>
          <cell r="CZ377" t="str">
            <v/>
          </cell>
          <cell r="DA377" t="str">
            <v/>
          </cell>
          <cell r="DB377" t="str">
            <v/>
          </cell>
          <cell r="DC377" t="str">
            <v/>
          </cell>
          <cell r="DD377" t="str">
            <v/>
          </cell>
          <cell r="DE377" t="str">
            <v/>
          </cell>
          <cell r="DF377" t="str">
            <v/>
          </cell>
          <cell r="DG377" t="str">
            <v/>
          </cell>
          <cell r="DH377" t="str">
            <v/>
          </cell>
          <cell r="DI377" t="str">
            <v/>
          </cell>
          <cell r="DJ377" t="str">
            <v/>
          </cell>
          <cell r="DK377" t="str">
            <v/>
          </cell>
          <cell r="DL377" t="str">
            <v/>
          </cell>
          <cell r="DM377" t="str">
            <v/>
          </cell>
          <cell r="DN377" t="str">
            <v/>
          </cell>
          <cell r="DO377" t="str">
            <v/>
          </cell>
          <cell r="DP377" t="str">
            <v/>
          </cell>
          <cell r="DQ377" t="str">
            <v/>
          </cell>
          <cell r="DR377" t="str">
            <v/>
          </cell>
          <cell r="DS377" t="str">
            <v/>
          </cell>
          <cell r="DT377" t="str">
            <v/>
          </cell>
          <cell r="DU377" t="str">
            <v/>
          </cell>
          <cell r="DV377">
            <v>1</v>
          </cell>
          <cell r="DW377" t="str">
            <v/>
          </cell>
        </row>
        <row r="378">
          <cell r="U378" t="str">
            <v>PR19SVE_G01</v>
          </cell>
          <cell r="V378" t="str">
            <v>Water always there</v>
          </cell>
          <cell r="W378" t="str">
            <v>PR14 revision</v>
          </cell>
          <cell r="X378" t="str">
            <v>G01</v>
          </cell>
          <cell r="Y378" t="str">
            <v>Water supply interruptions</v>
          </cell>
          <cell r="Z378" t="str">
            <v xml:space="preserve">Average supply interruption greater than, or equal to, three hours (minutes per property) </v>
          </cell>
          <cell r="AA378" t="str">
            <v/>
          </cell>
          <cell r="AB378">
            <v>1</v>
          </cell>
          <cell r="AC378" t="str">
            <v/>
          </cell>
          <cell r="AD378" t="str">
            <v/>
          </cell>
          <cell r="AE378" t="str">
            <v/>
          </cell>
          <cell r="AF378" t="str">
            <v/>
          </cell>
          <cell r="AG378" t="str">
            <v/>
          </cell>
          <cell r="AH378" t="str">
            <v/>
          </cell>
          <cell r="AI378">
            <v>1</v>
          </cell>
          <cell r="AJ378" t="str">
            <v>Out &amp; under</v>
          </cell>
          <cell r="AK378" t="str">
            <v xml:space="preserve">Revenue </v>
          </cell>
          <cell r="AL378" t="str">
            <v>In-period</v>
          </cell>
          <cell r="AM378" t="str">
            <v>Supply interruptions</v>
          </cell>
          <cell r="AN378" t="str">
            <v>hh:mm:ss</v>
          </cell>
          <cell r="AO378" t="str">
            <v>Hours:minutes:seconds per property per year</v>
          </cell>
          <cell r="AP378">
            <v>0</v>
          </cell>
          <cell r="AQ378" t="str">
            <v>Down</v>
          </cell>
          <cell r="AR378" t="str">
            <v>Water supply interruptions</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4.5138888888888893E-3</v>
          </cell>
          <cell r="BJ378">
            <v>4.2592592592592595E-3</v>
          </cell>
          <cell r="BK378">
            <v>3.9930555555555561E-3</v>
          </cell>
          <cell r="BL378">
            <v>3.7384259259259263E-3</v>
          </cell>
          <cell r="BM378">
            <v>3.472222222222222E-3</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t="str">
            <v>Yes</v>
          </cell>
          <cell r="CE378" t="str">
            <v>Yes</v>
          </cell>
          <cell r="CF378" t="str">
            <v>Yes</v>
          </cell>
          <cell r="CG378" t="str">
            <v>Yes</v>
          </cell>
          <cell r="CH378" t="str">
            <v>Yes</v>
          </cell>
          <cell r="CI378" t="str">
            <v/>
          </cell>
          <cell r="CJ378" t="str">
            <v/>
          </cell>
          <cell r="CK378" t="str">
            <v/>
          </cell>
          <cell r="CL378" t="str">
            <v/>
          </cell>
          <cell r="CM378" t="str">
            <v/>
          </cell>
          <cell r="CN378">
            <v>1.5798611111111114E-2</v>
          </cell>
          <cell r="CO378">
            <v>1.5798611111111114E-2</v>
          </cell>
          <cell r="CP378">
            <v>1.5798611111111114E-2</v>
          </cell>
          <cell r="CQ378">
            <v>1.5798611111111114E-2</v>
          </cell>
          <cell r="CR378">
            <v>1.5798611111111114E-2</v>
          </cell>
          <cell r="CS378" t="str">
            <v/>
          </cell>
          <cell r="CT378" t="str">
            <v/>
          </cell>
          <cell r="CU378" t="str">
            <v/>
          </cell>
          <cell r="CV378" t="str">
            <v/>
          </cell>
          <cell r="CW378" t="str">
            <v/>
          </cell>
          <cell r="CX378" t="str">
            <v/>
          </cell>
          <cell r="CY378" t="str">
            <v/>
          </cell>
          <cell r="CZ378" t="str">
            <v/>
          </cell>
          <cell r="DA378" t="str">
            <v/>
          </cell>
          <cell r="DB378" t="str">
            <v/>
          </cell>
          <cell r="DC378">
            <v>2.4305555555555556E-3</v>
          </cell>
          <cell r="DD378">
            <v>2.3263888888888891E-3</v>
          </cell>
          <cell r="DE378">
            <v>2.2106481481481491E-3</v>
          </cell>
          <cell r="DF378">
            <v>2.1064814814814817E-3</v>
          </cell>
          <cell r="DG378">
            <v>2.0138888888888888E-3</v>
          </cell>
          <cell r="DH378" t="str">
            <v/>
          </cell>
          <cell r="DI378" t="str">
            <v/>
          </cell>
          <cell r="DJ378" t="str">
            <v/>
          </cell>
          <cell r="DK378" t="str">
            <v/>
          </cell>
          <cell r="DL378" t="str">
            <v/>
          </cell>
          <cell r="DM378">
            <v>-1.081</v>
          </cell>
          <cell r="DN378" t="str">
            <v/>
          </cell>
          <cell r="DO378" t="str">
            <v/>
          </cell>
          <cell r="DP378" t="str">
            <v/>
          </cell>
          <cell r="DQ378">
            <v>1.081</v>
          </cell>
          <cell r="DR378" t="str">
            <v/>
          </cell>
          <cell r="DS378" t="str">
            <v/>
          </cell>
          <cell r="DT378" t="str">
            <v/>
          </cell>
          <cell r="DU378" t="str">
            <v/>
          </cell>
          <cell r="DV378">
            <v>1</v>
          </cell>
          <cell r="DW378" t="str">
            <v/>
          </cell>
        </row>
        <row r="379">
          <cell r="U379" t="str">
            <v>PR19SVE_G02</v>
          </cell>
          <cell r="V379" t="str">
            <v>Water always there</v>
          </cell>
          <cell r="W379" t="str">
            <v>PR14 revision</v>
          </cell>
          <cell r="X379" t="str">
            <v>G02</v>
          </cell>
          <cell r="Y379" t="str">
            <v>Leakage</v>
          </cell>
          <cell r="Z379" t="str">
            <v xml:space="preserve">The total level of leakage, including service reservoir losses and trunk main leakage plus customer supply pipe leakage, in megalitres per day (Ml/d), reported as a three-year average. </v>
          </cell>
          <cell r="AA379" t="str">
            <v/>
          </cell>
          <cell r="AB379">
            <v>1</v>
          </cell>
          <cell r="AC379" t="str">
            <v/>
          </cell>
          <cell r="AD379" t="str">
            <v/>
          </cell>
          <cell r="AE379" t="str">
            <v/>
          </cell>
          <cell r="AF379" t="str">
            <v/>
          </cell>
          <cell r="AG379" t="str">
            <v/>
          </cell>
          <cell r="AH379" t="str">
            <v/>
          </cell>
          <cell r="AI379">
            <v>1</v>
          </cell>
          <cell r="AJ379" t="str">
            <v>Out &amp; under</v>
          </cell>
          <cell r="AK379" t="str">
            <v xml:space="preserve">Revenue </v>
          </cell>
          <cell r="AL379" t="str">
            <v>In-period</v>
          </cell>
          <cell r="AM379" t="str">
            <v>Leakage</v>
          </cell>
          <cell r="AN379" t="str">
            <v>%</v>
          </cell>
          <cell r="AO379" t="str">
            <v>Percentage reduction from baseline (2019-20) using 3 year average</v>
          </cell>
          <cell r="AP379">
            <v>1</v>
          </cell>
          <cell r="AQ379" t="str">
            <v>Up</v>
          </cell>
          <cell r="AR379" t="str">
            <v>Leakage</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1.4</v>
          </cell>
          <cell r="BJ379">
            <v>2.9</v>
          </cell>
          <cell r="BK379">
            <v>5.7</v>
          </cell>
          <cell r="BL379">
            <v>10.5</v>
          </cell>
          <cell r="BM379">
            <v>14.3</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t="str">
            <v>Yes</v>
          </cell>
          <cell r="CE379" t="str">
            <v>Yes</v>
          </cell>
          <cell r="CF379" t="str">
            <v>Yes</v>
          </cell>
          <cell r="CG379" t="str">
            <v>Yes</v>
          </cell>
          <cell r="CH379" t="str">
            <v>Yes</v>
          </cell>
          <cell r="CI379" t="str">
            <v/>
          </cell>
          <cell r="CJ379" t="str">
            <v/>
          </cell>
          <cell r="CK379" t="str">
            <v/>
          </cell>
          <cell r="CL379" t="str">
            <v/>
          </cell>
          <cell r="CM379" t="str">
            <v/>
          </cell>
          <cell r="CN379" t="str">
            <v/>
          </cell>
          <cell r="CO379" t="str">
            <v/>
          </cell>
          <cell r="CP379" t="str">
            <v/>
          </cell>
          <cell r="CQ379" t="str">
            <v/>
          </cell>
          <cell r="CR379" t="str">
            <v/>
          </cell>
          <cell r="CS379" t="str">
            <v/>
          </cell>
          <cell r="CT379" t="str">
            <v/>
          </cell>
          <cell r="CU379" t="str">
            <v/>
          </cell>
          <cell r="CV379" t="str">
            <v/>
          </cell>
          <cell r="CW379" t="str">
            <v/>
          </cell>
          <cell r="CX379" t="str">
            <v/>
          </cell>
          <cell r="CY379" t="str">
            <v/>
          </cell>
          <cell r="CZ379" t="str">
            <v/>
          </cell>
          <cell r="DA379" t="str">
            <v/>
          </cell>
          <cell r="DB379" t="str">
            <v/>
          </cell>
          <cell r="DC379" t="str">
            <v/>
          </cell>
          <cell r="DD379" t="str">
            <v/>
          </cell>
          <cell r="DE379" t="str">
            <v/>
          </cell>
          <cell r="DF379" t="str">
            <v/>
          </cell>
          <cell r="DG379" t="str">
            <v/>
          </cell>
          <cell r="DH379" t="str">
            <v/>
          </cell>
          <cell r="DI379" t="str">
            <v/>
          </cell>
          <cell r="DJ379" t="str">
            <v/>
          </cell>
          <cell r="DK379" t="str">
            <v/>
          </cell>
          <cell r="DL379" t="str">
            <v/>
          </cell>
          <cell r="DM379">
            <v>-0.32500000000000001</v>
          </cell>
          <cell r="DN379" t="str">
            <v/>
          </cell>
          <cell r="DO379" t="str">
            <v/>
          </cell>
          <cell r="DP379" t="str">
            <v/>
          </cell>
          <cell r="DQ379">
            <v>0.32500000000000001</v>
          </cell>
          <cell r="DR379" t="str">
            <v/>
          </cell>
          <cell r="DS379" t="str">
            <v/>
          </cell>
          <cell r="DT379" t="str">
            <v/>
          </cell>
          <cell r="DU379" t="str">
            <v/>
          </cell>
          <cell r="DV379">
            <v>1</v>
          </cell>
          <cell r="DW379" t="str">
            <v/>
          </cell>
        </row>
        <row r="380">
          <cell r="U380" t="str">
            <v>PR19SVE_G03</v>
          </cell>
          <cell r="V380" t="str">
            <v>Water always there</v>
          </cell>
          <cell r="W380" t="str">
            <v>PR19 new</v>
          </cell>
          <cell r="X380" t="str">
            <v>G03</v>
          </cell>
          <cell r="Y380" t="str">
            <v>Per capita consumption</v>
          </cell>
          <cell r="Z380" t="str">
            <v>Average amount of water used by each person that lives in a household property (litres per head per day). Reported as a three-year average</v>
          </cell>
          <cell r="AA380">
            <v>1</v>
          </cell>
          <cell r="AB380" t="str">
            <v/>
          </cell>
          <cell r="AC380" t="str">
            <v/>
          </cell>
          <cell r="AD380" t="str">
            <v/>
          </cell>
          <cell r="AE380" t="str">
            <v/>
          </cell>
          <cell r="AF380" t="str">
            <v/>
          </cell>
          <cell r="AG380" t="str">
            <v/>
          </cell>
          <cell r="AH380" t="str">
            <v/>
          </cell>
          <cell r="AI380">
            <v>1</v>
          </cell>
          <cell r="AJ380" t="str">
            <v>Under</v>
          </cell>
          <cell r="AK380" t="str">
            <v xml:space="preserve">Revenue </v>
          </cell>
          <cell r="AL380" t="str">
            <v>End of period</v>
          </cell>
          <cell r="AM380" t="str">
            <v>Water consumption</v>
          </cell>
          <cell r="AN380" t="str">
            <v xml:space="preserve">% </v>
          </cell>
          <cell r="AO380" t="str">
            <v>Percentage reduction from baseline (2019-20) using 3 year average</v>
          </cell>
          <cell r="AP380">
            <v>1</v>
          </cell>
          <cell r="AQ380" t="str">
            <v>Up</v>
          </cell>
          <cell r="AR380" t="str">
            <v>Per capita consumption</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0.7</v>
          </cell>
          <cell r="BJ380">
            <v>1.4</v>
          </cell>
          <cell r="BK380">
            <v>2.1</v>
          </cell>
          <cell r="BL380">
            <v>2.8</v>
          </cell>
          <cell r="BM380">
            <v>3.5</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t="str">
            <v>Yes</v>
          </cell>
          <cell r="CE380" t="str">
            <v>Yes</v>
          </cell>
          <cell r="CF380" t="str">
            <v>Yes</v>
          </cell>
          <cell r="CG380" t="str">
            <v>Yes</v>
          </cell>
          <cell r="CH380" t="str">
            <v>Yes</v>
          </cell>
          <cell r="CI380" t="str">
            <v/>
          </cell>
          <cell r="CJ380" t="str">
            <v/>
          </cell>
          <cell r="CK380" t="str">
            <v/>
          </cell>
          <cell r="CL380" t="str">
            <v/>
          </cell>
          <cell r="CM380" t="str">
            <v/>
          </cell>
          <cell r="CN380" t="str">
            <v/>
          </cell>
          <cell r="CO380" t="str">
            <v/>
          </cell>
          <cell r="CP380" t="str">
            <v/>
          </cell>
          <cell r="CQ380" t="str">
            <v/>
          </cell>
          <cell r="CR380" t="str">
            <v/>
          </cell>
          <cell r="CS380" t="str">
            <v/>
          </cell>
          <cell r="CT380" t="str">
            <v/>
          </cell>
          <cell r="CU380" t="str">
            <v/>
          </cell>
          <cell r="CV380" t="str">
            <v/>
          </cell>
          <cell r="CW380" t="str">
            <v/>
          </cell>
          <cell r="CX380" t="str">
            <v/>
          </cell>
          <cell r="CY380" t="str">
            <v/>
          </cell>
          <cell r="CZ380" t="str">
            <v/>
          </cell>
          <cell r="DA380" t="str">
            <v/>
          </cell>
          <cell r="DB380" t="str">
            <v/>
          </cell>
          <cell r="DC380" t="str">
            <v/>
          </cell>
          <cell r="DD380" t="str">
            <v/>
          </cell>
          <cell r="DE380" t="str">
            <v/>
          </cell>
          <cell r="DF380" t="str">
            <v/>
          </cell>
          <cell r="DG380" t="str">
            <v/>
          </cell>
          <cell r="DH380" t="str">
            <v/>
          </cell>
          <cell r="DI380" t="str">
            <v/>
          </cell>
          <cell r="DJ380" t="str">
            <v/>
          </cell>
          <cell r="DK380" t="str">
            <v/>
          </cell>
          <cell r="DL380" t="str">
            <v/>
          </cell>
          <cell r="DM380">
            <v>-0.35</v>
          </cell>
          <cell r="DN380" t="str">
            <v/>
          </cell>
          <cell r="DO380" t="str">
            <v/>
          </cell>
          <cell r="DP380" t="str">
            <v/>
          </cell>
          <cell r="DQ380" t="str">
            <v/>
          </cell>
          <cell r="DR380" t="str">
            <v/>
          </cell>
          <cell r="DS380" t="str">
            <v/>
          </cell>
          <cell r="DT380" t="str">
            <v/>
          </cell>
          <cell r="DU380" t="str">
            <v/>
          </cell>
          <cell r="DV380">
            <v>1</v>
          </cell>
          <cell r="DW380" t="str">
            <v/>
          </cell>
        </row>
        <row r="381">
          <cell r="U381" t="str">
            <v>PR19SVE_G04</v>
          </cell>
          <cell r="V381" t="str">
            <v>Water always there</v>
          </cell>
          <cell r="W381" t="str">
            <v>PR19 continuation</v>
          </cell>
          <cell r="X381" t="str">
            <v>G04</v>
          </cell>
          <cell r="Y381" t="str">
            <v>Mains repairs</v>
          </cell>
          <cell r="Z381" t="str">
            <v>The number of mains bursts per thousand kilometres of total length of mains</v>
          </cell>
          <cell r="AA381" t="str">
            <v/>
          </cell>
          <cell r="AB381">
            <v>1</v>
          </cell>
          <cell r="AC381" t="str">
            <v/>
          </cell>
          <cell r="AD381" t="str">
            <v/>
          </cell>
          <cell r="AE381" t="str">
            <v/>
          </cell>
          <cell r="AF381" t="str">
            <v/>
          </cell>
          <cell r="AG381" t="str">
            <v/>
          </cell>
          <cell r="AH381" t="str">
            <v/>
          </cell>
          <cell r="AI381">
            <v>1</v>
          </cell>
          <cell r="AJ381" t="str">
            <v>Out &amp; under</v>
          </cell>
          <cell r="AK381" t="str">
            <v xml:space="preserve">Revenue </v>
          </cell>
          <cell r="AL381" t="str">
            <v>In-period</v>
          </cell>
          <cell r="AM381" t="str">
            <v>Water mains bursts</v>
          </cell>
          <cell r="AN381" t="str">
            <v>number</v>
          </cell>
          <cell r="AO381" t="str">
            <v>Number of repairs per 1000 km of mains</v>
          </cell>
          <cell r="AP381">
            <v>1</v>
          </cell>
          <cell r="AQ381" t="str">
            <v>Down</v>
          </cell>
          <cell r="AR381" t="str">
            <v>Mains repairs</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123.5</v>
          </cell>
          <cell r="BJ381">
            <v>121.8</v>
          </cell>
          <cell r="BK381">
            <v>120.1</v>
          </cell>
          <cell r="BL381">
            <v>118.4</v>
          </cell>
          <cell r="BM381">
            <v>116.7</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t="str">
            <v>Yes</v>
          </cell>
          <cell r="CE381" t="str">
            <v>Yes</v>
          </cell>
          <cell r="CF381" t="str">
            <v>Yes</v>
          </cell>
          <cell r="CG381" t="str">
            <v>Yes</v>
          </cell>
          <cell r="CH381" t="str">
            <v>Yes</v>
          </cell>
          <cell r="CI381" t="str">
            <v/>
          </cell>
          <cell r="CJ381" t="str">
            <v/>
          </cell>
          <cell r="CK381" t="str">
            <v/>
          </cell>
          <cell r="CL381" t="str">
            <v/>
          </cell>
          <cell r="CM381" t="str">
            <v/>
          </cell>
          <cell r="CN381">
            <v>163</v>
          </cell>
          <cell r="CO381">
            <v>163</v>
          </cell>
          <cell r="CP381">
            <v>163</v>
          </cell>
          <cell r="CQ381">
            <v>163</v>
          </cell>
          <cell r="CR381">
            <v>163</v>
          </cell>
          <cell r="CS381" t="str">
            <v/>
          </cell>
          <cell r="CT381" t="str">
            <v/>
          </cell>
          <cell r="CU381" t="str">
            <v/>
          </cell>
          <cell r="CV381" t="str">
            <v/>
          </cell>
          <cell r="CW381" t="str">
            <v/>
          </cell>
          <cell r="CX381" t="str">
            <v/>
          </cell>
          <cell r="CY381" t="str">
            <v/>
          </cell>
          <cell r="CZ381" t="str">
            <v/>
          </cell>
          <cell r="DA381" t="str">
            <v/>
          </cell>
          <cell r="DB381" t="str">
            <v/>
          </cell>
          <cell r="DC381">
            <v>101</v>
          </cell>
          <cell r="DD381">
            <v>101</v>
          </cell>
          <cell r="DE381">
            <v>101</v>
          </cell>
          <cell r="DF381">
            <v>101</v>
          </cell>
          <cell r="DG381">
            <v>101</v>
          </cell>
          <cell r="DH381" t="str">
            <v/>
          </cell>
          <cell r="DI381" t="str">
            <v/>
          </cell>
          <cell r="DJ381" t="str">
            <v/>
          </cell>
          <cell r="DK381" t="str">
            <v/>
          </cell>
          <cell r="DL381" t="str">
            <v/>
          </cell>
          <cell r="DM381">
            <v>-0.56200000000000006</v>
          </cell>
          <cell r="DN381" t="str">
            <v/>
          </cell>
          <cell r="DO381" t="str">
            <v/>
          </cell>
          <cell r="DP381" t="str">
            <v/>
          </cell>
          <cell r="DQ381">
            <v>0.185</v>
          </cell>
          <cell r="DR381" t="str">
            <v/>
          </cell>
          <cell r="DS381" t="str">
            <v/>
          </cell>
          <cell r="DT381" t="str">
            <v/>
          </cell>
          <cell r="DU381" t="str">
            <v/>
          </cell>
          <cell r="DV381">
            <v>1</v>
          </cell>
          <cell r="DW381" t="str">
            <v/>
          </cell>
        </row>
        <row r="382">
          <cell r="U382" t="str">
            <v>PR19SVE_G05</v>
          </cell>
          <cell r="V382" t="str">
            <v>Water always there</v>
          </cell>
          <cell r="W382" t="str">
            <v>PR19 new</v>
          </cell>
          <cell r="X382" t="str">
            <v>G05</v>
          </cell>
          <cell r="Y382" t="str">
            <v>Unplanned outage</v>
          </cell>
          <cell r="Z382" t="str">
            <v xml:space="preserve">Unplanned outage. The annualised unavailable flow, based on the peak week production capacity (or PWPC). </v>
          </cell>
          <cell r="AA382">
            <v>0.1</v>
          </cell>
          <cell r="AB382">
            <v>0.9</v>
          </cell>
          <cell r="AC382" t="str">
            <v/>
          </cell>
          <cell r="AD382" t="str">
            <v/>
          </cell>
          <cell r="AE382" t="str">
            <v/>
          </cell>
          <cell r="AF382" t="str">
            <v/>
          </cell>
          <cell r="AG382" t="str">
            <v/>
          </cell>
          <cell r="AH382" t="str">
            <v/>
          </cell>
          <cell r="AI382">
            <v>1</v>
          </cell>
          <cell r="AJ382" t="str">
            <v>Under</v>
          </cell>
          <cell r="AK382" t="str">
            <v xml:space="preserve">Revenue </v>
          </cell>
          <cell r="AL382" t="str">
            <v>In-period</v>
          </cell>
          <cell r="AM382" t="str">
            <v>Water outage</v>
          </cell>
          <cell r="AN382" t="str">
            <v>%</v>
          </cell>
          <cell r="AO382" t="str">
            <v>Percentage of peak week production capacity</v>
          </cell>
          <cell r="AP382">
            <v>2</v>
          </cell>
          <cell r="AQ382" t="str">
            <v>Down</v>
          </cell>
          <cell r="AR382" t="str">
            <v>Unplanned outage</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2.34</v>
          </cell>
          <cell r="BJ382">
            <v>2.34</v>
          </cell>
          <cell r="BK382">
            <v>2.34</v>
          </cell>
          <cell r="BL382">
            <v>2.34</v>
          </cell>
          <cell r="BM382">
            <v>2.34</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t="str">
            <v>Yes</v>
          </cell>
          <cell r="CE382" t="str">
            <v>Yes</v>
          </cell>
          <cell r="CF382" t="str">
            <v>Yes</v>
          </cell>
          <cell r="CG382" t="str">
            <v>Yes</v>
          </cell>
          <cell r="CH382" t="str">
            <v>Yes</v>
          </cell>
          <cell r="CI382" t="str">
            <v/>
          </cell>
          <cell r="CJ382" t="str">
            <v/>
          </cell>
          <cell r="CK382" t="str">
            <v/>
          </cell>
          <cell r="CL382" t="str">
            <v/>
          </cell>
          <cell r="CM382" t="str">
            <v/>
          </cell>
          <cell r="CN382">
            <v>4.68</v>
          </cell>
          <cell r="CO382">
            <v>4.68</v>
          </cell>
          <cell r="CP382">
            <v>4.68</v>
          </cell>
          <cell r="CQ382">
            <v>4.68</v>
          </cell>
          <cell r="CR382">
            <v>4.68</v>
          </cell>
          <cell r="CS382" t="str">
            <v/>
          </cell>
          <cell r="CT382" t="str">
            <v/>
          </cell>
          <cell r="CU382" t="str">
            <v/>
          </cell>
          <cell r="CV382" t="str">
            <v/>
          </cell>
          <cell r="CW382" t="str">
            <v/>
          </cell>
          <cell r="CX382" t="str">
            <v/>
          </cell>
          <cell r="CY382" t="str">
            <v/>
          </cell>
          <cell r="CZ382" t="str">
            <v/>
          </cell>
          <cell r="DA382" t="str">
            <v/>
          </cell>
          <cell r="DB382" t="str">
            <v/>
          </cell>
          <cell r="DC382" t="str">
            <v/>
          </cell>
          <cell r="DD382" t="str">
            <v/>
          </cell>
          <cell r="DE382" t="str">
            <v/>
          </cell>
          <cell r="DF382" t="str">
            <v/>
          </cell>
          <cell r="DG382" t="str">
            <v/>
          </cell>
          <cell r="DH382" t="str">
            <v/>
          </cell>
          <cell r="DI382" t="str">
            <v/>
          </cell>
          <cell r="DJ382" t="str">
            <v/>
          </cell>
          <cell r="DK382" t="str">
            <v/>
          </cell>
          <cell r="DL382" t="str">
            <v/>
          </cell>
          <cell r="DM382">
            <v>-3.0249999999999999</v>
          </cell>
          <cell r="DN382" t="str">
            <v/>
          </cell>
          <cell r="DO382" t="str">
            <v/>
          </cell>
          <cell r="DP382" t="str">
            <v/>
          </cell>
          <cell r="DQ382" t="str">
            <v/>
          </cell>
          <cell r="DR382" t="str">
            <v/>
          </cell>
          <cell r="DS382" t="str">
            <v/>
          </cell>
          <cell r="DT382" t="str">
            <v/>
          </cell>
          <cell r="DU382" t="str">
            <v/>
          </cell>
          <cell r="DV382">
            <v>1</v>
          </cell>
          <cell r="DW382" t="str">
            <v/>
          </cell>
        </row>
        <row r="383">
          <cell r="U383" t="str">
            <v>PR19SVE_G06</v>
          </cell>
          <cell r="V383" t="str">
            <v>Water always there</v>
          </cell>
          <cell r="W383" t="str">
            <v>PR19 new</v>
          </cell>
          <cell r="X383" t="str">
            <v>G06</v>
          </cell>
          <cell r="Y383" t="str">
            <v>Risk of severe restrictions in a drought</v>
          </cell>
          <cell r="Z383" t="str">
            <v>Percentage of the population that would experience severe supply restrictions (e.g. standpipes or rota cuts) in a 1-in-200 year drought</v>
          </cell>
          <cell r="AA383">
            <v>1</v>
          </cell>
          <cell r="AB383" t="str">
            <v/>
          </cell>
          <cell r="AC383" t="str">
            <v/>
          </cell>
          <cell r="AD383" t="str">
            <v/>
          </cell>
          <cell r="AE383" t="str">
            <v/>
          </cell>
          <cell r="AF383" t="str">
            <v/>
          </cell>
          <cell r="AG383" t="str">
            <v/>
          </cell>
          <cell r="AH383" t="str">
            <v/>
          </cell>
          <cell r="AI383">
            <v>1</v>
          </cell>
          <cell r="AJ383" t="str">
            <v>NFI</v>
          </cell>
          <cell r="AK383" t="str">
            <v/>
          </cell>
          <cell r="AL383" t="str">
            <v/>
          </cell>
          <cell r="AM383" t="str">
            <v>Resilience</v>
          </cell>
          <cell r="AN383" t="str">
            <v>%</v>
          </cell>
          <cell r="AO383" t="str">
            <v>Percentage of population at risk</v>
          </cell>
          <cell r="AP383">
            <v>1</v>
          </cell>
          <cell r="AQ383" t="str">
            <v>Down</v>
          </cell>
          <cell r="AR383" t="str">
            <v>Risk of severe restrictions in a drought</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56.2</v>
          </cell>
          <cell r="BJ383">
            <v>56.2</v>
          </cell>
          <cell r="BK383">
            <v>56.2</v>
          </cell>
          <cell r="BL383">
            <v>56.2</v>
          </cell>
          <cell r="BM383">
            <v>56.2</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t="str">
            <v/>
          </cell>
          <cell r="CE383" t="str">
            <v/>
          </cell>
          <cell r="CF383" t="str">
            <v/>
          </cell>
          <cell r="CG383" t="str">
            <v/>
          </cell>
          <cell r="CH383" t="str">
            <v/>
          </cell>
          <cell r="CI383" t="str">
            <v/>
          </cell>
          <cell r="CJ383" t="str">
            <v/>
          </cell>
          <cell r="CK383" t="str">
            <v/>
          </cell>
          <cell r="CL383" t="str">
            <v/>
          </cell>
          <cell r="CM383" t="str">
            <v/>
          </cell>
          <cell r="CN383" t="str">
            <v/>
          </cell>
          <cell r="CO383" t="str">
            <v/>
          </cell>
          <cell r="CP383" t="str">
            <v/>
          </cell>
          <cell r="CQ383" t="str">
            <v/>
          </cell>
          <cell r="CR383" t="str">
            <v/>
          </cell>
          <cell r="CS383" t="str">
            <v/>
          </cell>
          <cell r="CT383" t="str">
            <v/>
          </cell>
          <cell r="CU383" t="str">
            <v/>
          </cell>
          <cell r="CV383" t="str">
            <v/>
          </cell>
          <cell r="CW383" t="str">
            <v/>
          </cell>
          <cell r="CX383" t="str">
            <v/>
          </cell>
          <cell r="CY383" t="str">
            <v/>
          </cell>
          <cell r="CZ383" t="str">
            <v/>
          </cell>
          <cell r="DA383" t="str">
            <v/>
          </cell>
          <cell r="DB383" t="str">
            <v/>
          </cell>
          <cell r="DC383" t="str">
            <v/>
          </cell>
          <cell r="DD383" t="str">
            <v/>
          </cell>
          <cell r="DE383" t="str">
            <v/>
          </cell>
          <cell r="DF383" t="str">
            <v/>
          </cell>
          <cell r="DG383" t="str">
            <v/>
          </cell>
          <cell r="DH383" t="str">
            <v/>
          </cell>
          <cell r="DI383" t="str">
            <v/>
          </cell>
          <cell r="DJ383" t="str">
            <v/>
          </cell>
          <cell r="DK383" t="str">
            <v/>
          </cell>
          <cell r="DL383" t="str">
            <v/>
          </cell>
          <cell r="DM383" t="str">
            <v/>
          </cell>
          <cell r="DN383" t="str">
            <v/>
          </cell>
          <cell r="DO383" t="str">
            <v/>
          </cell>
          <cell r="DP383" t="str">
            <v/>
          </cell>
          <cell r="DQ383" t="str">
            <v/>
          </cell>
          <cell r="DR383" t="str">
            <v/>
          </cell>
          <cell r="DS383" t="str">
            <v/>
          </cell>
          <cell r="DT383" t="str">
            <v/>
          </cell>
          <cell r="DU383" t="str">
            <v/>
          </cell>
          <cell r="DV383">
            <v>1</v>
          </cell>
          <cell r="DW383" t="str">
            <v/>
          </cell>
        </row>
        <row r="384">
          <cell r="U384" t="str">
            <v>PR19SVE_G07</v>
          </cell>
          <cell r="V384" t="str">
            <v>Water always there</v>
          </cell>
          <cell r="W384" t="str">
            <v>PR14 revision</v>
          </cell>
          <cell r="X384" t="str">
            <v>G07</v>
          </cell>
          <cell r="Y384" t="str">
            <v>Speed of response to visible leaks</v>
          </cell>
          <cell r="Z384" t="str">
            <v>The time taken to fix customer reported significant visible leaks on Severn Trent Water’s network.</v>
          </cell>
          <cell r="AA384" t="str">
            <v/>
          </cell>
          <cell r="AB384">
            <v>1</v>
          </cell>
          <cell r="AC384" t="str">
            <v/>
          </cell>
          <cell r="AD384" t="str">
            <v/>
          </cell>
          <cell r="AE384" t="str">
            <v/>
          </cell>
          <cell r="AF384" t="str">
            <v/>
          </cell>
          <cell r="AG384" t="str">
            <v/>
          </cell>
          <cell r="AH384" t="str">
            <v/>
          </cell>
          <cell r="AI384">
            <v>1</v>
          </cell>
          <cell r="AJ384" t="str">
            <v>Out &amp; under</v>
          </cell>
          <cell r="AK384" t="str">
            <v xml:space="preserve">Revenue </v>
          </cell>
          <cell r="AL384" t="str">
            <v>In-period</v>
          </cell>
          <cell r="AM384" t="str">
            <v>Leakage</v>
          </cell>
          <cell r="AN384" t="str">
            <v>time</v>
          </cell>
          <cell r="AO384" t="str">
            <v>Days</v>
          </cell>
          <cell r="AP384">
            <v>1</v>
          </cell>
          <cell r="AQ384" t="str">
            <v>Down</v>
          </cell>
          <cell r="AR384" t="str">
            <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t="str">
            <v/>
          </cell>
          <cell r="BJ384" t="str">
            <v/>
          </cell>
          <cell r="BK384" t="str">
            <v/>
          </cell>
          <cell r="BL384" t="str">
            <v/>
          </cell>
          <cell r="BM384" t="str">
            <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t="str">
            <v>Yes</v>
          </cell>
          <cell r="CE384" t="str">
            <v>Yes</v>
          </cell>
          <cell r="CF384" t="str">
            <v>Yes</v>
          </cell>
          <cell r="CG384" t="str">
            <v>Yes</v>
          </cell>
          <cell r="CH384" t="str">
            <v>Yes</v>
          </cell>
          <cell r="CI384" t="str">
            <v/>
          </cell>
          <cell r="CJ384" t="str">
            <v/>
          </cell>
          <cell r="CK384" t="str">
            <v/>
          </cell>
          <cell r="CL384" t="str">
            <v/>
          </cell>
          <cell r="CM384" t="str">
            <v/>
          </cell>
          <cell r="CN384" t="str">
            <v/>
          </cell>
          <cell r="CO384" t="str">
            <v/>
          </cell>
          <cell r="CP384" t="str">
            <v/>
          </cell>
          <cell r="CQ384" t="str">
            <v/>
          </cell>
          <cell r="CR384" t="str">
            <v/>
          </cell>
          <cell r="CS384" t="str">
            <v/>
          </cell>
          <cell r="CT384" t="str">
            <v/>
          </cell>
          <cell r="CU384" t="str">
            <v/>
          </cell>
          <cell r="CV384" t="str">
            <v/>
          </cell>
          <cell r="CW384" t="str">
            <v/>
          </cell>
          <cell r="CX384" t="str">
            <v/>
          </cell>
          <cell r="CY384" t="str">
            <v/>
          </cell>
          <cell r="CZ384" t="str">
            <v/>
          </cell>
          <cell r="DA384" t="str">
            <v/>
          </cell>
          <cell r="DB384" t="str">
            <v/>
          </cell>
          <cell r="DC384" t="str">
            <v/>
          </cell>
          <cell r="DD384" t="str">
            <v/>
          </cell>
          <cell r="DE384" t="str">
            <v/>
          </cell>
          <cell r="DF384" t="str">
            <v/>
          </cell>
          <cell r="DG384" t="str">
            <v/>
          </cell>
          <cell r="DH384" t="str">
            <v/>
          </cell>
          <cell r="DI384" t="str">
            <v/>
          </cell>
          <cell r="DJ384" t="str">
            <v/>
          </cell>
          <cell r="DK384" t="str">
            <v/>
          </cell>
          <cell r="DL384" t="str">
            <v/>
          </cell>
          <cell r="DM384" t="str">
            <v/>
          </cell>
          <cell r="DN384" t="str">
            <v/>
          </cell>
          <cell r="DO384" t="str">
            <v/>
          </cell>
          <cell r="DP384" t="str">
            <v/>
          </cell>
          <cell r="DQ384" t="str">
            <v/>
          </cell>
          <cell r="DR384" t="str">
            <v/>
          </cell>
          <cell r="DS384" t="str">
            <v/>
          </cell>
          <cell r="DT384" t="str">
            <v/>
          </cell>
          <cell r="DU384" t="str">
            <v/>
          </cell>
          <cell r="DV384">
            <v>1</v>
          </cell>
          <cell r="DW384" t="str">
            <v/>
          </cell>
        </row>
        <row r="385">
          <cell r="U385" t="str">
            <v>PR19SVE_G08</v>
          </cell>
          <cell r="V385" t="str">
            <v>Water always there</v>
          </cell>
          <cell r="W385" t="str">
            <v>PR14 revision</v>
          </cell>
          <cell r="X385" t="str">
            <v>G08</v>
          </cell>
          <cell r="Y385" t="str">
            <v>Persistent low pressure</v>
          </cell>
          <cell r="Z385" t="str">
            <v>The number of low pressure days experienced by properties which have exceeded the persistent low pressure threshold. The persistent low pressure threshold is more than 25 days of low pressure in a 5 year rolling period.</v>
          </cell>
          <cell r="AA385" t="str">
            <v/>
          </cell>
          <cell r="AB385">
            <v>1</v>
          </cell>
          <cell r="AC385" t="str">
            <v/>
          </cell>
          <cell r="AD385" t="str">
            <v/>
          </cell>
          <cell r="AE385" t="str">
            <v/>
          </cell>
          <cell r="AF385" t="str">
            <v/>
          </cell>
          <cell r="AG385" t="str">
            <v/>
          </cell>
          <cell r="AH385" t="str">
            <v/>
          </cell>
          <cell r="AI385">
            <v>1</v>
          </cell>
          <cell r="AJ385" t="str">
            <v>Out &amp; under</v>
          </cell>
          <cell r="AK385" t="str">
            <v xml:space="preserve">Revenue </v>
          </cell>
          <cell r="AL385" t="str">
            <v>In-period</v>
          </cell>
          <cell r="AM385" t="str">
            <v>Low pressure</v>
          </cell>
          <cell r="AN385" t="str">
            <v>nr</v>
          </cell>
          <cell r="AO385" t="str">
            <v>Property days</v>
          </cell>
          <cell r="AP385">
            <v>0</v>
          </cell>
          <cell r="AQ385" t="str">
            <v>Down</v>
          </cell>
          <cell r="AR385" t="str">
            <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t="str">
            <v/>
          </cell>
          <cell r="BJ385" t="str">
            <v/>
          </cell>
          <cell r="BK385" t="str">
            <v/>
          </cell>
          <cell r="BL385" t="str">
            <v/>
          </cell>
          <cell r="BM385" t="str">
            <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t="str">
            <v>Yes</v>
          </cell>
          <cell r="CE385" t="str">
            <v>Yes</v>
          </cell>
          <cell r="CF385" t="str">
            <v>Yes</v>
          </cell>
          <cell r="CG385" t="str">
            <v>Yes</v>
          </cell>
          <cell r="CH385" t="str">
            <v>Yes</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t="str">
            <v/>
          </cell>
          <cell r="CV385" t="str">
            <v/>
          </cell>
          <cell r="CW385" t="str">
            <v/>
          </cell>
          <cell r="CX385" t="str">
            <v/>
          </cell>
          <cell r="CY385" t="str">
            <v/>
          </cell>
          <cell r="CZ385" t="str">
            <v/>
          </cell>
          <cell r="DA385" t="str">
            <v/>
          </cell>
          <cell r="DB385" t="str">
            <v/>
          </cell>
          <cell r="DC385" t="str">
            <v/>
          </cell>
          <cell r="DD385" t="str">
            <v/>
          </cell>
          <cell r="DE385" t="str">
            <v/>
          </cell>
          <cell r="DF385" t="str">
            <v/>
          </cell>
          <cell r="DG385" t="str">
            <v/>
          </cell>
          <cell r="DH385" t="str">
            <v/>
          </cell>
          <cell r="DI385" t="str">
            <v/>
          </cell>
          <cell r="DJ385" t="str">
            <v/>
          </cell>
          <cell r="DK385" t="str">
            <v/>
          </cell>
          <cell r="DL385" t="str">
            <v/>
          </cell>
          <cell r="DM385" t="str">
            <v/>
          </cell>
          <cell r="DN385" t="str">
            <v/>
          </cell>
          <cell r="DO385" t="str">
            <v/>
          </cell>
          <cell r="DP385" t="str">
            <v/>
          </cell>
          <cell r="DQ385" t="str">
            <v/>
          </cell>
          <cell r="DR385" t="str">
            <v/>
          </cell>
          <cell r="DS385" t="str">
            <v/>
          </cell>
          <cell r="DT385" t="str">
            <v/>
          </cell>
          <cell r="DU385" t="str">
            <v/>
          </cell>
          <cell r="DV385">
            <v>1</v>
          </cell>
          <cell r="DW385" t="str">
            <v/>
          </cell>
        </row>
        <row r="386">
          <cell r="U386" t="str">
            <v>PR19SVE_G09</v>
          </cell>
          <cell r="V386" t="str">
            <v>Water always there</v>
          </cell>
          <cell r="W386" t="str">
            <v>PR19 new</v>
          </cell>
          <cell r="X386" t="str">
            <v>G09</v>
          </cell>
          <cell r="Y386" t="str">
            <v>Abstraction Incentive Mechanism (AIM)</v>
          </cell>
          <cell r="Z386" t="str">
            <v>Reducing water abstraction at environmentally sensitive sites to prevent environmental deterioration.</v>
          </cell>
          <cell r="AA386">
            <v>1</v>
          </cell>
          <cell r="AB386" t="str">
            <v/>
          </cell>
          <cell r="AC386" t="str">
            <v/>
          </cell>
          <cell r="AD386" t="str">
            <v/>
          </cell>
          <cell r="AE386" t="str">
            <v/>
          </cell>
          <cell r="AF386" t="str">
            <v/>
          </cell>
          <cell r="AG386" t="str">
            <v/>
          </cell>
          <cell r="AH386" t="str">
            <v/>
          </cell>
          <cell r="AI386">
            <v>1</v>
          </cell>
          <cell r="AJ386" t="str">
            <v>Out &amp; under</v>
          </cell>
          <cell r="AK386" t="str">
            <v xml:space="preserve">Revenue </v>
          </cell>
          <cell r="AL386" t="str">
            <v>In-period</v>
          </cell>
          <cell r="AM386" t="str">
            <v>Water resources/ abstraction</v>
          </cell>
          <cell r="AN386" t="str">
            <v>nr</v>
          </cell>
          <cell r="AO386" t="str">
            <v>Megalitres (Ml)</v>
          </cell>
          <cell r="AP386">
            <v>0</v>
          </cell>
          <cell r="AQ386" t="str">
            <v>Down</v>
          </cell>
          <cell r="AR386" t="str">
            <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t="str">
            <v/>
          </cell>
          <cell r="BJ386" t="str">
            <v/>
          </cell>
          <cell r="BK386" t="str">
            <v/>
          </cell>
          <cell r="BL386" t="str">
            <v/>
          </cell>
          <cell r="BM386" t="str">
            <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t="str">
            <v>Yes</v>
          </cell>
          <cell r="CE386" t="str">
            <v>Yes</v>
          </cell>
          <cell r="CF386" t="str">
            <v>Yes</v>
          </cell>
          <cell r="CG386" t="str">
            <v>Yes</v>
          </cell>
          <cell r="CH386" t="str">
            <v>Yes</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
          </cell>
          <cell r="DD386" t="str">
            <v/>
          </cell>
          <cell r="DE386" t="str">
            <v/>
          </cell>
          <cell r="DF386" t="str">
            <v/>
          </cell>
          <cell r="DG386" t="str">
            <v/>
          </cell>
          <cell r="DH386" t="str">
            <v/>
          </cell>
          <cell r="DI386" t="str">
            <v/>
          </cell>
          <cell r="DJ386" t="str">
            <v/>
          </cell>
          <cell r="DK386" t="str">
            <v/>
          </cell>
          <cell r="DL386" t="str">
            <v/>
          </cell>
          <cell r="DM386" t="str">
            <v/>
          </cell>
          <cell r="DN386" t="str">
            <v/>
          </cell>
          <cell r="DO386" t="str">
            <v/>
          </cell>
          <cell r="DP386" t="str">
            <v/>
          </cell>
          <cell r="DQ386" t="str">
            <v/>
          </cell>
          <cell r="DR386" t="str">
            <v/>
          </cell>
          <cell r="DS386" t="str">
            <v/>
          </cell>
          <cell r="DT386" t="str">
            <v/>
          </cell>
          <cell r="DU386" t="str">
            <v/>
          </cell>
          <cell r="DV386">
            <v>1</v>
          </cell>
          <cell r="DW386" t="str">
            <v/>
          </cell>
        </row>
        <row r="387">
          <cell r="U387" t="str">
            <v>PR19SVE_G10</v>
          </cell>
          <cell r="V387" t="str">
            <v>Water always there</v>
          </cell>
          <cell r="W387" t="str">
            <v>PR14 revision</v>
          </cell>
          <cell r="X387" t="str">
            <v>G10</v>
          </cell>
          <cell r="Y387" t="str">
            <v>Resilient supplies</v>
          </cell>
          <cell r="Z387" t="str">
            <v>The percentage of customers whose service to the tap can be restored within 24 hours of a single failure event in their normal supply route.</v>
          </cell>
          <cell r="AA387" t="str">
            <v/>
          </cell>
          <cell r="AB387">
            <v>1</v>
          </cell>
          <cell r="AC387" t="str">
            <v/>
          </cell>
          <cell r="AD387" t="str">
            <v/>
          </cell>
          <cell r="AE387" t="str">
            <v/>
          </cell>
          <cell r="AF387" t="str">
            <v/>
          </cell>
          <cell r="AG387" t="str">
            <v/>
          </cell>
          <cell r="AH387" t="str">
            <v/>
          </cell>
          <cell r="AI387">
            <v>1</v>
          </cell>
          <cell r="AJ387" t="str">
            <v>Out &amp; under</v>
          </cell>
          <cell r="AK387" t="str">
            <v>RCV</v>
          </cell>
          <cell r="AL387" t="str">
            <v>End of AMP</v>
          </cell>
          <cell r="AM387" t="str">
            <v>Resilience</v>
          </cell>
          <cell r="AN387" t="str">
            <v>%</v>
          </cell>
          <cell r="AO387" t="str">
            <v>Percentage of customers whose service is restored within 24 hours of a single failure event</v>
          </cell>
          <cell r="AP387">
            <v>1</v>
          </cell>
          <cell r="AQ387" t="str">
            <v>Up</v>
          </cell>
          <cell r="AR387" t="str">
            <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t="str">
            <v/>
          </cell>
          <cell r="BJ387" t="str">
            <v/>
          </cell>
          <cell r="BK387" t="str">
            <v/>
          </cell>
          <cell r="BL387" t="str">
            <v/>
          </cell>
          <cell r="BM387" t="str">
            <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t="str">
            <v/>
          </cell>
          <cell r="CE387" t="str">
            <v/>
          </cell>
          <cell r="CF387" t="str">
            <v/>
          </cell>
          <cell r="CG387" t="str">
            <v/>
          </cell>
          <cell r="CH387" t="str">
            <v>Yes</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t="str">
            <v/>
          </cell>
          <cell r="CV387" t="str">
            <v/>
          </cell>
          <cell r="CW387" t="str">
            <v/>
          </cell>
          <cell r="CX387" t="str">
            <v/>
          </cell>
          <cell r="CY387" t="str">
            <v/>
          </cell>
          <cell r="CZ387" t="str">
            <v/>
          </cell>
          <cell r="DA387" t="str">
            <v/>
          </cell>
          <cell r="DB387" t="str">
            <v/>
          </cell>
          <cell r="DC387" t="str">
            <v/>
          </cell>
          <cell r="DD387" t="str">
            <v/>
          </cell>
          <cell r="DE387" t="str">
            <v/>
          </cell>
          <cell r="DF387" t="str">
            <v/>
          </cell>
          <cell r="DG387" t="str">
            <v/>
          </cell>
          <cell r="DH387" t="str">
            <v/>
          </cell>
          <cell r="DI387" t="str">
            <v/>
          </cell>
          <cell r="DJ387" t="str">
            <v/>
          </cell>
          <cell r="DK387" t="str">
            <v/>
          </cell>
          <cell r="DL387" t="str">
            <v/>
          </cell>
          <cell r="DM387" t="str">
            <v/>
          </cell>
          <cell r="DN387" t="str">
            <v/>
          </cell>
          <cell r="DO387" t="str">
            <v/>
          </cell>
          <cell r="DP387" t="str">
            <v/>
          </cell>
          <cell r="DQ387" t="str">
            <v/>
          </cell>
          <cell r="DR387" t="str">
            <v/>
          </cell>
          <cell r="DS387" t="str">
            <v/>
          </cell>
          <cell r="DT387" t="str">
            <v/>
          </cell>
          <cell r="DU387" t="str">
            <v>No</v>
          </cell>
          <cell r="DV387">
            <v>1</v>
          </cell>
          <cell r="DW387" t="str">
            <v/>
          </cell>
        </row>
        <row r="388">
          <cell r="U388" t="str">
            <v>PR19SVE_G11</v>
          </cell>
          <cell r="V388" t="str">
            <v>Water always there</v>
          </cell>
          <cell r="W388" t="str">
            <v>PR19 new</v>
          </cell>
          <cell r="X388" t="str">
            <v>G11</v>
          </cell>
          <cell r="Y388" t="str">
            <v>Resolution of low pressure complaints</v>
          </cell>
          <cell r="Z388" t="str">
            <v>The percentage of customers who report a low pressure or poor supply issue and have their complaint resolved without having to contact us for a second time</v>
          </cell>
          <cell r="AA388" t="str">
            <v/>
          </cell>
          <cell r="AB388">
            <v>0.75</v>
          </cell>
          <cell r="AC388" t="str">
            <v/>
          </cell>
          <cell r="AD388" t="str">
            <v/>
          </cell>
          <cell r="AE388">
            <v>0.25</v>
          </cell>
          <cell r="AF388" t="str">
            <v/>
          </cell>
          <cell r="AG388" t="str">
            <v/>
          </cell>
          <cell r="AH388" t="str">
            <v/>
          </cell>
          <cell r="AI388">
            <v>1</v>
          </cell>
          <cell r="AJ388" t="str">
            <v>Out &amp; under</v>
          </cell>
          <cell r="AK388" t="str">
            <v xml:space="preserve">Revenue </v>
          </cell>
          <cell r="AL388" t="str">
            <v>In-period</v>
          </cell>
          <cell r="AM388" t="str">
            <v>Low pressure</v>
          </cell>
          <cell r="AN388" t="str">
            <v>%</v>
          </cell>
          <cell r="AO388" t="str">
            <v>Percentage</v>
          </cell>
          <cell r="AP388">
            <v>1</v>
          </cell>
          <cell r="AQ388" t="str">
            <v>Up</v>
          </cell>
          <cell r="AR388" t="str">
            <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t="str">
            <v/>
          </cell>
          <cell r="BJ388" t="str">
            <v/>
          </cell>
          <cell r="BK388" t="str">
            <v/>
          </cell>
          <cell r="BL388" t="str">
            <v/>
          </cell>
          <cell r="BM388" t="str">
            <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t="str">
            <v>Yes</v>
          </cell>
          <cell r="CE388" t="str">
            <v>Yes</v>
          </cell>
          <cell r="CF388" t="str">
            <v>Yes</v>
          </cell>
          <cell r="CG388" t="str">
            <v>Yes</v>
          </cell>
          <cell r="CH388" t="str">
            <v>Yes</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t="str">
            <v/>
          </cell>
          <cell r="CV388" t="str">
            <v/>
          </cell>
          <cell r="CW388" t="str">
            <v/>
          </cell>
          <cell r="CX388" t="str">
            <v/>
          </cell>
          <cell r="CY388" t="str">
            <v/>
          </cell>
          <cell r="CZ388" t="str">
            <v/>
          </cell>
          <cell r="DA388" t="str">
            <v/>
          </cell>
          <cell r="DB388" t="str">
            <v/>
          </cell>
          <cell r="DC388" t="str">
            <v/>
          </cell>
          <cell r="DD388" t="str">
            <v/>
          </cell>
          <cell r="DE388" t="str">
            <v/>
          </cell>
          <cell r="DF388" t="str">
            <v/>
          </cell>
          <cell r="DG388" t="str">
            <v/>
          </cell>
          <cell r="DH388" t="str">
            <v/>
          </cell>
          <cell r="DI388" t="str">
            <v/>
          </cell>
          <cell r="DJ388" t="str">
            <v/>
          </cell>
          <cell r="DK388" t="str">
            <v/>
          </cell>
          <cell r="DL388" t="str">
            <v/>
          </cell>
          <cell r="DM388" t="str">
            <v/>
          </cell>
          <cell r="DN388" t="str">
            <v/>
          </cell>
          <cell r="DO388" t="str">
            <v/>
          </cell>
          <cell r="DP388" t="str">
            <v/>
          </cell>
          <cell r="DQ388" t="str">
            <v/>
          </cell>
          <cell r="DR388" t="str">
            <v/>
          </cell>
          <cell r="DS388" t="str">
            <v/>
          </cell>
          <cell r="DT388" t="str">
            <v/>
          </cell>
          <cell r="DU388" t="str">
            <v/>
          </cell>
          <cell r="DV388">
            <v>1</v>
          </cell>
          <cell r="DW388" t="str">
            <v/>
          </cell>
        </row>
        <row r="389">
          <cell r="U389" t="str">
            <v>PR19SVE_G12</v>
          </cell>
          <cell r="V389" t="str">
            <v>Water always there</v>
          </cell>
          <cell r="W389" t="str">
            <v>PR19 new</v>
          </cell>
          <cell r="X389" t="str">
            <v>G12</v>
          </cell>
          <cell r="Y389" t="str">
            <v>Increasing water supply capacity</v>
          </cell>
          <cell r="Z389" t="str">
            <v>The increase in sustainable water supply capacity needed to maintain our projected end AMP8 supply / demand balance (SDB)</v>
          </cell>
          <cell r="AA389">
            <v>1</v>
          </cell>
          <cell r="AB389" t="str">
            <v/>
          </cell>
          <cell r="AC389" t="str">
            <v/>
          </cell>
          <cell r="AD389" t="str">
            <v/>
          </cell>
          <cell r="AE389" t="str">
            <v/>
          </cell>
          <cell r="AF389" t="str">
            <v/>
          </cell>
          <cell r="AG389" t="str">
            <v/>
          </cell>
          <cell r="AH389" t="str">
            <v/>
          </cell>
          <cell r="AI389">
            <v>1</v>
          </cell>
          <cell r="AJ389" t="str">
            <v>Under</v>
          </cell>
          <cell r="AK389" t="str">
            <v>RCV</v>
          </cell>
          <cell r="AL389" t="str">
            <v>End of AMP</v>
          </cell>
          <cell r="AM389" t="str">
            <v>Security of supply</v>
          </cell>
          <cell r="AN389" t="str">
            <v>nr</v>
          </cell>
          <cell r="AO389" t="str">
            <v>Megalitres per day (Ml/d)</v>
          </cell>
          <cell r="AP389">
            <v>1</v>
          </cell>
          <cell r="AQ389" t="str">
            <v>Up</v>
          </cell>
          <cell r="AR389" t="str">
            <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t="str">
            <v/>
          </cell>
          <cell r="BJ389" t="str">
            <v/>
          </cell>
          <cell r="BK389" t="str">
            <v/>
          </cell>
          <cell r="BL389" t="str">
            <v/>
          </cell>
          <cell r="BM389" t="str">
            <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t="str">
            <v>Yes</v>
          </cell>
          <cell r="CE389" t="str">
            <v>Yes</v>
          </cell>
          <cell r="CF389" t="str">
            <v>Yes</v>
          </cell>
          <cell r="CG389" t="str">
            <v>Yes</v>
          </cell>
          <cell r="CH389" t="str">
            <v>Yes</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t="str">
            <v/>
          </cell>
          <cell r="CV389" t="str">
            <v/>
          </cell>
          <cell r="CW389" t="str">
            <v/>
          </cell>
          <cell r="CX389" t="str">
            <v/>
          </cell>
          <cell r="CY389" t="str">
            <v/>
          </cell>
          <cell r="CZ389" t="str">
            <v/>
          </cell>
          <cell r="DA389" t="str">
            <v/>
          </cell>
          <cell r="DB389" t="str">
            <v/>
          </cell>
          <cell r="DC389" t="str">
            <v/>
          </cell>
          <cell r="DD389" t="str">
            <v/>
          </cell>
          <cell r="DE389" t="str">
            <v/>
          </cell>
          <cell r="DF389" t="str">
            <v/>
          </cell>
          <cell r="DG389" t="str">
            <v/>
          </cell>
          <cell r="DH389" t="str">
            <v/>
          </cell>
          <cell r="DI389" t="str">
            <v/>
          </cell>
          <cell r="DJ389" t="str">
            <v/>
          </cell>
          <cell r="DK389" t="str">
            <v/>
          </cell>
          <cell r="DL389" t="str">
            <v/>
          </cell>
          <cell r="DM389" t="str">
            <v/>
          </cell>
          <cell r="DN389" t="str">
            <v/>
          </cell>
          <cell r="DO389" t="str">
            <v/>
          </cell>
          <cell r="DP389" t="str">
            <v/>
          </cell>
          <cell r="DQ389" t="str">
            <v/>
          </cell>
          <cell r="DR389" t="str">
            <v/>
          </cell>
          <cell r="DS389" t="str">
            <v/>
          </cell>
          <cell r="DT389" t="str">
            <v/>
          </cell>
          <cell r="DU389" t="str">
            <v/>
          </cell>
          <cell r="DV389">
            <v>1</v>
          </cell>
          <cell r="DW389" t="str">
            <v/>
          </cell>
        </row>
        <row r="390">
          <cell r="U390" t="str">
            <v>PR19SVE_G13</v>
          </cell>
          <cell r="V390" t="str">
            <v>Water always there</v>
          </cell>
          <cell r="W390" t="str">
            <v>PR19 new</v>
          </cell>
          <cell r="X390" t="str">
            <v>G13</v>
          </cell>
          <cell r="Y390" t="str">
            <v>Number of water meters installed</v>
          </cell>
          <cell r="Z390" t="str">
            <v>The number of customer water meters installed</v>
          </cell>
          <cell r="AA390">
            <v>1</v>
          </cell>
          <cell r="AB390" t="str">
            <v/>
          </cell>
          <cell r="AC390" t="str">
            <v/>
          </cell>
          <cell r="AD390" t="str">
            <v/>
          </cell>
          <cell r="AE390" t="str">
            <v/>
          </cell>
          <cell r="AF390" t="str">
            <v/>
          </cell>
          <cell r="AG390" t="str">
            <v/>
          </cell>
          <cell r="AH390" t="str">
            <v/>
          </cell>
          <cell r="AI390">
            <v>1</v>
          </cell>
          <cell r="AJ390" t="str">
            <v>Out &amp; under</v>
          </cell>
          <cell r="AK390" t="str">
            <v xml:space="preserve">Revenue </v>
          </cell>
          <cell r="AL390" t="str">
            <v>In-period</v>
          </cell>
          <cell r="AM390" t="str">
            <v>Metering</v>
          </cell>
          <cell r="AN390" t="str">
            <v>nr</v>
          </cell>
          <cell r="AO390" t="str">
            <v>The total number of selective and optant meters installed</v>
          </cell>
          <cell r="AP390">
            <v>0</v>
          </cell>
          <cell r="AQ390" t="str">
            <v>Up</v>
          </cell>
          <cell r="AR390" t="str">
            <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t="str">
            <v/>
          </cell>
          <cell r="BJ390" t="str">
            <v/>
          </cell>
          <cell r="BK390" t="str">
            <v/>
          </cell>
          <cell r="BL390" t="str">
            <v/>
          </cell>
          <cell r="BM390" t="str">
            <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t="str">
            <v/>
          </cell>
          <cell r="CE390" t="str">
            <v/>
          </cell>
          <cell r="CF390" t="str">
            <v/>
          </cell>
          <cell r="CG390" t="str">
            <v/>
          </cell>
          <cell r="CH390" t="str">
            <v>Yes</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t="str">
            <v/>
          </cell>
          <cell r="CV390" t="str">
            <v/>
          </cell>
          <cell r="CW390" t="str">
            <v/>
          </cell>
          <cell r="CX390" t="str">
            <v/>
          </cell>
          <cell r="CY390" t="str">
            <v/>
          </cell>
          <cell r="CZ390" t="str">
            <v/>
          </cell>
          <cell r="DA390" t="str">
            <v/>
          </cell>
          <cell r="DB390" t="str">
            <v/>
          </cell>
          <cell r="DC390" t="str">
            <v/>
          </cell>
          <cell r="DD390" t="str">
            <v/>
          </cell>
          <cell r="DE390" t="str">
            <v/>
          </cell>
          <cell r="DF390" t="str">
            <v/>
          </cell>
          <cell r="DG390" t="str">
            <v/>
          </cell>
          <cell r="DH390" t="str">
            <v/>
          </cell>
          <cell r="DI390" t="str">
            <v/>
          </cell>
          <cell r="DJ390" t="str">
            <v/>
          </cell>
          <cell r="DK390" t="str">
            <v/>
          </cell>
          <cell r="DL390" t="str">
            <v/>
          </cell>
          <cell r="DM390" t="str">
            <v/>
          </cell>
          <cell r="DN390" t="str">
            <v/>
          </cell>
          <cell r="DO390" t="str">
            <v/>
          </cell>
          <cell r="DP390" t="str">
            <v/>
          </cell>
          <cell r="DQ390" t="str">
            <v/>
          </cell>
          <cell r="DR390" t="str">
            <v/>
          </cell>
          <cell r="DS390" t="str">
            <v/>
          </cell>
          <cell r="DT390" t="str">
            <v/>
          </cell>
          <cell r="DU390" t="str">
            <v>No</v>
          </cell>
          <cell r="DV390">
            <v>1</v>
          </cell>
          <cell r="DW390" t="str">
            <v/>
          </cell>
        </row>
        <row r="391">
          <cell r="U391" t="str">
            <v>PR19SVE_H01</v>
          </cell>
          <cell r="V391" t="str">
            <v>Good to drink</v>
          </cell>
          <cell r="W391" t="str">
            <v>PR19 new</v>
          </cell>
          <cell r="X391" t="str">
            <v>H01</v>
          </cell>
          <cell r="Y391" t="str">
            <v>Water quality compliance (CRI)</v>
          </cell>
          <cell r="Z391" t="str">
            <v>The DWI's compliance risk index. It is a measure designed to illustrate the risk arising from treated water compliance failures. It aligns with the current risk based approach to regulation of water supplies used by the Drinking Water Inspectorate</v>
          </cell>
          <cell r="AA391">
            <v>0.5</v>
          </cell>
          <cell r="AB391">
            <v>0.5</v>
          </cell>
          <cell r="AC391" t="str">
            <v/>
          </cell>
          <cell r="AD391" t="str">
            <v/>
          </cell>
          <cell r="AE391" t="str">
            <v/>
          </cell>
          <cell r="AF391" t="str">
            <v/>
          </cell>
          <cell r="AG391" t="str">
            <v/>
          </cell>
          <cell r="AH391" t="str">
            <v/>
          </cell>
          <cell r="AI391">
            <v>1</v>
          </cell>
          <cell r="AJ391" t="str">
            <v>Under</v>
          </cell>
          <cell r="AK391" t="str">
            <v xml:space="preserve">Revenue </v>
          </cell>
          <cell r="AL391" t="str">
            <v>In-period</v>
          </cell>
          <cell r="AM391" t="str">
            <v>Water quality compliance</v>
          </cell>
          <cell r="AN391" t="str">
            <v>number</v>
          </cell>
          <cell r="AO391" t="str">
            <v>Numerical CRI score</v>
          </cell>
          <cell r="AP391">
            <v>2</v>
          </cell>
          <cell r="AQ391" t="str">
            <v>Down</v>
          </cell>
          <cell r="AR391" t="str">
            <v>Water quality compliance (CRI)</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t="str">
            <v>Yes</v>
          </cell>
          <cell r="CE391" t="str">
            <v>Yes</v>
          </cell>
          <cell r="CF391" t="str">
            <v>Yes</v>
          </cell>
          <cell r="CG391" t="str">
            <v>Yes</v>
          </cell>
          <cell r="CH391" t="str">
            <v>Yes</v>
          </cell>
          <cell r="CI391" t="str">
            <v/>
          </cell>
          <cell r="CJ391" t="str">
            <v/>
          </cell>
          <cell r="CK391" t="str">
            <v/>
          </cell>
          <cell r="CL391" t="str">
            <v/>
          </cell>
          <cell r="CM391" t="str">
            <v/>
          </cell>
          <cell r="CN391">
            <v>9.5</v>
          </cell>
          <cell r="CO391">
            <v>9.5</v>
          </cell>
          <cell r="CP391">
            <v>9.5</v>
          </cell>
          <cell r="CQ391">
            <v>9.5</v>
          </cell>
          <cell r="CR391">
            <v>9.5</v>
          </cell>
          <cell r="CS391">
            <v>2</v>
          </cell>
          <cell r="CT391">
            <v>2</v>
          </cell>
          <cell r="CU391">
            <v>2</v>
          </cell>
          <cell r="CV391">
            <v>2</v>
          </cell>
          <cell r="CW391">
            <v>2</v>
          </cell>
          <cell r="CX391" t="str">
            <v/>
          </cell>
          <cell r="CY391" t="str">
            <v/>
          </cell>
          <cell r="CZ391" t="str">
            <v/>
          </cell>
          <cell r="DA391" t="str">
            <v/>
          </cell>
          <cell r="DB391" t="str">
            <v/>
          </cell>
          <cell r="DC391" t="str">
            <v/>
          </cell>
          <cell r="DD391" t="str">
            <v/>
          </cell>
          <cell r="DE391" t="str">
            <v/>
          </cell>
          <cell r="DF391" t="str">
            <v/>
          </cell>
          <cell r="DG391" t="str">
            <v/>
          </cell>
          <cell r="DH391" t="str">
            <v/>
          </cell>
          <cell r="DI391" t="str">
            <v/>
          </cell>
          <cell r="DJ391" t="str">
            <v/>
          </cell>
          <cell r="DK391" t="str">
            <v/>
          </cell>
          <cell r="DL391" t="str">
            <v/>
          </cell>
          <cell r="DM391">
            <v>-1.9610000000000001</v>
          </cell>
          <cell r="DN391" t="str">
            <v/>
          </cell>
          <cell r="DO391" t="str">
            <v/>
          </cell>
          <cell r="DP391" t="str">
            <v/>
          </cell>
          <cell r="DQ391">
            <v>0</v>
          </cell>
          <cell r="DR391" t="str">
            <v/>
          </cell>
          <cell r="DS391" t="str">
            <v/>
          </cell>
          <cell r="DT391" t="str">
            <v/>
          </cell>
          <cell r="DU391" t="str">
            <v/>
          </cell>
          <cell r="DV391">
            <v>1</v>
          </cell>
          <cell r="DW391" t="str">
            <v/>
          </cell>
        </row>
        <row r="392">
          <cell r="U392" t="str">
            <v>PR19SVE_H02</v>
          </cell>
          <cell r="V392" t="str">
            <v>Good to drink</v>
          </cell>
          <cell r="W392" t="str">
            <v>PR14 continuation</v>
          </cell>
          <cell r="X392" t="str">
            <v>H02</v>
          </cell>
          <cell r="Y392" t="str">
            <v>Water quality complaints</v>
          </cell>
          <cell r="Z392" t="str">
            <v>The number of consumer complaints about the appearance, taste or odour of their drinking water quality.</v>
          </cell>
          <cell r="AA392">
            <v>0.25</v>
          </cell>
          <cell r="AB392">
            <v>0.75</v>
          </cell>
          <cell r="AC392" t="str">
            <v/>
          </cell>
          <cell r="AD392" t="str">
            <v/>
          </cell>
          <cell r="AE392" t="str">
            <v/>
          </cell>
          <cell r="AF392" t="str">
            <v/>
          </cell>
          <cell r="AG392" t="str">
            <v/>
          </cell>
          <cell r="AH392" t="str">
            <v/>
          </cell>
          <cell r="AI392">
            <v>1</v>
          </cell>
          <cell r="AJ392" t="str">
            <v>Out &amp; under</v>
          </cell>
          <cell r="AK392" t="str">
            <v xml:space="preserve">Revenue </v>
          </cell>
          <cell r="AL392" t="str">
            <v>In-period</v>
          </cell>
          <cell r="AM392" t="str">
            <v>Customer contacts - water quality</v>
          </cell>
          <cell r="AN392" t="str">
            <v>Number</v>
          </cell>
          <cell r="AO392" t="str">
            <v>No. of contacts per 1,000 population</v>
          </cell>
          <cell r="AP392">
            <v>0</v>
          </cell>
          <cell r="AQ392" t="str">
            <v>Down</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t="str">
            <v/>
          </cell>
          <cell r="BJ392" t="str">
            <v/>
          </cell>
          <cell r="BK392" t="str">
            <v/>
          </cell>
          <cell r="BL392" t="str">
            <v/>
          </cell>
          <cell r="BM392" t="str">
            <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t="str">
            <v>Yes</v>
          </cell>
          <cell r="CE392" t="str">
            <v>Yes</v>
          </cell>
          <cell r="CF392" t="str">
            <v>Yes</v>
          </cell>
          <cell r="CG392" t="str">
            <v>Yes</v>
          </cell>
          <cell r="CH392" t="str">
            <v>Yes</v>
          </cell>
          <cell r="CI392" t="str">
            <v/>
          </cell>
          <cell r="CJ392" t="str">
            <v/>
          </cell>
          <cell r="CK392" t="str">
            <v/>
          </cell>
          <cell r="CL392" t="str">
            <v/>
          </cell>
          <cell r="CM392" t="str">
            <v/>
          </cell>
          <cell r="CN392" t="str">
            <v/>
          </cell>
          <cell r="CO392" t="str">
            <v/>
          </cell>
          <cell r="CP392" t="str">
            <v/>
          </cell>
          <cell r="CQ392" t="str">
            <v/>
          </cell>
          <cell r="CR392" t="str">
            <v/>
          </cell>
          <cell r="CS392" t="str">
            <v/>
          </cell>
          <cell r="CT392" t="str">
            <v/>
          </cell>
          <cell r="CU392" t="str">
            <v/>
          </cell>
          <cell r="CV392" t="str">
            <v/>
          </cell>
          <cell r="CW392" t="str">
            <v/>
          </cell>
          <cell r="CX392" t="str">
            <v/>
          </cell>
          <cell r="CY392" t="str">
            <v/>
          </cell>
          <cell r="CZ392" t="str">
            <v/>
          </cell>
          <cell r="DA392" t="str">
            <v/>
          </cell>
          <cell r="DB392" t="str">
            <v/>
          </cell>
          <cell r="DC392" t="str">
            <v/>
          </cell>
          <cell r="DD392" t="str">
            <v/>
          </cell>
          <cell r="DE392" t="str">
            <v/>
          </cell>
          <cell r="DF392" t="str">
            <v/>
          </cell>
          <cell r="DG392" t="str">
            <v/>
          </cell>
          <cell r="DH392" t="str">
            <v/>
          </cell>
          <cell r="DI392" t="str">
            <v/>
          </cell>
          <cell r="DJ392" t="str">
            <v/>
          </cell>
          <cell r="DK392" t="str">
            <v/>
          </cell>
          <cell r="DL392" t="str">
            <v/>
          </cell>
          <cell r="DM392" t="str">
            <v/>
          </cell>
          <cell r="DN392" t="str">
            <v/>
          </cell>
          <cell r="DO392" t="str">
            <v/>
          </cell>
          <cell r="DP392" t="str">
            <v/>
          </cell>
          <cell r="DQ392" t="str">
            <v/>
          </cell>
          <cell r="DR392" t="str">
            <v/>
          </cell>
          <cell r="DS392" t="str">
            <v/>
          </cell>
          <cell r="DT392" t="str">
            <v/>
          </cell>
          <cell r="DU392" t="str">
            <v/>
          </cell>
          <cell r="DV392">
            <v>1</v>
          </cell>
          <cell r="DW392" t="str">
            <v/>
          </cell>
        </row>
        <row r="393">
          <cell r="U393" t="str">
            <v>PR19SVE_H03</v>
          </cell>
          <cell r="V393" t="str">
            <v>Good to drink</v>
          </cell>
          <cell r="W393" t="str">
            <v>PR14 revision</v>
          </cell>
          <cell r="X393" t="str">
            <v>H03</v>
          </cell>
          <cell r="Y393" t="str">
            <v>Farming for Water</v>
          </cell>
          <cell r="Z393" t="str">
            <v>The number of catchment schemes where we have improved control of raw water quality risk from specific pollutants by engaging with farmers and changing farming practices</v>
          </cell>
          <cell r="AA393" t="str">
            <v/>
          </cell>
          <cell r="AB393">
            <v>1</v>
          </cell>
          <cell r="AC393" t="str">
            <v/>
          </cell>
          <cell r="AD393" t="str">
            <v/>
          </cell>
          <cell r="AE393" t="str">
            <v/>
          </cell>
          <cell r="AF393" t="str">
            <v/>
          </cell>
          <cell r="AG393" t="str">
            <v/>
          </cell>
          <cell r="AH393" t="str">
            <v/>
          </cell>
          <cell r="AI393">
            <v>1</v>
          </cell>
          <cell r="AJ393" t="str">
            <v>Out &amp; under</v>
          </cell>
          <cell r="AK393" t="str">
            <v xml:space="preserve">Revenue </v>
          </cell>
          <cell r="AL393" t="str">
            <v>End of AMP</v>
          </cell>
          <cell r="AM393" t="str">
            <v>Catchment management</v>
          </cell>
          <cell r="AN393" t="str">
            <v>nr</v>
          </cell>
          <cell r="AO393" t="str">
            <v>Number of catchment schemes meeting end of AMP7 target KPIs and resulting in an improved classification of EoCs</v>
          </cell>
          <cell r="AP393">
            <v>0</v>
          </cell>
          <cell r="AQ393" t="str">
            <v>Up</v>
          </cell>
          <cell r="AR393" t="str">
            <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t="str">
            <v/>
          </cell>
          <cell r="BJ393" t="str">
            <v/>
          </cell>
          <cell r="BK393" t="str">
            <v/>
          </cell>
          <cell r="BL393" t="str">
            <v/>
          </cell>
          <cell r="BM393" t="str">
            <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t="str">
            <v/>
          </cell>
          <cell r="CE393" t="str">
            <v/>
          </cell>
          <cell r="CF393" t="str">
            <v/>
          </cell>
          <cell r="CG393" t="str">
            <v/>
          </cell>
          <cell r="CH393" t="str">
            <v>Yes</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t="str">
            <v/>
          </cell>
          <cell r="CV393" t="str">
            <v/>
          </cell>
          <cell r="CW393" t="str">
            <v/>
          </cell>
          <cell r="CX393" t="str">
            <v/>
          </cell>
          <cell r="CY393" t="str">
            <v/>
          </cell>
          <cell r="CZ393" t="str">
            <v/>
          </cell>
          <cell r="DA393" t="str">
            <v/>
          </cell>
          <cell r="DB393" t="str">
            <v/>
          </cell>
          <cell r="DC393" t="str">
            <v/>
          </cell>
          <cell r="DD393" t="str">
            <v/>
          </cell>
          <cell r="DE393" t="str">
            <v/>
          </cell>
          <cell r="DF393" t="str">
            <v/>
          </cell>
          <cell r="DG393" t="str">
            <v/>
          </cell>
          <cell r="DH393" t="str">
            <v/>
          </cell>
          <cell r="DI393" t="str">
            <v/>
          </cell>
          <cell r="DJ393" t="str">
            <v/>
          </cell>
          <cell r="DK393" t="str">
            <v/>
          </cell>
          <cell r="DL393" t="str">
            <v/>
          </cell>
          <cell r="DM393" t="str">
            <v/>
          </cell>
          <cell r="DN393" t="str">
            <v/>
          </cell>
          <cell r="DO393" t="str">
            <v/>
          </cell>
          <cell r="DP393" t="str">
            <v/>
          </cell>
          <cell r="DQ393" t="str">
            <v/>
          </cell>
          <cell r="DR393" t="str">
            <v/>
          </cell>
          <cell r="DS393" t="str">
            <v/>
          </cell>
          <cell r="DT393" t="str">
            <v/>
          </cell>
          <cell r="DU393" t="str">
            <v/>
          </cell>
          <cell r="DV393">
            <v>1</v>
          </cell>
          <cell r="DW393" t="str">
            <v/>
          </cell>
        </row>
        <row r="394">
          <cell r="U394" t="str">
            <v>PR19SVE_H04</v>
          </cell>
          <cell r="V394" t="str">
            <v>Good to drink</v>
          </cell>
          <cell r="W394" t="str">
            <v>PR19 new</v>
          </cell>
          <cell r="X394" t="str">
            <v>H04</v>
          </cell>
          <cell r="Y394" t="str">
            <v>Protecting our schools from lead</v>
          </cell>
          <cell r="Z394" t="str">
            <v>The number of schools and nurseries in our region where we have taken action to minimise the risk of lead in their supply of drinking water</v>
          </cell>
          <cell r="AA394" t="str">
            <v/>
          </cell>
          <cell r="AB394">
            <v>1</v>
          </cell>
          <cell r="AC394" t="str">
            <v/>
          </cell>
          <cell r="AD394" t="str">
            <v/>
          </cell>
          <cell r="AE394" t="str">
            <v/>
          </cell>
          <cell r="AF394" t="str">
            <v/>
          </cell>
          <cell r="AG394" t="str">
            <v/>
          </cell>
          <cell r="AH394" t="str">
            <v/>
          </cell>
          <cell r="AI394">
            <v>1</v>
          </cell>
          <cell r="AJ394" t="str">
            <v>Out &amp; under</v>
          </cell>
          <cell r="AK394" t="str">
            <v xml:space="preserve">Revenue </v>
          </cell>
          <cell r="AL394" t="str">
            <v>End of AMP</v>
          </cell>
          <cell r="AM394" t="str">
            <v>Lead</v>
          </cell>
          <cell r="AN394" t="str">
            <v>nr</v>
          </cell>
          <cell r="AO394" t="str">
            <v>Number of schools (primary and nurseries)</v>
          </cell>
          <cell r="AP394">
            <v>0</v>
          </cell>
          <cell r="AQ394" t="str">
            <v>Up</v>
          </cell>
          <cell r="AR394" t="str">
            <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t="str">
            <v/>
          </cell>
          <cell r="BJ394" t="str">
            <v/>
          </cell>
          <cell r="BK394" t="str">
            <v/>
          </cell>
          <cell r="BL394" t="str">
            <v/>
          </cell>
          <cell r="BM394" t="str">
            <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t="str">
            <v/>
          </cell>
          <cell r="CE394" t="str">
            <v/>
          </cell>
          <cell r="CF394" t="str">
            <v/>
          </cell>
          <cell r="CG394" t="str">
            <v/>
          </cell>
          <cell r="CH394" t="str">
            <v>Yes</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t="str">
            <v/>
          </cell>
          <cell r="CV394" t="str">
            <v/>
          </cell>
          <cell r="CW394" t="str">
            <v/>
          </cell>
          <cell r="CX394" t="str">
            <v/>
          </cell>
          <cell r="CY394" t="str">
            <v/>
          </cell>
          <cell r="CZ394" t="str">
            <v/>
          </cell>
          <cell r="DA394" t="str">
            <v/>
          </cell>
          <cell r="DB394" t="str">
            <v/>
          </cell>
          <cell r="DC394" t="str">
            <v/>
          </cell>
          <cell r="DD394" t="str">
            <v/>
          </cell>
          <cell r="DE394" t="str">
            <v/>
          </cell>
          <cell r="DF394" t="str">
            <v/>
          </cell>
          <cell r="DG394" t="str">
            <v/>
          </cell>
          <cell r="DH394" t="str">
            <v/>
          </cell>
          <cell r="DI394" t="str">
            <v/>
          </cell>
          <cell r="DJ394" t="str">
            <v/>
          </cell>
          <cell r="DK394" t="str">
            <v/>
          </cell>
          <cell r="DL394" t="str">
            <v/>
          </cell>
          <cell r="DM394" t="str">
            <v/>
          </cell>
          <cell r="DN394" t="str">
            <v/>
          </cell>
          <cell r="DO394" t="str">
            <v/>
          </cell>
          <cell r="DP394" t="str">
            <v/>
          </cell>
          <cell r="DQ394" t="str">
            <v/>
          </cell>
          <cell r="DR394" t="str">
            <v/>
          </cell>
          <cell r="DS394" t="str">
            <v/>
          </cell>
          <cell r="DT394" t="str">
            <v/>
          </cell>
          <cell r="DU394" t="str">
            <v/>
          </cell>
          <cell r="DV394">
            <v>1</v>
          </cell>
          <cell r="DW394" t="str">
            <v/>
          </cell>
        </row>
        <row r="395">
          <cell r="U395" t="str">
            <v>PR19SWB_PC A1</v>
          </cell>
          <cell r="V395" t="str">
            <v>Clean, Safe and Reliable Supply of Drinking Water</v>
          </cell>
          <cell r="W395" t="str">
            <v>PR14 revision</v>
          </cell>
          <cell r="X395" t="str">
            <v>PC A1</v>
          </cell>
          <cell r="Y395" t="str">
            <v>Water quality compliance (CRI)</v>
          </cell>
          <cell r="Z395" t="str">
            <v>Water companies test the quality of tap water at customers’ taps and through the network. This drinking water quality measure assesses compliance against the standards set.</v>
          </cell>
          <cell r="AA395" t="str">
            <v/>
          </cell>
          <cell r="AB395">
            <v>1</v>
          </cell>
          <cell r="AC395" t="str">
            <v/>
          </cell>
          <cell r="AD395" t="str">
            <v/>
          </cell>
          <cell r="AE395" t="str">
            <v/>
          </cell>
          <cell r="AF395" t="str">
            <v/>
          </cell>
          <cell r="AG395" t="str">
            <v/>
          </cell>
          <cell r="AH395" t="str">
            <v/>
          </cell>
          <cell r="AI395">
            <v>1</v>
          </cell>
          <cell r="AJ395" t="str">
            <v>Under</v>
          </cell>
          <cell r="AK395" t="str">
            <v>Revenue</v>
          </cell>
          <cell r="AL395" t="str">
            <v>In-period</v>
          </cell>
          <cell r="AM395" t="str">
            <v>Water quality compliance</v>
          </cell>
          <cell r="AN395" t="str">
            <v>number</v>
          </cell>
          <cell r="AO395" t="str">
            <v>Numerical CRI score</v>
          </cell>
          <cell r="AP395">
            <v>2</v>
          </cell>
          <cell r="AQ395" t="str">
            <v>Down</v>
          </cell>
          <cell r="AR395" t="str">
            <v>Water quality compliance (CRI)</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t="str">
            <v>Yes</v>
          </cell>
          <cell r="CE395" t="str">
            <v>Yes</v>
          </cell>
          <cell r="CF395" t="str">
            <v>Yes</v>
          </cell>
          <cell r="CG395" t="str">
            <v>Yes</v>
          </cell>
          <cell r="CH395" t="str">
            <v>Yes</v>
          </cell>
          <cell r="CI395" t="str">
            <v/>
          </cell>
          <cell r="CJ395" t="str">
            <v/>
          </cell>
          <cell r="CK395" t="str">
            <v/>
          </cell>
          <cell r="CL395" t="str">
            <v/>
          </cell>
          <cell r="CM395" t="str">
            <v/>
          </cell>
          <cell r="CN395">
            <v>9.5</v>
          </cell>
          <cell r="CO395">
            <v>9.5</v>
          </cell>
          <cell r="CP395">
            <v>9.5</v>
          </cell>
          <cell r="CQ395">
            <v>9.5</v>
          </cell>
          <cell r="CR395">
            <v>9.5</v>
          </cell>
          <cell r="CS395">
            <v>2</v>
          </cell>
          <cell r="CT395">
            <v>2</v>
          </cell>
          <cell r="CU395">
            <v>2</v>
          </cell>
          <cell r="CV395">
            <v>2</v>
          </cell>
          <cell r="CW395">
            <v>2</v>
          </cell>
          <cell r="CX395" t="str">
            <v/>
          </cell>
          <cell r="CY395" t="str">
            <v/>
          </cell>
          <cell r="CZ395" t="str">
            <v/>
          </cell>
          <cell r="DA395" t="str">
            <v/>
          </cell>
          <cell r="DB395" t="str">
            <v/>
          </cell>
          <cell r="DC395" t="str">
            <v/>
          </cell>
          <cell r="DD395" t="str">
            <v/>
          </cell>
          <cell r="DE395" t="str">
            <v/>
          </cell>
          <cell r="DF395" t="str">
            <v/>
          </cell>
          <cell r="DG395" t="str">
            <v/>
          </cell>
          <cell r="DH395" t="str">
            <v/>
          </cell>
          <cell r="DI395" t="str">
            <v/>
          </cell>
          <cell r="DJ395" t="str">
            <v/>
          </cell>
          <cell r="DK395" t="str">
            <v/>
          </cell>
          <cell r="DL395" t="str">
            <v/>
          </cell>
          <cell r="DM395">
            <v>-0.37</v>
          </cell>
          <cell r="DN395" t="str">
            <v/>
          </cell>
          <cell r="DO395" t="str">
            <v/>
          </cell>
          <cell r="DP395" t="str">
            <v/>
          </cell>
          <cell r="DQ395">
            <v>0</v>
          </cell>
          <cell r="DR395" t="str">
            <v/>
          </cell>
          <cell r="DS395" t="str">
            <v/>
          </cell>
          <cell r="DT395" t="str">
            <v/>
          </cell>
          <cell r="DU395" t="str">
            <v/>
          </cell>
          <cell r="DV395">
            <v>1</v>
          </cell>
          <cell r="DW395" t="str">
            <v/>
          </cell>
        </row>
        <row r="396">
          <cell r="U396" t="str">
            <v>PR19SWB_PC A2</v>
          </cell>
          <cell r="V396" t="str">
            <v>Clean, Safe and Reliable Supply of Drinking Water</v>
          </cell>
          <cell r="W396" t="str">
            <v>PR14 revision</v>
          </cell>
          <cell r="X396" t="str">
            <v>PC A2</v>
          </cell>
          <cell r="Y396" t="str">
            <v>Water supply interruptions</v>
          </cell>
          <cell r="Z396" t="str">
            <v>Occasionally supplies of tap water can be disrupted. This measures the average duration of supply interruption per property (for interruptions greater than three hours).</v>
          </cell>
          <cell r="AA396" t="str">
            <v/>
          </cell>
          <cell r="AB396">
            <v>1</v>
          </cell>
          <cell r="AC396" t="str">
            <v/>
          </cell>
          <cell r="AD396" t="str">
            <v/>
          </cell>
          <cell r="AE396" t="str">
            <v/>
          </cell>
          <cell r="AF396" t="str">
            <v/>
          </cell>
          <cell r="AG396" t="str">
            <v/>
          </cell>
          <cell r="AH396" t="str">
            <v/>
          </cell>
          <cell r="AI396">
            <v>1</v>
          </cell>
          <cell r="AJ396" t="str">
            <v>Out &amp; under</v>
          </cell>
          <cell r="AK396" t="str">
            <v>Revenue</v>
          </cell>
          <cell r="AL396" t="str">
            <v>In-period</v>
          </cell>
          <cell r="AM396" t="str">
            <v>Supply interruptions</v>
          </cell>
          <cell r="AN396" t="str">
            <v>hh:mm:ss</v>
          </cell>
          <cell r="AO396" t="str">
            <v>Hours:minutes:seconds per property per year</v>
          </cell>
          <cell r="AP396">
            <v>0</v>
          </cell>
          <cell r="AQ396" t="str">
            <v>Down</v>
          </cell>
          <cell r="AR396" t="str">
            <v>Water supply interruptions</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4.5138888888888893E-3</v>
          </cell>
          <cell r="BJ396">
            <v>4.2592592592592595E-3</v>
          </cell>
          <cell r="BK396">
            <v>3.9930555555555561E-3</v>
          </cell>
          <cell r="BL396">
            <v>3.7384259259259263E-3</v>
          </cell>
          <cell r="BM396">
            <v>3.472222222222222E-3</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t="str">
            <v>Yes</v>
          </cell>
          <cell r="CE396" t="str">
            <v>Yes</v>
          </cell>
          <cell r="CF396" t="str">
            <v>Yes</v>
          </cell>
          <cell r="CG396" t="str">
            <v>Yes</v>
          </cell>
          <cell r="CH396" t="str">
            <v>Yes</v>
          </cell>
          <cell r="CI396" t="str">
            <v/>
          </cell>
          <cell r="CJ396" t="str">
            <v/>
          </cell>
          <cell r="CK396" t="str">
            <v/>
          </cell>
          <cell r="CL396" t="str">
            <v/>
          </cell>
          <cell r="CM396" t="str">
            <v/>
          </cell>
          <cell r="CN396" t="str">
            <v/>
          </cell>
          <cell r="CO396" t="str">
            <v/>
          </cell>
          <cell r="CP396" t="str">
            <v/>
          </cell>
          <cell r="CQ396" t="str">
            <v/>
          </cell>
          <cell r="CR396" t="str">
            <v/>
          </cell>
          <cell r="CS396" t="str">
            <v/>
          </cell>
          <cell r="CT396" t="str">
            <v/>
          </cell>
          <cell r="CU396" t="str">
            <v/>
          </cell>
          <cell r="CV396" t="str">
            <v/>
          </cell>
          <cell r="CW396" t="str">
            <v/>
          </cell>
          <cell r="CX396" t="str">
            <v/>
          </cell>
          <cell r="CY396" t="str">
            <v/>
          </cell>
          <cell r="CZ396" t="str">
            <v/>
          </cell>
          <cell r="DA396" t="str">
            <v/>
          </cell>
          <cell r="DB396" t="str">
            <v/>
          </cell>
          <cell r="DC396" t="str">
            <v/>
          </cell>
          <cell r="DD396" t="str">
            <v/>
          </cell>
          <cell r="DE396" t="str">
            <v/>
          </cell>
          <cell r="DF396" t="str">
            <v/>
          </cell>
          <cell r="DG396" t="str">
            <v/>
          </cell>
          <cell r="DH396" t="str">
            <v/>
          </cell>
          <cell r="DI396" t="str">
            <v/>
          </cell>
          <cell r="DJ396" t="str">
            <v/>
          </cell>
          <cell r="DK396" t="str">
            <v/>
          </cell>
          <cell r="DL396" t="str">
            <v/>
          </cell>
          <cell r="DM396">
            <v>-0.46100000000000002</v>
          </cell>
          <cell r="DN396" t="str">
            <v/>
          </cell>
          <cell r="DO396" t="str">
            <v/>
          </cell>
          <cell r="DP396" t="str">
            <v/>
          </cell>
          <cell r="DQ396">
            <v>9.1999999999999998E-2</v>
          </cell>
          <cell r="DR396" t="str">
            <v/>
          </cell>
          <cell r="DS396" t="str">
            <v/>
          </cell>
          <cell r="DT396" t="str">
            <v/>
          </cell>
          <cell r="DU396" t="str">
            <v/>
          </cell>
          <cell r="DV396">
            <v>1</v>
          </cell>
          <cell r="DW396" t="str">
            <v/>
          </cell>
        </row>
        <row r="397">
          <cell r="U397" t="str">
            <v>PR19SWB_PC A3</v>
          </cell>
          <cell r="V397" t="str">
            <v>Clean, Safe and Reliable Supply of Drinking Water</v>
          </cell>
          <cell r="W397" t="str">
            <v>PR14 revision</v>
          </cell>
          <cell r="X397" t="str">
            <v>PC A3</v>
          </cell>
          <cell r="Y397" t="str">
            <v>Mains repairs</v>
          </cell>
          <cell r="Z397" t="str">
            <v>Water mains can start to leak or burst. This can be due to problems with pipes or joints, cold weather, or changes in ground conditions. This measure is the total number of bursts and leaks across the network.</v>
          </cell>
          <cell r="AA397" t="str">
            <v/>
          </cell>
          <cell r="AB397">
            <v>1</v>
          </cell>
          <cell r="AC397" t="str">
            <v/>
          </cell>
          <cell r="AD397" t="str">
            <v/>
          </cell>
          <cell r="AE397" t="str">
            <v/>
          </cell>
          <cell r="AF397" t="str">
            <v/>
          </cell>
          <cell r="AG397" t="str">
            <v/>
          </cell>
          <cell r="AH397" t="str">
            <v/>
          </cell>
          <cell r="AI397">
            <v>1</v>
          </cell>
          <cell r="AJ397" t="str">
            <v>Out &amp; under</v>
          </cell>
          <cell r="AK397" t="str">
            <v>Revenue</v>
          </cell>
          <cell r="AL397" t="str">
            <v>In-period</v>
          </cell>
          <cell r="AM397" t="str">
            <v>Water mains bursts</v>
          </cell>
          <cell r="AN397" t="str">
            <v>number</v>
          </cell>
          <cell r="AO397" t="str">
            <v>Number of repairs per 1000 km of mains</v>
          </cell>
          <cell r="AP397">
            <v>1</v>
          </cell>
          <cell r="AQ397" t="str">
            <v>Down</v>
          </cell>
          <cell r="AR397" t="str">
            <v>Mains repairs</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152.30000000000001</v>
          </cell>
          <cell r="BJ397">
            <v>147</v>
          </cell>
          <cell r="BK397">
            <v>141.80000000000001</v>
          </cell>
          <cell r="BL397">
            <v>136.6</v>
          </cell>
          <cell r="BM397">
            <v>131.6</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t="str">
            <v>Yes</v>
          </cell>
          <cell r="CE397" t="str">
            <v>Yes</v>
          </cell>
          <cell r="CF397" t="str">
            <v>Yes</v>
          </cell>
          <cell r="CG397" t="str">
            <v>Yes</v>
          </cell>
          <cell r="CH397" t="str">
            <v>Yes</v>
          </cell>
          <cell r="CI397" t="str">
            <v/>
          </cell>
          <cell r="CJ397" t="str">
            <v/>
          </cell>
          <cell r="CK397" t="str">
            <v/>
          </cell>
          <cell r="CL397" t="str">
            <v/>
          </cell>
          <cell r="CM397" t="str">
            <v/>
          </cell>
          <cell r="CN397" t="str">
            <v/>
          </cell>
          <cell r="CO397" t="str">
            <v/>
          </cell>
          <cell r="CP397" t="str">
            <v/>
          </cell>
          <cell r="CQ397" t="str">
            <v/>
          </cell>
          <cell r="CR397" t="str">
            <v/>
          </cell>
          <cell r="CS397" t="str">
            <v/>
          </cell>
          <cell r="CT397" t="str">
            <v/>
          </cell>
          <cell r="CU397" t="str">
            <v/>
          </cell>
          <cell r="CV397" t="str">
            <v/>
          </cell>
          <cell r="CW397" t="str">
            <v/>
          </cell>
          <cell r="CX397" t="str">
            <v/>
          </cell>
          <cell r="CY397" t="str">
            <v/>
          </cell>
          <cell r="CZ397" t="str">
            <v/>
          </cell>
          <cell r="DA397" t="str">
            <v/>
          </cell>
          <cell r="DB397" t="str">
            <v/>
          </cell>
          <cell r="DC397" t="str">
            <v/>
          </cell>
          <cell r="DD397" t="str">
            <v/>
          </cell>
          <cell r="DE397" t="str">
            <v/>
          </cell>
          <cell r="DF397" t="str">
            <v/>
          </cell>
          <cell r="DG397" t="str">
            <v/>
          </cell>
          <cell r="DH397" t="str">
            <v/>
          </cell>
          <cell r="DI397" t="str">
            <v/>
          </cell>
          <cell r="DJ397" t="str">
            <v/>
          </cell>
          <cell r="DK397" t="str">
            <v/>
          </cell>
          <cell r="DL397" t="str">
            <v/>
          </cell>
          <cell r="DM397">
            <v>-9.5000000000000001E-2</v>
          </cell>
          <cell r="DN397" t="str">
            <v/>
          </cell>
          <cell r="DO397" t="str">
            <v/>
          </cell>
          <cell r="DP397" t="str">
            <v/>
          </cell>
          <cell r="DQ397">
            <v>6.0000000000000001E-3</v>
          </cell>
          <cell r="DR397" t="str">
            <v/>
          </cell>
          <cell r="DS397" t="str">
            <v/>
          </cell>
          <cell r="DT397" t="str">
            <v/>
          </cell>
          <cell r="DU397" t="str">
            <v/>
          </cell>
          <cell r="DV397">
            <v>1</v>
          </cell>
          <cell r="DW397" t="str">
            <v/>
          </cell>
        </row>
        <row r="398">
          <cell r="U398" t="str">
            <v>PR19SWB_PC A4</v>
          </cell>
          <cell r="V398" t="str">
            <v>Clean, Safe and Reliable Supply of Drinking Water</v>
          </cell>
          <cell r="W398" t="str">
            <v>PR19 new</v>
          </cell>
          <cell r="X398" t="str">
            <v>PC A4</v>
          </cell>
          <cell r="Y398" t="str">
            <v>Unplanned outage</v>
          </cell>
          <cell r="Z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AA398" t="str">
            <v/>
          </cell>
          <cell r="AB398">
            <v>1</v>
          </cell>
          <cell r="AC398" t="str">
            <v/>
          </cell>
          <cell r="AD398" t="str">
            <v/>
          </cell>
          <cell r="AE398" t="str">
            <v/>
          </cell>
          <cell r="AF398" t="str">
            <v/>
          </cell>
          <cell r="AG398" t="str">
            <v/>
          </cell>
          <cell r="AH398" t="str">
            <v/>
          </cell>
          <cell r="AI398">
            <v>1</v>
          </cell>
          <cell r="AJ398" t="str">
            <v>Under</v>
          </cell>
          <cell r="AK398" t="str">
            <v>Revenue</v>
          </cell>
          <cell r="AL398" t="str">
            <v>In-period</v>
          </cell>
          <cell r="AM398" t="str">
            <v>Water outage</v>
          </cell>
          <cell r="AN398" t="str">
            <v>%</v>
          </cell>
          <cell r="AO398" t="str">
            <v>Percentage of peak week production capacity</v>
          </cell>
          <cell r="AP398">
            <v>2</v>
          </cell>
          <cell r="AQ398" t="str">
            <v>Down</v>
          </cell>
          <cell r="AR398" t="str">
            <v>Unplanned outage</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2.34</v>
          </cell>
          <cell r="BJ398">
            <v>2.34</v>
          </cell>
          <cell r="BK398">
            <v>2.34</v>
          </cell>
          <cell r="BL398">
            <v>2.34</v>
          </cell>
          <cell r="BM398">
            <v>2.34</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t="str">
            <v>Yes</v>
          </cell>
          <cell r="CE398" t="str">
            <v>Yes</v>
          </cell>
          <cell r="CF398" t="str">
            <v>Yes</v>
          </cell>
          <cell r="CG398" t="str">
            <v>Yes</v>
          </cell>
          <cell r="CH398" t="str">
            <v>Yes</v>
          </cell>
          <cell r="CI398" t="str">
            <v/>
          </cell>
          <cell r="CJ398" t="str">
            <v/>
          </cell>
          <cell r="CK398" t="str">
            <v/>
          </cell>
          <cell r="CL398" t="str">
            <v/>
          </cell>
          <cell r="CM398" t="str">
            <v/>
          </cell>
          <cell r="CN398">
            <v>2.98</v>
          </cell>
          <cell r="CO398">
            <v>2.98</v>
          </cell>
          <cell r="CP398">
            <v>2.98</v>
          </cell>
          <cell r="CQ398">
            <v>2.98</v>
          </cell>
          <cell r="CR398">
            <v>2.98</v>
          </cell>
          <cell r="CS398" t="str">
            <v/>
          </cell>
          <cell r="CT398" t="str">
            <v/>
          </cell>
          <cell r="CU398" t="str">
            <v/>
          </cell>
          <cell r="CV398" t="str">
            <v/>
          </cell>
          <cell r="CW398" t="str">
            <v/>
          </cell>
          <cell r="CX398" t="str">
            <v/>
          </cell>
          <cell r="CY398" t="str">
            <v/>
          </cell>
          <cell r="CZ398" t="str">
            <v/>
          </cell>
          <cell r="DA398" t="str">
            <v/>
          </cell>
          <cell r="DB398" t="str">
            <v/>
          </cell>
          <cell r="DC398" t="str">
            <v/>
          </cell>
          <cell r="DD398" t="str">
            <v/>
          </cell>
          <cell r="DE398" t="str">
            <v/>
          </cell>
          <cell r="DF398" t="str">
            <v/>
          </cell>
          <cell r="DG398" t="str">
            <v/>
          </cell>
          <cell r="DH398" t="str">
            <v/>
          </cell>
          <cell r="DI398" t="str">
            <v/>
          </cell>
          <cell r="DJ398" t="str">
            <v/>
          </cell>
          <cell r="DK398" t="str">
            <v/>
          </cell>
          <cell r="DL398" t="str">
            <v/>
          </cell>
          <cell r="DM398">
            <v>-1.58</v>
          </cell>
          <cell r="DN398" t="str">
            <v/>
          </cell>
          <cell r="DO398" t="str">
            <v/>
          </cell>
          <cell r="DP398" t="str">
            <v/>
          </cell>
          <cell r="DQ398" t="str">
            <v/>
          </cell>
          <cell r="DR398" t="str">
            <v/>
          </cell>
          <cell r="DS398" t="str">
            <v/>
          </cell>
          <cell r="DT398" t="str">
            <v/>
          </cell>
          <cell r="DU398" t="str">
            <v/>
          </cell>
          <cell r="DV398">
            <v>1</v>
          </cell>
          <cell r="DW398" t="str">
            <v/>
          </cell>
        </row>
        <row r="399">
          <cell r="U399" t="str">
            <v>PR19SWB_PC A5</v>
          </cell>
          <cell r="V399" t="str">
            <v>Clean, Safe and Reliable Supply of Drinking Water</v>
          </cell>
          <cell r="W399" t="str">
            <v>PR14 revision</v>
          </cell>
          <cell r="X399" t="str">
            <v>PC A5</v>
          </cell>
          <cell r="Y399" t="str">
            <v>Taste, smell and colour contacts</v>
          </cell>
          <cell r="Z399" t="str">
            <v>Water can occasionally have an unpleasant look, taste or appearance. This is the number of times the company is contacted by customers about the taste and smell of water, or because their water was not clear (i.e. it was cloudy or coloured).</v>
          </cell>
          <cell r="AA399" t="str">
            <v/>
          </cell>
          <cell r="AB399">
            <v>1</v>
          </cell>
          <cell r="AC399" t="str">
            <v/>
          </cell>
          <cell r="AD399" t="str">
            <v/>
          </cell>
          <cell r="AE399" t="str">
            <v/>
          </cell>
          <cell r="AF399" t="str">
            <v/>
          </cell>
          <cell r="AG399" t="str">
            <v/>
          </cell>
          <cell r="AH399" t="str">
            <v/>
          </cell>
          <cell r="AI399">
            <v>1</v>
          </cell>
          <cell r="AJ399" t="str">
            <v>Out &amp; under</v>
          </cell>
          <cell r="AK399" t="str">
            <v>Revenue</v>
          </cell>
          <cell r="AL399" t="str">
            <v>In-period</v>
          </cell>
          <cell r="AM399" t="str">
            <v>Customer contacts - water quality</v>
          </cell>
          <cell r="AN399" t="str">
            <v>Number</v>
          </cell>
          <cell r="AO399" t="str">
            <v>No. of contacts per 1,000 population</v>
          </cell>
          <cell r="AP399">
            <v>2</v>
          </cell>
          <cell r="AQ399" t="str">
            <v>Down</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t="str">
            <v/>
          </cell>
          <cell r="BJ399" t="str">
            <v/>
          </cell>
          <cell r="BK399" t="str">
            <v/>
          </cell>
          <cell r="BL399" t="str">
            <v/>
          </cell>
          <cell r="BM399" t="str">
            <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t="str">
            <v>Yes</v>
          </cell>
          <cell r="CE399" t="str">
            <v>Yes</v>
          </cell>
          <cell r="CF399" t="str">
            <v>Yes</v>
          </cell>
          <cell r="CG399" t="str">
            <v>Yes</v>
          </cell>
          <cell r="CH399" t="str">
            <v>Yes</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t="str">
            <v/>
          </cell>
          <cell r="CV399" t="str">
            <v/>
          </cell>
          <cell r="CW399" t="str">
            <v/>
          </cell>
          <cell r="CX399" t="str">
            <v/>
          </cell>
          <cell r="CY399" t="str">
            <v/>
          </cell>
          <cell r="CZ399" t="str">
            <v/>
          </cell>
          <cell r="DA399" t="str">
            <v/>
          </cell>
          <cell r="DB399" t="str">
            <v/>
          </cell>
          <cell r="DC399" t="str">
            <v/>
          </cell>
          <cell r="DD399" t="str">
            <v/>
          </cell>
          <cell r="DE399" t="str">
            <v/>
          </cell>
          <cell r="DF399" t="str">
            <v/>
          </cell>
          <cell r="DG399" t="str">
            <v/>
          </cell>
          <cell r="DH399" t="str">
            <v/>
          </cell>
          <cell r="DI399" t="str">
            <v/>
          </cell>
          <cell r="DJ399" t="str">
            <v/>
          </cell>
          <cell r="DK399" t="str">
            <v/>
          </cell>
          <cell r="DL399" t="str">
            <v/>
          </cell>
          <cell r="DM399" t="str">
            <v/>
          </cell>
          <cell r="DN399" t="str">
            <v/>
          </cell>
          <cell r="DO399" t="str">
            <v/>
          </cell>
          <cell r="DP399" t="str">
            <v/>
          </cell>
          <cell r="DQ399" t="str">
            <v/>
          </cell>
          <cell r="DR399" t="str">
            <v/>
          </cell>
          <cell r="DS399" t="str">
            <v/>
          </cell>
          <cell r="DT399" t="str">
            <v/>
          </cell>
          <cell r="DU399" t="str">
            <v/>
          </cell>
          <cell r="DV399">
            <v>1</v>
          </cell>
          <cell r="DW399" t="str">
            <v/>
          </cell>
        </row>
        <row r="400">
          <cell r="U400" t="str">
            <v>PR19SWB_PC C1</v>
          </cell>
          <cell r="V400" t="str">
            <v>Available and Sufficient Resources</v>
          </cell>
          <cell r="W400" t="str">
            <v>PR14 revision</v>
          </cell>
          <cell r="X400" t="str">
            <v>PC C1</v>
          </cell>
          <cell r="Y400" t="str">
            <v>Water restrictions placed on customers</v>
          </cell>
          <cell r="Z400" t="str">
            <v>In times of drought it may be necessary to introduce restrictions on water use. This measures whether there have been any temporary use bans or more severe restrictions during the year for any or all customers.</v>
          </cell>
          <cell r="AA400">
            <v>0.1</v>
          </cell>
          <cell r="AB400">
            <v>0.9</v>
          </cell>
          <cell r="AC400" t="str">
            <v/>
          </cell>
          <cell r="AD400" t="str">
            <v/>
          </cell>
          <cell r="AE400" t="str">
            <v/>
          </cell>
          <cell r="AF400" t="str">
            <v/>
          </cell>
          <cell r="AG400" t="str">
            <v/>
          </cell>
          <cell r="AH400" t="str">
            <v/>
          </cell>
          <cell r="AI400">
            <v>1</v>
          </cell>
          <cell r="AJ400" t="str">
            <v>Under</v>
          </cell>
          <cell r="AK400" t="str">
            <v>RCV</v>
          </cell>
          <cell r="AL400" t="str">
            <v>End of period</v>
          </cell>
          <cell r="AM400" t="str">
            <v>Supply restrictions</v>
          </cell>
          <cell r="AN400" t="str">
            <v>Nr</v>
          </cell>
          <cell r="AO400" t="str">
            <v>Number</v>
          </cell>
          <cell r="AP400">
            <v>0</v>
          </cell>
          <cell r="AQ400" t="str">
            <v>Down</v>
          </cell>
          <cell r="AR400" t="str">
            <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t="str">
            <v/>
          </cell>
          <cell r="BJ400" t="str">
            <v/>
          </cell>
          <cell r="BK400" t="str">
            <v/>
          </cell>
          <cell r="BL400" t="str">
            <v/>
          </cell>
          <cell r="BM400" t="str">
            <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t="str">
            <v>Yes</v>
          </cell>
          <cell r="CE400" t="str">
            <v>Yes</v>
          </cell>
          <cell r="CF400" t="str">
            <v>Yes</v>
          </cell>
          <cell r="CG400" t="str">
            <v>Yes</v>
          </cell>
          <cell r="CH400" t="str">
            <v>Yes</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t="str">
            <v/>
          </cell>
          <cell r="CV400" t="str">
            <v/>
          </cell>
          <cell r="CW400" t="str">
            <v/>
          </cell>
          <cell r="CX400" t="str">
            <v/>
          </cell>
          <cell r="CY400" t="str">
            <v/>
          </cell>
          <cell r="CZ400" t="str">
            <v/>
          </cell>
          <cell r="DA400" t="str">
            <v/>
          </cell>
          <cell r="DB400" t="str">
            <v/>
          </cell>
          <cell r="DC400" t="str">
            <v/>
          </cell>
          <cell r="DD400" t="str">
            <v/>
          </cell>
          <cell r="DE400" t="str">
            <v/>
          </cell>
          <cell r="DF400" t="str">
            <v/>
          </cell>
          <cell r="DG400" t="str">
            <v/>
          </cell>
          <cell r="DH400" t="str">
            <v/>
          </cell>
          <cell r="DI400" t="str">
            <v/>
          </cell>
          <cell r="DJ400" t="str">
            <v/>
          </cell>
          <cell r="DK400" t="str">
            <v/>
          </cell>
          <cell r="DL400" t="str">
            <v/>
          </cell>
          <cell r="DM400" t="str">
            <v/>
          </cell>
          <cell r="DN400" t="str">
            <v/>
          </cell>
          <cell r="DO400" t="str">
            <v/>
          </cell>
          <cell r="DP400" t="str">
            <v/>
          </cell>
          <cell r="DQ400" t="str">
            <v/>
          </cell>
          <cell r="DR400" t="str">
            <v/>
          </cell>
          <cell r="DS400" t="str">
            <v/>
          </cell>
          <cell r="DT400" t="str">
            <v/>
          </cell>
          <cell r="DU400" t="str">
            <v/>
          </cell>
          <cell r="DV400">
            <v>1</v>
          </cell>
          <cell r="DW400" t="str">
            <v/>
          </cell>
        </row>
        <row r="401">
          <cell r="U401" t="str">
            <v>PR19SWB_PC C2</v>
          </cell>
          <cell r="V401" t="str">
            <v>Available and Sufficient Resources</v>
          </cell>
          <cell r="W401" t="str">
            <v>PR14 revision</v>
          </cell>
          <cell r="X401" t="str">
            <v>PC C2</v>
          </cell>
          <cell r="Y401" t="str">
            <v>Leakage</v>
          </cell>
          <cell r="Z401" t="str">
            <v>Water loss through leaking and burst pipes is known as leakage. This measure is the volume of leakage per day and includes both leakage from our water mains network as well as customer supply pipes.</v>
          </cell>
          <cell r="AA401" t="str">
            <v/>
          </cell>
          <cell r="AB401">
            <v>1</v>
          </cell>
          <cell r="AC401" t="str">
            <v/>
          </cell>
          <cell r="AD401" t="str">
            <v/>
          </cell>
          <cell r="AE401" t="str">
            <v/>
          </cell>
          <cell r="AF401" t="str">
            <v/>
          </cell>
          <cell r="AG401" t="str">
            <v/>
          </cell>
          <cell r="AH401" t="str">
            <v/>
          </cell>
          <cell r="AI401">
            <v>1</v>
          </cell>
          <cell r="AJ401" t="str">
            <v>Out &amp; under</v>
          </cell>
          <cell r="AK401" t="str">
            <v>Revenue</v>
          </cell>
          <cell r="AL401" t="str">
            <v>In-period</v>
          </cell>
          <cell r="AM401" t="str">
            <v>Leakage</v>
          </cell>
          <cell r="AN401" t="str">
            <v>%</v>
          </cell>
          <cell r="AO401" t="str">
            <v>Percentage reduction from baseline (2019-20) using 3 year average</v>
          </cell>
          <cell r="AP401">
            <v>1</v>
          </cell>
          <cell r="AQ401" t="str">
            <v>Up</v>
          </cell>
          <cell r="AR401" t="str">
            <v>Leakage</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3</v>
          </cell>
          <cell r="BJ401">
            <v>6</v>
          </cell>
          <cell r="BK401">
            <v>9</v>
          </cell>
          <cell r="BL401">
            <v>12</v>
          </cell>
          <cell r="BM401">
            <v>15</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t="str">
            <v>Yes</v>
          </cell>
          <cell r="CE401" t="str">
            <v>Yes</v>
          </cell>
          <cell r="CF401" t="str">
            <v>Yes</v>
          </cell>
          <cell r="CG401" t="str">
            <v>Yes</v>
          </cell>
          <cell r="CH401" t="str">
            <v>Yes</v>
          </cell>
          <cell r="CI401">
            <v>-59.4</v>
          </cell>
          <cell r="CJ401">
            <v>-59.4</v>
          </cell>
          <cell r="CK401">
            <v>-59.4</v>
          </cell>
          <cell r="CL401">
            <v>-59.4</v>
          </cell>
          <cell r="CM401">
            <v>-59.4</v>
          </cell>
          <cell r="CN401">
            <v>-30.6</v>
          </cell>
          <cell r="CO401">
            <v>-30.6</v>
          </cell>
          <cell r="CP401">
            <v>-30.6</v>
          </cell>
          <cell r="CQ401">
            <v>-30.6</v>
          </cell>
          <cell r="CR401">
            <v>-30.6</v>
          </cell>
          <cell r="CS401" t="str">
            <v/>
          </cell>
          <cell r="CT401" t="str">
            <v/>
          </cell>
          <cell r="CU401" t="str">
            <v/>
          </cell>
          <cell r="CV401" t="str">
            <v/>
          </cell>
          <cell r="CW401" t="str">
            <v/>
          </cell>
          <cell r="CX401" t="str">
            <v/>
          </cell>
          <cell r="CY401" t="str">
            <v/>
          </cell>
          <cell r="CZ401" t="str">
            <v/>
          </cell>
          <cell r="DA401" t="str">
            <v/>
          </cell>
          <cell r="DB401" t="str">
            <v/>
          </cell>
          <cell r="DC401">
            <v>32.6</v>
          </cell>
          <cell r="DD401">
            <v>33.299999999999997</v>
          </cell>
          <cell r="DE401">
            <v>36.1</v>
          </cell>
          <cell r="DF401">
            <v>39.200000000000003</v>
          </cell>
          <cell r="DG401">
            <v>42.3</v>
          </cell>
          <cell r="DH401">
            <v>0</v>
          </cell>
          <cell r="DI401">
            <v>0</v>
          </cell>
          <cell r="DJ401">
            <v>0</v>
          </cell>
          <cell r="DK401">
            <v>0</v>
          </cell>
          <cell r="DL401">
            <v>0</v>
          </cell>
          <cell r="DM401">
            <v>-0.61499999999999999</v>
          </cell>
          <cell r="DN401" t="str">
            <v/>
          </cell>
          <cell r="DO401" t="str">
            <v/>
          </cell>
          <cell r="DP401">
            <v>-1.2310000000000001</v>
          </cell>
          <cell r="DQ401">
            <v>0.37</v>
          </cell>
          <cell r="DR401" t="str">
            <v/>
          </cell>
          <cell r="DS401" t="str">
            <v/>
          </cell>
          <cell r="DT401">
            <v>0.74</v>
          </cell>
          <cell r="DU401" t="str">
            <v>No</v>
          </cell>
          <cell r="DV401">
            <v>1</v>
          </cell>
          <cell r="DW401" t="str">
            <v/>
          </cell>
        </row>
        <row r="402">
          <cell r="U402" t="str">
            <v>PR19SWB_PC C3</v>
          </cell>
          <cell r="V402" t="str">
            <v>Available and Sufficient Resources</v>
          </cell>
          <cell r="W402" t="str">
            <v>PR19 new</v>
          </cell>
          <cell r="X402" t="str">
            <v>PC C3</v>
          </cell>
          <cell r="Y402" t="str">
            <v>Per capita consumption</v>
          </cell>
          <cell r="Z402" t="str">
            <v>An increasing population means extra demand for water, while changing weather patterns may result in more droughts – meaning it is important for everyone to take care how they use water. This is a measure of the average daily water usage of customers.</v>
          </cell>
          <cell r="AA402" t="str">
            <v/>
          </cell>
          <cell r="AB402">
            <v>1</v>
          </cell>
          <cell r="AC402" t="str">
            <v/>
          </cell>
          <cell r="AD402" t="str">
            <v/>
          </cell>
          <cell r="AE402" t="str">
            <v/>
          </cell>
          <cell r="AF402" t="str">
            <v/>
          </cell>
          <cell r="AG402" t="str">
            <v/>
          </cell>
          <cell r="AH402" t="str">
            <v/>
          </cell>
          <cell r="AI402">
            <v>1</v>
          </cell>
          <cell r="AJ402" t="str">
            <v>Out &amp; under</v>
          </cell>
          <cell r="AK402" t="str">
            <v>RCV</v>
          </cell>
          <cell r="AL402" t="str">
            <v>End of period</v>
          </cell>
          <cell r="AM402" t="str">
            <v>Water consumption</v>
          </cell>
          <cell r="AN402" t="str">
            <v xml:space="preserve">% </v>
          </cell>
          <cell r="AO402" t="str">
            <v>Percentage reduction from baseline (2019-20) using 3 year average</v>
          </cell>
          <cell r="AP402">
            <v>1</v>
          </cell>
          <cell r="AQ402" t="str">
            <v>Up</v>
          </cell>
          <cell r="AR402" t="str">
            <v>Per capita consumption</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1.1000000000000001</v>
          </cell>
          <cell r="BJ402">
            <v>2.2999999999999998</v>
          </cell>
          <cell r="BK402">
            <v>3.6</v>
          </cell>
          <cell r="BL402">
            <v>5</v>
          </cell>
          <cell r="BM402">
            <v>6.2</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t="str">
            <v>Yes</v>
          </cell>
          <cell r="CE402" t="str">
            <v>Yes</v>
          </cell>
          <cell r="CF402" t="str">
            <v>Yes</v>
          </cell>
          <cell r="CG402" t="str">
            <v>Yes</v>
          </cell>
          <cell r="CH402" t="str">
            <v>Yes</v>
          </cell>
          <cell r="CI402" t="str">
            <v/>
          </cell>
          <cell r="CJ402" t="str">
            <v/>
          </cell>
          <cell r="CK402" t="str">
            <v/>
          </cell>
          <cell r="CL402" t="str">
            <v/>
          </cell>
          <cell r="CM402" t="str">
            <v/>
          </cell>
          <cell r="CN402">
            <v>-5</v>
          </cell>
          <cell r="CO402">
            <v>-3.5</v>
          </cell>
          <cell r="CP402">
            <v>-2.8</v>
          </cell>
          <cell r="CQ402">
            <v>-1.3</v>
          </cell>
          <cell r="CR402">
            <v>0.1</v>
          </cell>
          <cell r="CS402" t="str">
            <v/>
          </cell>
          <cell r="CT402" t="str">
            <v/>
          </cell>
          <cell r="CU402" t="str">
            <v/>
          </cell>
          <cell r="CV402" t="str">
            <v/>
          </cell>
          <cell r="CW402" t="str">
            <v/>
          </cell>
          <cell r="CX402" t="str">
            <v/>
          </cell>
          <cell r="CY402" t="str">
            <v/>
          </cell>
          <cell r="CZ402" t="str">
            <v/>
          </cell>
          <cell r="DA402" t="str">
            <v/>
          </cell>
          <cell r="DB402" t="str">
            <v/>
          </cell>
          <cell r="DC402">
            <v>7.4</v>
          </cell>
          <cell r="DD402">
            <v>8.6</v>
          </cell>
          <cell r="DE402">
            <v>9.9</v>
          </cell>
          <cell r="DF402">
            <v>11.3</v>
          </cell>
          <cell r="DG402">
            <v>12.5</v>
          </cell>
          <cell r="DH402" t="str">
            <v/>
          </cell>
          <cell r="DI402" t="str">
            <v/>
          </cell>
          <cell r="DJ402" t="str">
            <v/>
          </cell>
          <cell r="DK402" t="str">
            <v/>
          </cell>
          <cell r="DL402" t="str">
            <v/>
          </cell>
          <cell r="DM402">
            <v>-0.27900000000000003</v>
          </cell>
          <cell r="DN402" t="str">
            <v/>
          </cell>
          <cell r="DO402" t="str">
            <v/>
          </cell>
          <cell r="DP402" t="str">
            <v/>
          </cell>
          <cell r="DQ402">
            <v>0.25600000000000001</v>
          </cell>
          <cell r="DR402" t="str">
            <v/>
          </cell>
          <cell r="DS402" t="str">
            <v/>
          </cell>
          <cell r="DT402" t="str">
            <v/>
          </cell>
          <cell r="DU402" t="str">
            <v/>
          </cell>
          <cell r="DV402">
            <v>1</v>
          </cell>
          <cell r="DW402" t="str">
            <v/>
          </cell>
        </row>
        <row r="403">
          <cell r="U403" t="str">
            <v>PR19SWB_PC B1</v>
          </cell>
          <cell r="V403" t="str">
            <v>Reliable Wastewater Service</v>
          </cell>
          <cell r="W403" t="str">
            <v>PR14 revision</v>
          </cell>
          <cell r="X403" t="str">
            <v>PC B1</v>
          </cell>
          <cell r="Y403" t="str">
            <v>Internal sewer flooding</v>
          </cell>
          <cell r="Z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AA403" t="str">
            <v/>
          </cell>
          <cell r="AB403" t="str">
            <v/>
          </cell>
          <cell r="AC403">
            <v>1</v>
          </cell>
          <cell r="AD403" t="str">
            <v/>
          </cell>
          <cell r="AE403" t="str">
            <v/>
          </cell>
          <cell r="AF403" t="str">
            <v/>
          </cell>
          <cell r="AG403" t="str">
            <v/>
          </cell>
          <cell r="AH403" t="str">
            <v/>
          </cell>
          <cell r="AI403">
            <v>1</v>
          </cell>
          <cell r="AJ403" t="str">
            <v>Out &amp; under</v>
          </cell>
          <cell r="AK403" t="str">
            <v>Revenue</v>
          </cell>
          <cell r="AL403" t="str">
            <v>In-period</v>
          </cell>
          <cell r="AM403" t="str">
            <v>Sewer flooding</v>
          </cell>
          <cell r="AN403" t="str">
            <v>number</v>
          </cell>
          <cell r="AO403" t="str">
            <v>Number of incidents per 10,000 sewer connections</v>
          </cell>
          <cell r="AP403">
            <v>2</v>
          </cell>
          <cell r="AQ403" t="str">
            <v>Down</v>
          </cell>
          <cell r="AR403" t="str">
            <v>Internal sewer flooding</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1.68</v>
          </cell>
          <cell r="BJ403">
            <v>1.63</v>
          </cell>
          <cell r="BK403">
            <v>1.58</v>
          </cell>
          <cell r="BL403">
            <v>1.44</v>
          </cell>
          <cell r="BM403">
            <v>1.34</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t="str">
            <v>Yes</v>
          </cell>
          <cell r="CE403" t="str">
            <v>Yes</v>
          </cell>
          <cell r="CF403" t="str">
            <v>Yes</v>
          </cell>
          <cell r="CG403" t="str">
            <v>Yes</v>
          </cell>
          <cell r="CH403" t="str">
            <v>Yes</v>
          </cell>
          <cell r="CI403">
            <v>8.4700000000000006</v>
          </cell>
          <cell r="CJ403">
            <v>8.4700000000000006</v>
          </cell>
          <cell r="CK403">
            <v>8.4700000000000006</v>
          </cell>
          <cell r="CL403">
            <v>8.4700000000000006</v>
          </cell>
          <cell r="CM403">
            <v>8.4700000000000006</v>
          </cell>
          <cell r="CN403">
            <v>2.56</v>
          </cell>
          <cell r="CO403">
            <v>2.56</v>
          </cell>
          <cell r="CP403">
            <v>2.56</v>
          </cell>
          <cell r="CQ403">
            <v>2.56</v>
          </cell>
          <cell r="CR403">
            <v>2.56</v>
          </cell>
          <cell r="CS403" t="str">
            <v/>
          </cell>
          <cell r="CT403" t="str">
            <v/>
          </cell>
          <cell r="CU403" t="str">
            <v/>
          </cell>
          <cell r="CV403" t="str">
            <v/>
          </cell>
          <cell r="CW403" t="str">
            <v/>
          </cell>
          <cell r="CX403" t="str">
            <v/>
          </cell>
          <cell r="CY403" t="str">
            <v/>
          </cell>
          <cell r="CZ403" t="str">
            <v/>
          </cell>
          <cell r="DA403" t="str">
            <v/>
          </cell>
          <cell r="DB403" t="str">
            <v/>
          </cell>
          <cell r="DC403">
            <v>0.93</v>
          </cell>
          <cell r="DD403">
            <v>0.9</v>
          </cell>
          <cell r="DE403">
            <v>0.87</v>
          </cell>
          <cell r="DF403">
            <v>0.8</v>
          </cell>
          <cell r="DG403">
            <v>0.74</v>
          </cell>
          <cell r="DH403">
            <v>0</v>
          </cell>
          <cell r="DI403">
            <v>0</v>
          </cell>
          <cell r="DJ403">
            <v>0</v>
          </cell>
          <cell r="DK403">
            <v>0</v>
          </cell>
          <cell r="DL403">
            <v>0</v>
          </cell>
          <cell r="DM403">
            <v>-9.5120000000000005</v>
          </cell>
          <cell r="DN403" t="str">
            <v/>
          </cell>
          <cell r="DO403" t="str">
            <v/>
          </cell>
          <cell r="DP403">
            <v>-19.024000000000001</v>
          </cell>
          <cell r="DQ403">
            <v>3.52</v>
          </cell>
          <cell r="DR403" t="str">
            <v/>
          </cell>
          <cell r="DS403" t="str">
            <v/>
          </cell>
          <cell r="DT403">
            <v>7.04</v>
          </cell>
          <cell r="DU403" t="str">
            <v/>
          </cell>
          <cell r="DV403">
            <v>1</v>
          </cell>
          <cell r="DW403" t="str">
            <v/>
          </cell>
        </row>
        <row r="404">
          <cell r="U404" t="str">
            <v>PR19SWB_PC B2</v>
          </cell>
          <cell r="V404" t="str">
            <v>Reliable Wastewater Service</v>
          </cell>
          <cell r="W404" t="str">
            <v>PR14 revision</v>
          </cell>
          <cell r="X404" t="str">
            <v>PC B2</v>
          </cell>
          <cell r="Y404" t="str">
            <v>External sewer flooding incidents</v>
          </cell>
          <cell r="Z404" t="str">
            <v>When sewers or pumps block, sewage can escape and this can affect homes and businesses. External sewer flooding means sewage has entered the grounds or gardens of a building normally used for residential, public, community and business purposes.</v>
          </cell>
          <cell r="AA404" t="str">
            <v/>
          </cell>
          <cell r="AB404" t="str">
            <v/>
          </cell>
          <cell r="AC404">
            <v>1</v>
          </cell>
          <cell r="AD404" t="str">
            <v/>
          </cell>
          <cell r="AE404" t="str">
            <v/>
          </cell>
          <cell r="AF404" t="str">
            <v/>
          </cell>
          <cell r="AG404" t="str">
            <v/>
          </cell>
          <cell r="AH404" t="str">
            <v/>
          </cell>
          <cell r="AI404">
            <v>1</v>
          </cell>
          <cell r="AJ404" t="str">
            <v>Out &amp; under</v>
          </cell>
          <cell r="AK404" t="str">
            <v>Revenue</v>
          </cell>
          <cell r="AL404" t="str">
            <v>In-period</v>
          </cell>
          <cell r="AM404" t="str">
            <v>Sewer flooding</v>
          </cell>
          <cell r="AN404" t="str">
            <v>number</v>
          </cell>
          <cell r="AO404" t="str">
            <v>Number of incidents per 10,000 sewer connections</v>
          </cell>
          <cell r="AP404">
            <v>0</v>
          </cell>
          <cell r="AQ404" t="str">
            <v>Down</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t="str">
            <v/>
          </cell>
          <cell r="BJ404" t="str">
            <v/>
          </cell>
          <cell r="BK404" t="str">
            <v/>
          </cell>
          <cell r="BL404" t="str">
            <v/>
          </cell>
          <cell r="BM404" t="str">
            <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t="str">
            <v>Yes</v>
          </cell>
          <cell r="CE404" t="str">
            <v>Yes</v>
          </cell>
          <cell r="CF404" t="str">
            <v>Yes</v>
          </cell>
          <cell r="CG404" t="str">
            <v>Yes</v>
          </cell>
          <cell r="CH404" t="str">
            <v>Yes</v>
          </cell>
          <cell r="CI404" t="str">
            <v/>
          </cell>
          <cell r="CJ404" t="str">
            <v/>
          </cell>
          <cell r="CK404" t="str">
            <v/>
          </cell>
          <cell r="CL404" t="str">
            <v/>
          </cell>
          <cell r="CM404" t="str">
            <v/>
          </cell>
          <cell r="CN404" t="str">
            <v/>
          </cell>
          <cell r="CO404" t="str">
            <v/>
          </cell>
          <cell r="CP404" t="str">
            <v/>
          </cell>
          <cell r="CQ404" t="str">
            <v/>
          </cell>
          <cell r="CR404" t="str">
            <v/>
          </cell>
          <cell r="CS404" t="str">
            <v/>
          </cell>
          <cell r="CT404" t="str">
            <v/>
          </cell>
          <cell r="CU404" t="str">
            <v/>
          </cell>
          <cell r="CV404" t="str">
            <v/>
          </cell>
          <cell r="CW404" t="str">
            <v/>
          </cell>
          <cell r="CX404" t="str">
            <v/>
          </cell>
          <cell r="CY404" t="str">
            <v/>
          </cell>
          <cell r="CZ404" t="str">
            <v/>
          </cell>
          <cell r="DA404" t="str">
            <v/>
          </cell>
          <cell r="DB404" t="str">
            <v/>
          </cell>
          <cell r="DC404" t="str">
            <v/>
          </cell>
          <cell r="DD404" t="str">
            <v/>
          </cell>
          <cell r="DE404" t="str">
            <v/>
          </cell>
          <cell r="DF404" t="str">
            <v/>
          </cell>
          <cell r="DG404" t="str">
            <v/>
          </cell>
          <cell r="DH404" t="str">
            <v/>
          </cell>
          <cell r="DI404" t="str">
            <v/>
          </cell>
          <cell r="DJ404" t="str">
            <v/>
          </cell>
          <cell r="DK404" t="str">
            <v/>
          </cell>
          <cell r="DL404" t="str">
            <v/>
          </cell>
          <cell r="DM404" t="str">
            <v/>
          </cell>
          <cell r="DN404" t="str">
            <v/>
          </cell>
          <cell r="DO404" t="str">
            <v/>
          </cell>
          <cell r="DP404" t="str">
            <v/>
          </cell>
          <cell r="DQ404" t="str">
            <v/>
          </cell>
          <cell r="DR404" t="str">
            <v/>
          </cell>
          <cell r="DS404" t="str">
            <v/>
          </cell>
          <cell r="DT404" t="str">
            <v/>
          </cell>
          <cell r="DU404" t="str">
            <v/>
          </cell>
          <cell r="DV404">
            <v>1</v>
          </cell>
          <cell r="DW404" t="str">
            <v/>
          </cell>
        </row>
        <row r="405">
          <cell r="U405" t="str">
            <v>PR19SWB_PC B3</v>
          </cell>
          <cell r="V405" t="str">
            <v>Reliable Wastewater Service</v>
          </cell>
          <cell r="W405" t="str">
            <v>PR14 revision</v>
          </cell>
          <cell r="X405" t="str">
            <v>PC B3</v>
          </cell>
          <cell r="Y405" t="str">
            <v>Sewer collapses</v>
          </cell>
          <cell r="Z405" t="str">
            <v>Sewers can collapse, for example when they are old or damaged by tree roots. This causes the ground above the sewer to fall into the sewer, blocking the flow of sewage.</v>
          </cell>
          <cell r="AA405" t="str">
            <v/>
          </cell>
          <cell r="AB405" t="str">
            <v/>
          </cell>
          <cell r="AC405">
            <v>1</v>
          </cell>
          <cell r="AD405" t="str">
            <v/>
          </cell>
          <cell r="AE405" t="str">
            <v/>
          </cell>
          <cell r="AF405" t="str">
            <v/>
          </cell>
          <cell r="AG405" t="str">
            <v/>
          </cell>
          <cell r="AH405" t="str">
            <v/>
          </cell>
          <cell r="AI405">
            <v>1</v>
          </cell>
          <cell r="AJ405" t="str">
            <v>Out &amp; under</v>
          </cell>
          <cell r="AK405" t="str">
            <v>Revenue</v>
          </cell>
          <cell r="AL405" t="str">
            <v>In-period</v>
          </cell>
          <cell r="AM405" t="str">
            <v>Repair and maintenance</v>
          </cell>
          <cell r="AN405" t="str">
            <v>number</v>
          </cell>
          <cell r="AO405" t="str">
            <v>Number of collapses per 1000km of sewer network</v>
          </cell>
          <cell r="AP405">
            <v>2</v>
          </cell>
          <cell r="AQ405" t="str">
            <v>Down</v>
          </cell>
          <cell r="AR405" t="str">
            <v>Sewer collapses</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17.059999999999999</v>
          </cell>
          <cell r="BJ405">
            <v>16.27</v>
          </cell>
          <cell r="BK405">
            <v>15.54</v>
          </cell>
          <cell r="BL405">
            <v>14.76</v>
          </cell>
          <cell r="BM405">
            <v>13.99</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t="str">
            <v>Yes</v>
          </cell>
          <cell r="CE405" t="str">
            <v>Yes</v>
          </cell>
          <cell r="CF405" t="str">
            <v>Yes</v>
          </cell>
          <cell r="CG405" t="str">
            <v>Yes</v>
          </cell>
          <cell r="CH405" t="str">
            <v>Yes</v>
          </cell>
          <cell r="CI405" t="str">
            <v/>
          </cell>
          <cell r="CJ405" t="str">
            <v/>
          </cell>
          <cell r="CK405" t="str">
            <v/>
          </cell>
          <cell r="CL405" t="str">
            <v/>
          </cell>
          <cell r="CM405" t="str">
            <v/>
          </cell>
          <cell r="CN405" t="str">
            <v/>
          </cell>
          <cell r="CO405" t="str">
            <v/>
          </cell>
          <cell r="CP405" t="str">
            <v/>
          </cell>
          <cell r="CQ405" t="str">
            <v/>
          </cell>
          <cell r="CR405" t="str">
            <v/>
          </cell>
          <cell r="CS405" t="str">
            <v/>
          </cell>
          <cell r="CT405" t="str">
            <v/>
          </cell>
          <cell r="CU405" t="str">
            <v/>
          </cell>
          <cell r="CV405" t="str">
            <v/>
          </cell>
          <cell r="CW405" t="str">
            <v/>
          </cell>
          <cell r="CX405" t="str">
            <v/>
          </cell>
          <cell r="CY405" t="str">
            <v/>
          </cell>
          <cell r="CZ405" t="str">
            <v/>
          </cell>
          <cell r="DA405" t="str">
            <v/>
          </cell>
          <cell r="DB405" t="str">
            <v/>
          </cell>
          <cell r="DC405" t="str">
            <v/>
          </cell>
          <cell r="DD405" t="str">
            <v/>
          </cell>
          <cell r="DE405" t="str">
            <v/>
          </cell>
          <cell r="DF405" t="str">
            <v/>
          </cell>
          <cell r="DG405" t="str">
            <v/>
          </cell>
          <cell r="DH405" t="str">
            <v/>
          </cell>
          <cell r="DI405" t="str">
            <v/>
          </cell>
          <cell r="DJ405" t="str">
            <v/>
          </cell>
          <cell r="DK405" t="str">
            <v/>
          </cell>
          <cell r="DL405" t="str">
            <v/>
          </cell>
          <cell r="DM405">
            <v>-0.19500000000000001</v>
          </cell>
          <cell r="DN405" t="str">
            <v/>
          </cell>
          <cell r="DO405" t="str">
            <v/>
          </cell>
          <cell r="DP405" t="str">
            <v/>
          </cell>
          <cell r="DQ405">
            <v>0.04</v>
          </cell>
          <cell r="DR405" t="str">
            <v/>
          </cell>
          <cell r="DS405" t="str">
            <v/>
          </cell>
          <cell r="DT405" t="str">
            <v/>
          </cell>
          <cell r="DU405" t="str">
            <v/>
          </cell>
          <cell r="DV405">
            <v>1</v>
          </cell>
          <cell r="DW405" t="str">
            <v/>
          </cell>
        </row>
        <row r="406">
          <cell r="U406" t="str">
            <v>PR19SWB_PC B4</v>
          </cell>
          <cell r="V406" t="str">
            <v>Reliable Wastewater Service</v>
          </cell>
          <cell r="W406" t="str">
            <v>PR14 revision</v>
          </cell>
          <cell r="X406" t="str">
            <v>PC B4</v>
          </cell>
          <cell r="Y406" t="str">
            <v>Sewer blockages</v>
          </cell>
          <cell r="Z406" t="str">
            <v>Sewers can block when items such as wet wipes, nappies, cotton buds, fats and oils are flushed into drains. They cause sewers to clog and block, restricting the flow of sewage.</v>
          </cell>
          <cell r="AA406" t="str">
            <v/>
          </cell>
          <cell r="AB406" t="str">
            <v/>
          </cell>
          <cell r="AC406">
            <v>1</v>
          </cell>
          <cell r="AD406" t="str">
            <v/>
          </cell>
          <cell r="AE406" t="str">
            <v/>
          </cell>
          <cell r="AF406" t="str">
            <v/>
          </cell>
          <cell r="AG406" t="str">
            <v/>
          </cell>
          <cell r="AH406" t="str">
            <v/>
          </cell>
          <cell r="AI406">
            <v>1</v>
          </cell>
          <cell r="AJ406" t="str">
            <v>Out &amp; under</v>
          </cell>
          <cell r="AK406" t="str">
            <v>Revenue</v>
          </cell>
          <cell r="AL406" t="str">
            <v>In-period</v>
          </cell>
          <cell r="AM406" t="str">
            <v>Repair and maintenance</v>
          </cell>
          <cell r="AN406" t="str">
            <v>number</v>
          </cell>
          <cell r="AO406" t="str">
            <v>Incidents per 1,000 km of sewers</v>
          </cell>
          <cell r="AP406">
            <v>0</v>
          </cell>
          <cell r="AQ406" t="str">
            <v>Down</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t="str">
            <v/>
          </cell>
          <cell r="BJ406" t="str">
            <v/>
          </cell>
          <cell r="BK406" t="str">
            <v/>
          </cell>
          <cell r="BL406" t="str">
            <v/>
          </cell>
          <cell r="BM406" t="str">
            <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t="str">
            <v>Yes</v>
          </cell>
          <cell r="CE406" t="str">
            <v>Yes</v>
          </cell>
          <cell r="CF406" t="str">
            <v>Yes</v>
          </cell>
          <cell r="CG406" t="str">
            <v>Yes</v>
          </cell>
          <cell r="CH406" t="str">
            <v>Yes</v>
          </cell>
          <cell r="CI406" t="str">
            <v/>
          </cell>
          <cell r="CJ406" t="str">
            <v/>
          </cell>
          <cell r="CK406" t="str">
            <v/>
          </cell>
          <cell r="CL406" t="str">
            <v/>
          </cell>
          <cell r="CM406" t="str">
            <v/>
          </cell>
          <cell r="CN406" t="str">
            <v/>
          </cell>
          <cell r="CO406" t="str">
            <v/>
          </cell>
          <cell r="CP406" t="str">
            <v/>
          </cell>
          <cell r="CQ406" t="str">
            <v/>
          </cell>
          <cell r="CR406" t="str">
            <v/>
          </cell>
          <cell r="CS406" t="str">
            <v/>
          </cell>
          <cell r="CT406" t="str">
            <v/>
          </cell>
          <cell r="CU406" t="str">
            <v/>
          </cell>
          <cell r="CV406" t="str">
            <v/>
          </cell>
          <cell r="CW406" t="str">
            <v/>
          </cell>
          <cell r="CX406" t="str">
            <v/>
          </cell>
          <cell r="CY406" t="str">
            <v/>
          </cell>
          <cell r="CZ406" t="str">
            <v/>
          </cell>
          <cell r="DA406" t="str">
            <v/>
          </cell>
          <cell r="DB406" t="str">
            <v/>
          </cell>
          <cell r="DC406" t="str">
            <v/>
          </cell>
          <cell r="DD406" t="str">
            <v/>
          </cell>
          <cell r="DE406" t="str">
            <v/>
          </cell>
          <cell r="DF406" t="str">
            <v/>
          </cell>
          <cell r="DG406" t="str">
            <v/>
          </cell>
          <cell r="DH406" t="str">
            <v/>
          </cell>
          <cell r="DI406" t="str">
            <v/>
          </cell>
          <cell r="DJ406" t="str">
            <v/>
          </cell>
          <cell r="DK406" t="str">
            <v/>
          </cell>
          <cell r="DL406" t="str">
            <v/>
          </cell>
          <cell r="DM406" t="str">
            <v/>
          </cell>
          <cell r="DN406" t="str">
            <v/>
          </cell>
          <cell r="DO406" t="str">
            <v/>
          </cell>
          <cell r="DP406" t="str">
            <v/>
          </cell>
          <cell r="DQ406" t="str">
            <v/>
          </cell>
          <cell r="DR406" t="str">
            <v/>
          </cell>
          <cell r="DS406" t="str">
            <v/>
          </cell>
          <cell r="DT406" t="str">
            <v/>
          </cell>
          <cell r="DU406" t="str">
            <v/>
          </cell>
          <cell r="DV406">
            <v>1</v>
          </cell>
          <cell r="DW406" t="str">
            <v/>
          </cell>
        </row>
        <row r="407">
          <cell r="U407" t="str">
            <v>PR19SWB_PC B5</v>
          </cell>
          <cell r="V407" t="str">
            <v>Reliable Wastewater Service</v>
          </cell>
          <cell r="W407" t="str">
            <v>PR14 continuation</v>
          </cell>
          <cell r="X407" t="str">
            <v>PC B5</v>
          </cell>
          <cell r="Y407" t="str">
            <v>Odour contacts from wastewater treatment works</v>
          </cell>
          <cell r="Z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AA407" t="str">
            <v/>
          </cell>
          <cell r="AB407" t="str">
            <v/>
          </cell>
          <cell r="AC407">
            <v>1</v>
          </cell>
          <cell r="AD407" t="str">
            <v/>
          </cell>
          <cell r="AE407" t="str">
            <v/>
          </cell>
          <cell r="AF407" t="str">
            <v/>
          </cell>
          <cell r="AG407" t="str">
            <v/>
          </cell>
          <cell r="AH407" t="str">
            <v/>
          </cell>
          <cell r="AI407">
            <v>1</v>
          </cell>
          <cell r="AJ407" t="str">
            <v>Out &amp; under</v>
          </cell>
          <cell r="AK407" t="str">
            <v>Revenue</v>
          </cell>
          <cell r="AL407" t="str">
            <v>In-period</v>
          </cell>
          <cell r="AM407" t="str">
            <v>WwTW odour</v>
          </cell>
          <cell r="AN407" t="str">
            <v>Nr</v>
          </cell>
          <cell r="AO407" t="str">
            <v>Number</v>
          </cell>
          <cell r="AP407">
            <v>0</v>
          </cell>
          <cell r="AQ407" t="str">
            <v>Down</v>
          </cell>
          <cell r="AR407" t="str">
            <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t="str">
            <v/>
          </cell>
          <cell r="BJ407" t="str">
            <v/>
          </cell>
          <cell r="BK407" t="str">
            <v/>
          </cell>
          <cell r="BL407" t="str">
            <v/>
          </cell>
          <cell r="BM407" t="str">
            <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t="str">
            <v>Yes</v>
          </cell>
          <cell r="CE407" t="str">
            <v>Yes</v>
          </cell>
          <cell r="CF407" t="str">
            <v>Yes</v>
          </cell>
          <cell r="CG407" t="str">
            <v>Yes</v>
          </cell>
          <cell r="CH407" t="str">
            <v>Yes</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t="str">
            <v/>
          </cell>
          <cell r="CV407" t="str">
            <v/>
          </cell>
          <cell r="CW407" t="str">
            <v/>
          </cell>
          <cell r="CX407" t="str">
            <v/>
          </cell>
          <cell r="CY407" t="str">
            <v/>
          </cell>
          <cell r="CZ407" t="str">
            <v/>
          </cell>
          <cell r="DA407" t="str">
            <v/>
          </cell>
          <cell r="DB407" t="str">
            <v/>
          </cell>
          <cell r="DC407" t="str">
            <v/>
          </cell>
          <cell r="DD407" t="str">
            <v/>
          </cell>
          <cell r="DE407" t="str">
            <v/>
          </cell>
          <cell r="DF407" t="str">
            <v/>
          </cell>
          <cell r="DG407" t="str">
            <v/>
          </cell>
          <cell r="DH407" t="str">
            <v/>
          </cell>
          <cell r="DI407" t="str">
            <v/>
          </cell>
          <cell r="DJ407" t="str">
            <v/>
          </cell>
          <cell r="DK407" t="str">
            <v/>
          </cell>
          <cell r="DL407" t="str">
            <v/>
          </cell>
          <cell r="DM407" t="str">
            <v/>
          </cell>
          <cell r="DN407" t="str">
            <v/>
          </cell>
          <cell r="DO407" t="str">
            <v/>
          </cell>
          <cell r="DP407" t="str">
            <v/>
          </cell>
          <cell r="DQ407" t="str">
            <v/>
          </cell>
          <cell r="DR407" t="str">
            <v/>
          </cell>
          <cell r="DS407" t="str">
            <v/>
          </cell>
          <cell r="DT407" t="str">
            <v/>
          </cell>
          <cell r="DU407" t="str">
            <v/>
          </cell>
          <cell r="DV407">
            <v>1</v>
          </cell>
          <cell r="DW407" t="str">
            <v/>
          </cell>
        </row>
        <row r="408">
          <cell r="U408" t="str">
            <v>PR19SWB_PC B6</v>
          </cell>
          <cell r="V408" t="str">
            <v>Reliable Wastewater Service</v>
          </cell>
          <cell r="W408" t="str">
            <v>PR14 continuation</v>
          </cell>
          <cell r="X408" t="str">
            <v>PC B6</v>
          </cell>
          <cell r="Y408" t="str">
            <v>Treatment works compliance</v>
          </cell>
          <cell r="Z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AA408" t="str">
            <v/>
          </cell>
          <cell r="AB408" t="str">
            <v/>
          </cell>
          <cell r="AC408">
            <v>1</v>
          </cell>
          <cell r="AD408" t="str">
            <v/>
          </cell>
          <cell r="AE408" t="str">
            <v/>
          </cell>
          <cell r="AF408" t="str">
            <v/>
          </cell>
          <cell r="AG408" t="str">
            <v/>
          </cell>
          <cell r="AH408" t="str">
            <v/>
          </cell>
          <cell r="AI408">
            <v>1</v>
          </cell>
          <cell r="AJ408" t="str">
            <v>Under</v>
          </cell>
          <cell r="AK408" t="str">
            <v>Revenue</v>
          </cell>
          <cell r="AL408" t="str">
            <v>In-period</v>
          </cell>
          <cell r="AM408" t="str">
            <v>WwTW numeric consents</v>
          </cell>
          <cell r="AN408" t="str">
            <v>%</v>
          </cell>
          <cell r="AO408" t="str">
            <v>Percentage compliance</v>
          </cell>
          <cell r="AP408">
            <v>2</v>
          </cell>
          <cell r="AQ408" t="str">
            <v>Up</v>
          </cell>
          <cell r="AR408" t="str">
            <v>Treatment works compliance</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100</v>
          </cell>
          <cell r="BJ408">
            <v>100</v>
          </cell>
          <cell r="BK408">
            <v>100</v>
          </cell>
          <cell r="BL408">
            <v>100</v>
          </cell>
          <cell r="BM408">
            <v>100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t="str">
            <v>Yes</v>
          </cell>
          <cell r="CE408" t="str">
            <v>Yes</v>
          </cell>
          <cell r="CF408" t="str">
            <v>Yes</v>
          </cell>
          <cell r="CG408" t="str">
            <v>Yes</v>
          </cell>
          <cell r="CH408" t="str">
            <v>Yes</v>
          </cell>
          <cell r="CI408" t="str">
            <v/>
          </cell>
          <cell r="CJ408" t="str">
            <v/>
          </cell>
          <cell r="CK408" t="str">
            <v/>
          </cell>
          <cell r="CL408" t="str">
            <v/>
          </cell>
          <cell r="CM408" t="str">
            <v/>
          </cell>
          <cell r="CN408" t="str">
            <v/>
          </cell>
          <cell r="CO408" t="str">
            <v/>
          </cell>
          <cell r="CP408" t="str">
            <v/>
          </cell>
          <cell r="CQ408" t="str">
            <v/>
          </cell>
          <cell r="CR408" t="str">
            <v/>
          </cell>
          <cell r="CS408">
            <v>99</v>
          </cell>
          <cell r="CT408">
            <v>99</v>
          </cell>
          <cell r="CU408">
            <v>99</v>
          </cell>
          <cell r="CV408">
            <v>99</v>
          </cell>
          <cell r="CW408">
            <v>99</v>
          </cell>
          <cell r="CX408" t="str">
            <v/>
          </cell>
          <cell r="CY408" t="str">
            <v/>
          </cell>
          <cell r="CZ408" t="str">
            <v/>
          </cell>
          <cell r="DA408" t="str">
            <v/>
          </cell>
          <cell r="DB408" t="str">
            <v/>
          </cell>
          <cell r="DC408" t="str">
            <v/>
          </cell>
          <cell r="DD408" t="str">
            <v/>
          </cell>
          <cell r="DE408" t="str">
            <v/>
          </cell>
          <cell r="DF408" t="str">
            <v/>
          </cell>
          <cell r="DG408" t="str">
            <v/>
          </cell>
          <cell r="DH408" t="str">
            <v/>
          </cell>
          <cell r="DI408" t="str">
            <v/>
          </cell>
          <cell r="DJ408" t="str">
            <v/>
          </cell>
          <cell r="DK408" t="str">
            <v/>
          </cell>
          <cell r="DL408" t="str">
            <v/>
          </cell>
          <cell r="DM408">
            <v>-0.36499999999999999</v>
          </cell>
          <cell r="DN408" t="str">
            <v/>
          </cell>
          <cell r="DO408" t="str">
            <v/>
          </cell>
          <cell r="DP408" t="str">
            <v/>
          </cell>
          <cell r="DQ408" t="str">
            <v/>
          </cell>
          <cell r="DR408" t="str">
            <v/>
          </cell>
          <cell r="DS408" t="str">
            <v/>
          </cell>
          <cell r="DT408" t="str">
            <v/>
          </cell>
          <cell r="DU408" t="str">
            <v/>
          </cell>
          <cell r="DV408">
            <v>1</v>
          </cell>
          <cell r="DW408" t="str">
            <v/>
          </cell>
        </row>
        <row r="409">
          <cell r="U409" t="str">
            <v>PR19SWB_PC B7</v>
          </cell>
          <cell r="V409" t="str">
            <v>Reliable Wastewater Service</v>
          </cell>
          <cell r="W409" t="str">
            <v>PR14 continuation</v>
          </cell>
          <cell r="X409" t="str">
            <v>PC B7</v>
          </cell>
          <cell r="Y409" t="str">
            <v>Descriptive compliance</v>
          </cell>
          <cell r="Z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AA409" t="str">
            <v/>
          </cell>
          <cell r="AB409" t="str">
            <v/>
          </cell>
          <cell r="AC409">
            <v>1</v>
          </cell>
          <cell r="AD409" t="str">
            <v/>
          </cell>
          <cell r="AE409" t="str">
            <v/>
          </cell>
          <cell r="AF409" t="str">
            <v/>
          </cell>
          <cell r="AG409" t="str">
            <v/>
          </cell>
          <cell r="AH409" t="str">
            <v/>
          </cell>
          <cell r="AI409">
            <v>1</v>
          </cell>
          <cell r="AJ409" t="str">
            <v>Under</v>
          </cell>
          <cell r="AK409" t="str">
            <v>Revenue</v>
          </cell>
          <cell r="AL409" t="str">
            <v>In-period</v>
          </cell>
          <cell r="AM409" t="str">
            <v>WwTW descriptive consents</v>
          </cell>
          <cell r="AN409" t="str">
            <v>%</v>
          </cell>
          <cell r="AO409" t="str">
            <v>Percentage</v>
          </cell>
          <cell r="AP409">
            <v>1</v>
          </cell>
          <cell r="AQ409" t="str">
            <v>Up</v>
          </cell>
          <cell r="AR409" t="str">
            <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t="str">
            <v/>
          </cell>
          <cell r="BJ409" t="str">
            <v/>
          </cell>
          <cell r="BK409" t="str">
            <v/>
          </cell>
          <cell r="BL409" t="str">
            <v/>
          </cell>
          <cell r="BM409" t="str">
            <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t="str">
            <v>Yes</v>
          </cell>
          <cell r="CE409" t="str">
            <v>Yes</v>
          </cell>
          <cell r="CF409" t="str">
            <v>Yes</v>
          </cell>
          <cell r="CG409" t="str">
            <v>Yes</v>
          </cell>
          <cell r="CH409" t="str">
            <v>Yes</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t="str">
            <v/>
          </cell>
          <cell r="CV409" t="str">
            <v/>
          </cell>
          <cell r="CW409" t="str">
            <v/>
          </cell>
          <cell r="CX409" t="str">
            <v/>
          </cell>
          <cell r="CY409" t="str">
            <v/>
          </cell>
          <cell r="CZ409" t="str">
            <v/>
          </cell>
          <cell r="DA409" t="str">
            <v/>
          </cell>
          <cell r="DB409" t="str">
            <v/>
          </cell>
          <cell r="DC409" t="str">
            <v/>
          </cell>
          <cell r="DD409" t="str">
            <v/>
          </cell>
          <cell r="DE409" t="str">
            <v/>
          </cell>
          <cell r="DF409" t="str">
            <v/>
          </cell>
          <cell r="DG409" t="str">
            <v/>
          </cell>
          <cell r="DH409" t="str">
            <v/>
          </cell>
          <cell r="DI409" t="str">
            <v/>
          </cell>
          <cell r="DJ409" t="str">
            <v/>
          </cell>
          <cell r="DK409" t="str">
            <v/>
          </cell>
          <cell r="DL409" t="str">
            <v/>
          </cell>
          <cell r="DM409" t="str">
            <v/>
          </cell>
          <cell r="DN409" t="str">
            <v/>
          </cell>
          <cell r="DO409" t="str">
            <v/>
          </cell>
          <cell r="DP409" t="str">
            <v/>
          </cell>
          <cell r="DQ409" t="str">
            <v/>
          </cell>
          <cell r="DR409" t="str">
            <v/>
          </cell>
          <cell r="DS409" t="str">
            <v/>
          </cell>
          <cell r="DT409" t="str">
            <v/>
          </cell>
          <cell r="DU409" t="str">
            <v/>
          </cell>
          <cell r="DV409">
            <v>1</v>
          </cell>
          <cell r="DW409" t="str">
            <v/>
          </cell>
        </row>
        <row r="410">
          <cell r="U410" t="str">
            <v>PR19SWB_PC B8</v>
          </cell>
          <cell r="V410" t="str">
            <v>Reliable Wastewater Service</v>
          </cell>
          <cell r="W410" t="str">
            <v>PR19 new</v>
          </cell>
          <cell r="X410" t="str">
            <v>PC B8</v>
          </cell>
          <cell r="Y410" t="str">
            <v>Total wastewater treatment works (WWTW) compliance</v>
          </cell>
          <cell r="Z410" t="str">
            <v>Water and sewerage companies treat wastewater and return it to the environment. Legal permit standards are set for treated sewage discharges and this measure is for overall compliance with those standards.</v>
          </cell>
          <cell r="AA410" t="str">
            <v/>
          </cell>
          <cell r="AB410" t="str">
            <v/>
          </cell>
          <cell r="AC410">
            <v>1</v>
          </cell>
          <cell r="AD410" t="str">
            <v/>
          </cell>
          <cell r="AE410" t="str">
            <v/>
          </cell>
          <cell r="AF410" t="str">
            <v/>
          </cell>
          <cell r="AG410" t="str">
            <v/>
          </cell>
          <cell r="AH410" t="str">
            <v/>
          </cell>
          <cell r="AI410">
            <v>1</v>
          </cell>
          <cell r="AJ410" t="str">
            <v>NFI</v>
          </cell>
          <cell r="AK410" t="str">
            <v/>
          </cell>
          <cell r="AL410" t="str">
            <v/>
          </cell>
          <cell r="AM410" t="str">
            <v>Environmental</v>
          </cell>
          <cell r="AN410" t="str">
            <v>%</v>
          </cell>
          <cell r="AO410" t="str">
            <v>Percentage</v>
          </cell>
          <cell r="AP410">
            <v>1</v>
          </cell>
          <cell r="AQ410" t="str">
            <v>Up</v>
          </cell>
          <cell r="AR410" t="str">
            <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t="str">
            <v/>
          </cell>
          <cell r="BJ410" t="str">
            <v/>
          </cell>
          <cell r="BK410" t="str">
            <v/>
          </cell>
          <cell r="BL410" t="str">
            <v/>
          </cell>
          <cell r="BM410" t="str">
            <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C410" t="str">
            <v/>
          </cell>
          <cell r="DD410" t="str">
            <v/>
          </cell>
          <cell r="DE410" t="str">
            <v/>
          </cell>
          <cell r="DF410" t="str">
            <v/>
          </cell>
          <cell r="DG410" t="str">
            <v/>
          </cell>
          <cell r="DH410" t="str">
            <v/>
          </cell>
          <cell r="DI410" t="str">
            <v/>
          </cell>
          <cell r="DJ410" t="str">
            <v/>
          </cell>
          <cell r="DK410" t="str">
            <v/>
          </cell>
          <cell r="DL410" t="str">
            <v/>
          </cell>
          <cell r="DM410" t="str">
            <v/>
          </cell>
          <cell r="DN410" t="str">
            <v/>
          </cell>
          <cell r="DO410" t="str">
            <v/>
          </cell>
          <cell r="DP410" t="str">
            <v/>
          </cell>
          <cell r="DQ410" t="str">
            <v/>
          </cell>
          <cell r="DR410" t="str">
            <v/>
          </cell>
          <cell r="DS410" t="str">
            <v/>
          </cell>
          <cell r="DT410" t="str">
            <v/>
          </cell>
          <cell r="DU410" t="str">
            <v/>
          </cell>
          <cell r="DV410">
            <v>1</v>
          </cell>
          <cell r="DW410" t="str">
            <v/>
          </cell>
        </row>
        <row r="411">
          <cell r="U411" t="str">
            <v>PR19SWB_PC B9</v>
          </cell>
          <cell r="V411" t="str">
            <v>Reliable Wastewater Service</v>
          </cell>
          <cell r="W411" t="str">
            <v>PR14 continuation</v>
          </cell>
          <cell r="X411" t="str">
            <v>PC B9</v>
          </cell>
          <cell r="Y411" t="str">
            <v>Compliance with sludge standard</v>
          </cell>
          <cell r="Z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AA411" t="str">
            <v/>
          </cell>
          <cell r="AB411" t="str">
            <v/>
          </cell>
          <cell r="AC411" t="str">
            <v/>
          </cell>
          <cell r="AD411">
            <v>1</v>
          </cell>
          <cell r="AE411" t="str">
            <v/>
          </cell>
          <cell r="AF411" t="str">
            <v/>
          </cell>
          <cell r="AG411" t="str">
            <v/>
          </cell>
          <cell r="AH411" t="str">
            <v/>
          </cell>
          <cell r="AI411">
            <v>1</v>
          </cell>
          <cell r="AJ411" t="str">
            <v>Under</v>
          </cell>
          <cell r="AK411" t="str">
            <v>Revenue</v>
          </cell>
          <cell r="AL411" t="str">
            <v>In-period</v>
          </cell>
          <cell r="AM411" t="str">
            <v>Bioresources (sludge)</v>
          </cell>
          <cell r="AN411" t="str">
            <v>%</v>
          </cell>
          <cell r="AO411" t="str">
            <v>Percentage</v>
          </cell>
          <cell r="AP411">
            <v>2</v>
          </cell>
          <cell r="AQ411" t="str">
            <v>Up</v>
          </cell>
          <cell r="AR411" t="str">
            <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t="str">
            <v/>
          </cell>
          <cell r="BJ411" t="str">
            <v/>
          </cell>
          <cell r="BK411" t="str">
            <v/>
          </cell>
          <cell r="BL411" t="str">
            <v/>
          </cell>
          <cell r="BM411" t="str">
            <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t="str">
            <v>Yes</v>
          </cell>
          <cell r="CE411" t="str">
            <v>Yes</v>
          </cell>
          <cell r="CF411" t="str">
            <v>Yes</v>
          </cell>
          <cell r="CG411" t="str">
            <v>Yes</v>
          </cell>
          <cell r="CH411" t="str">
            <v>Yes</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t="str">
            <v/>
          </cell>
          <cell r="CV411" t="str">
            <v/>
          </cell>
          <cell r="CW411" t="str">
            <v/>
          </cell>
          <cell r="CX411" t="str">
            <v/>
          </cell>
          <cell r="CY411" t="str">
            <v/>
          </cell>
          <cell r="CZ411" t="str">
            <v/>
          </cell>
          <cell r="DA411" t="str">
            <v/>
          </cell>
          <cell r="DB411" t="str">
            <v/>
          </cell>
          <cell r="DC411" t="str">
            <v/>
          </cell>
          <cell r="DD411" t="str">
            <v/>
          </cell>
          <cell r="DE411" t="str">
            <v/>
          </cell>
          <cell r="DF411" t="str">
            <v/>
          </cell>
          <cell r="DG411" t="str">
            <v/>
          </cell>
          <cell r="DH411" t="str">
            <v/>
          </cell>
          <cell r="DI411" t="str">
            <v/>
          </cell>
          <cell r="DJ411" t="str">
            <v/>
          </cell>
          <cell r="DK411" t="str">
            <v/>
          </cell>
          <cell r="DL411" t="str">
            <v/>
          </cell>
          <cell r="DM411" t="str">
            <v/>
          </cell>
          <cell r="DN411" t="str">
            <v/>
          </cell>
          <cell r="DO411" t="str">
            <v/>
          </cell>
          <cell r="DP411" t="str">
            <v/>
          </cell>
          <cell r="DQ411" t="str">
            <v/>
          </cell>
          <cell r="DR411" t="str">
            <v/>
          </cell>
          <cell r="DS411" t="str">
            <v/>
          </cell>
          <cell r="DT411" t="str">
            <v/>
          </cell>
          <cell r="DU411" t="str">
            <v/>
          </cell>
          <cell r="DV411">
            <v>1</v>
          </cell>
          <cell r="DW411" t="str">
            <v/>
          </cell>
        </row>
        <row r="412">
          <cell r="U412" t="str">
            <v>PR19SWB_PC D1</v>
          </cell>
          <cell r="V412" t="str">
            <v>Resilience</v>
          </cell>
          <cell r="W412" t="str">
            <v>PR19 new</v>
          </cell>
          <cell r="X412" t="str">
            <v>PC D1</v>
          </cell>
          <cell r="Y412" t="str">
            <v>Risk of severe restrictions in a drought</v>
          </cell>
          <cell r="Z412" t="str">
            <v>In an extreme drought, there is a risk that the company would not have enough water to supply all customers. This measure is the percentage of the population that would experience water restrictions in a drought.</v>
          </cell>
          <cell r="AA412">
            <v>1</v>
          </cell>
          <cell r="AB412" t="str">
            <v/>
          </cell>
          <cell r="AC412" t="str">
            <v/>
          </cell>
          <cell r="AD412" t="str">
            <v/>
          </cell>
          <cell r="AE412" t="str">
            <v/>
          </cell>
          <cell r="AF412" t="str">
            <v/>
          </cell>
          <cell r="AG412" t="str">
            <v/>
          </cell>
          <cell r="AH412" t="str">
            <v/>
          </cell>
          <cell r="AI412">
            <v>1</v>
          </cell>
          <cell r="AJ412" t="str">
            <v>NFI</v>
          </cell>
          <cell r="AK412" t="str">
            <v/>
          </cell>
          <cell r="AL412" t="str">
            <v/>
          </cell>
          <cell r="AM412" t="str">
            <v>Resilience</v>
          </cell>
          <cell r="AN412" t="str">
            <v>%</v>
          </cell>
          <cell r="AO412" t="str">
            <v>Percentage of population at risk</v>
          </cell>
          <cell r="AP412">
            <v>1</v>
          </cell>
          <cell r="AQ412" t="str">
            <v>Down</v>
          </cell>
          <cell r="AR412" t="str">
            <v>Risk of severe restrictions in a drought</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t="str">
            <v/>
          </cell>
          <cell r="CE412" t="str">
            <v/>
          </cell>
          <cell r="CF412" t="str">
            <v/>
          </cell>
          <cell r="CG412" t="str">
            <v/>
          </cell>
          <cell r="CH412" t="str">
            <v/>
          </cell>
          <cell r="CI412" t="str">
            <v/>
          </cell>
          <cell r="CJ412" t="str">
            <v/>
          </cell>
          <cell r="CK412" t="str">
            <v/>
          </cell>
          <cell r="CL412" t="str">
            <v/>
          </cell>
          <cell r="CM412" t="str">
            <v/>
          </cell>
          <cell r="CN412" t="str">
            <v/>
          </cell>
          <cell r="CO412" t="str">
            <v/>
          </cell>
          <cell r="CP412" t="str">
            <v/>
          </cell>
          <cell r="CQ412" t="str">
            <v/>
          </cell>
          <cell r="CR412" t="str">
            <v/>
          </cell>
          <cell r="CS412" t="str">
            <v/>
          </cell>
          <cell r="CT412" t="str">
            <v/>
          </cell>
          <cell r="CU412" t="str">
            <v/>
          </cell>
          <cell r="CV412" t="str">
            <v/>
          </cell>
          <cell r="CW412" t="str">
            <v/>
          </cell>
          <cell r="CX412" t="str">
            <v/>
          </cell>
          <cell r="CY412" t="str">
            <v/>
          </cell>
          <cell r="CZ412" t="str">
            <v/>
          </cell>
          <cell r="DA412" t="str">
            <v/>
          </cell>
          <cell r="DB412" t="str">
            <v/>
          </cell>
          <cell r="DC412" t="str">
            <v/>
          </cell>
          <cell r="DD412" t="str">
            <v/>
          </cell>
          <cell r="DE412" t="str">
            <v/>
          </cell>
          <cell r="DF412" t="str">
            <v/>
          </cell>
          <cell r="DG412" t="str">
            <v/>
          </cell>
          <cell r="DH412" t="str">
            <v/>
          </cell>
          <cell r="DI412" t="str">
            <v/>
          </cell>
          <cell r="DJ412" t="str">
            <v/>
          </cell>
          <cell r="DK412" t="str">
            <v/>
          </cell>
          <cell r="DL412" t="str">
            <v/>
          </cell>
          <cell r="DM412" t="str">
            <v/>
          </cell>
          <cell r="DN412" t="str">
            <v/>
          </cell>
          <cell r="DO412" t="str">
            <v/>
          </cell>
          <cell r="DP412" t="str">
            <v/>
          </cell>
          <cell r="DQ412" t="str">
            <v/>
          </cell>
          <cell r="DR412" t="str">
            <v/>
          </cell>
          <cell r="DS412" t="str">
            <v/>
          </cell>
          <cell r="DT412" t="str">
            <v/>
          </cell>
          <cell r="DU412" t="str">
            <v/>
          </cell>
          <cell r="DV412">
            <v>1</v>
          </cell>
          <cell r="DW412" t="str">
            <v/>
          </cell>
        </row>
        <row r="413">
          <cell r="U413" t="str">
            <v>PR19SWB_PC D2</v>
          </cell>
          <cell r="V413" t="str">
            <v>Resilience</v>
          </cell>
          <cell r="W413" t="str">
            <v>PR19 new</v>
          </cell>
          <cell r="X413" t="str">
            <v>PC D2</v>
          </cell>
          <cell r="Y413" t="str">
            <v>Risk of sewer flooding in a storm</v>
          </cell>
          <cell r="Z413" t="str">
            <v xml:space="preserve">Customers may be at risk of sewer flooding in an extreme storm. This measure is the percentage of the population at risk of experiencing sewer flooding in such an event. </v>
          </cell>
          <cell r="AA413" t="str">
            <v/>
          </cell>
          <cell r="AB413" t="str">
            <v/>
          </cell>
          <cell r="AC413">
            <v>1</v>
          </cell>
          <cell r="AD413" t="str">
            <v/>
          </cell>
          <cell r="AE413" t="str">
            <v/>
          </cell>
          <cell r="AF413" t="str">
            <v/>
          </cell>
          <cell r="AG413" t="str">
            <v/>
          </cell>
          <cell r="AH413" t="str">
            <v/>
          </cell>
          <cell r="AI413">
            <v>1</v>
          </cell>
          <cell r="AJ413" t="str">
            <v>NFI</v>
          </cell>
          <cell r="AK413" t="str">
            <v/>
          </cell>
          <cell r="AL413" t="str">
            <v/>
          </cell>
          <cell r="AM413" t="str">
            <v>Resilience</v>
          </cell>
          <cell r="AN413" t="str">
            <v>%</v>
          </cell>
          <cell r="AO413" t="str">
            <v>Percentage of population at risk</v>
          </cell>
          <cell r="AP413">
            <v>2</v>
          </cell>
          <cell r="AQ413" t="str">
            <v>Down</v>
          </cell>
          <cell r="AR413" t="str">
            <v>Risk of sewer flooding in a storm</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30.54</v>
          </cell>
          <cell r="BJ413">
            <v>29.39</v>
          </cell>
          <cell r="BK413">
            <v>28.23</v>
          </cell>
          <cell r="BL413">
            <v>27.08</v>
          </cell>
          <cell r="BM413">
            <v>25.92</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t="str">
            <v/>
          </cell>
          <cell r="CE413" t="str">
            <v/>
          </cell>
          <cell r="CF413" t="str">
            <v/>
          </cell>
          <cell r="CG413" t="str">
            <v/>
          </cell>
          <cell r="CH413" t="str">
            <v/>
          </cell>
          <cell r="CI413" t="str">
            <v/>
          </cell>
          <cell r="CJ413" t="str">
            <v/>
          </cell>
          <cell r="CK413" t="str">
            <v/>
          </cell>
          <cell r="CL413" t="str">
            <v/>
          </cell>
          <cell r="CM413" t="str">
            <v/>
          </cell>
          <cell r="CN413" t="str">
            <v/>
          </cell>
          <cell r="CO413" t="str">
            <v/>
          </cell>
          <cell r="CP413" t="str">
            <v/>
          </cell>
          <cell r="CQ413" t="str">
            <v/>
          </cell>
          <cell r="CR413" t="str">
            <v/>
          </cell>
          <cell r="CS413" t="str">
            <v/>
          </cell>
          <cell r="CT413" t="str">
            <v/>
          </cell>
          <cell r="CU413" t="str">
            <v/>
          </cell>
          <cell r="CV413" t="str">
            <v/>
          </cell>
          <cell r="CW413" t="str">
            <v/>
          </cell>
          <cell r="CX413" t="str">
            <v/>
          </cell>
          <cell r="CY413" t="str">
            <v/>
          </cell>
          <cell r="CZ413" t="str">
            <v/>
          </cell>
          <cell r="DA413" t="str">
            <v/>
          </cell>
          <cell r="DB413" t="str">
            <v/>
          </cell>
          <cell r="DC413" t="str">
            <v/>
          </cell>
          <cell r="DD413" t="str">
            <v/>
          </cell>
          <cell r="DE413" t="str">
            <v/>
          </cell>
          <cell r="DF413" t="str">
            <v/>
          </cell>
          <cell r="DG413" t="str">
            <v/>
          </cell>
          <cell r="DH413" t="str">
            <v/>
          </cell>
          <cell r="DI413" t="str">
            <v/>
          </cell>
          <cell r="DJ413" t="str">
            <v/>
          </cell>
          <cell r="DK413" t="str">
            <v/>
          </cell>
          <cell r="DL413" t="str">
            <v/>
          </cell>
          <cell r="DM413" t="str">
            <v/>
          </cell>
          <cell r="DN413" t="str">
            <v/>
          </cell>
          <cell r="DO413" t="str">
            <v/>
          </cell>
          <cell r="DP413" t="str">
            <v/>
          </cell>
          <cell r="DQ413" t="str">
            <v/>
          </cell>
          <cell r="DR413" t="str">
            <v/>
          </cell>
          <cell r="DS413" t="str">
            <v/>
          </cell>
          <cell r="DT413" t="str">
            <v/>
          </cell>
          <cell r="DU413" t="str">
            <v/>
          </cell>
          <cell r="DV413">
            <v>1</v>
          </cell>
          <cell r="DW413" t="str">
            <v/>
          </cell>
        </row>
        <row r="414">
          <cell r="U414" t="str">
            <v>PR19SWB_PC D3</v>
          </cell>
          <cell r="V414" t="str">
            <v>Resilience</v>
          </cell>
          <cell r="W414" t="str">
            <v>PR19 new</v>
          </cell>
          <cell r="X414" t="str">
            <v>PC D3</v>
          </cell>
          <cell r="Y414" t="str">
            <v>Resilience in the round - wastewater</v>
          </cell>
          <cell r="Z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AA414" t="str">
            <v/>
          </cell>
          <cell r="AB414" t="str">
            <v/>
          </cell>
          <cell r="AC414">
            <v>1</v>
          </cell>
          <cell r="AD414" t="str">
            <v/>
          </cell>
          <cell r="AE414" t="str">
            <v/>
          </cell>
          <cell r="AF414" t="str">
            <v/>
          </cell>
          <cell r="AG414" t="str">
            <v/>
          </cell>
          <cell r="AH414" t="str">
            <v/>
          </cell>
          <cell r="AI414">
            <v>1</v>
          </cell>
          <cell r="AJ414" t="str">
            <v>Out &amp; under</v>
          </cell>
          <cell r="AK414" t="str">
            <v>Revenue</v>
          </cell>
          <cell r="AL414" t="str">
            <v>In-period</v>
          </cell>
          <cell r="AM414" t="str">
            <v>Resilience</v>
          </cell>
          <cell r="AN414" t="str">
            <v>Nr</v>
          </cell>
          <cell r="AO414" t="str">
            <v>Number</v>
          </cell>
          <cell r="AP414">
            <v>0</v>
          </cell>
          <cell r="AQ414" t="str">
            <v>Up</v>
          </cell>
          <cell r="AR414" t="str">
            <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t="str">
            <v/>
          </cell>
          <cell r="BJ414" t="str">
            <v/>
          </cell>
          <cell r="BK414" t="str">
            <v/>
          </cell>
          <cell r="BL414" t="str">
            <v/>
          </cell>
          <cell r="BM414" t="str">
            <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t="str">
            <v>Yes</v>
          </cell>
          <cell r="CE414" t="str">
            <v>Yes</v>
          </cell>
          <cell r="CF414" t="str">
            <v>Yes</v>
          </cell>
          <cell r="CG414" t="str">
            <v>Yes</v>
          </cell>
          <cell r="CH414" t="str">
            <v>Yes</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t="str">
            <v/>
          </cell>
          <cell r="CV414" t="str">
            <v/>
          </cell>
          <cell r="CW414" t="str">
            <v/>
          </cell>
          <cell r="CX414" t="str">
            <v/>
          </cell>
          <cell r="CY414" t="str">
            <v/>
          </cell>
          <cell r="CZ414" t="str">
            <v/>
          </cell>
          <cell r="DA414" t="str">
            <v/>
          </cell>
          <cell r="DB414" t="str">
            <v/>
          </cell>
          <cell r="DC414" t="str">
            <v/>
          </cell>
          <cell r="DD414" t="str">
            <v/>
          </cell>
          <cell r="DE414" t="str">
            <v/>
          </cell>
          <cell r="DF414" t="str">
            <v/>
          </cell>
          <cell r="DG414" t="str">
            <v/>
          </cell>
          <cell r="DH414" t="str">
            <v/>
          </cell>
          <cell r="DI414" t="str">
            <v/>
          </cell>
          <cell r="DJ414" t="str">
            <v/>
          </cell>
          <cell r="DK414" t="str">
            <v/>
          </cell>
          <cell r="DL414" t="str">
            <v/>
          </cell>
          <cell r="DM414" t="str">
            <v/>
          </cell>
          <cell r="DN414" t="str">
            <v/>
          </cell>
          <cell r="DO414" t="str">
            <v/>
          </cell>
          <cell r="DP414" t="str">
            <v/>
          </cell>
          <cell r="DQ414" t="str">
            <v/>
          </cell>
          <cell r="DR414" t="str">
            <v/>
          </cell>
          <cell r="DS414" t="str">
            <v/>
          </cell>
          <cell r="DT414" t="str">
            <v/>
          </cell>
          <cell r="DU414" t="str">
            <v/>
          </cell>
          <cell r="DV414" t="str">
            <v/>
          </cell>
          <cell r="DW414" t="str">
            <v/>
          </cell>
        </row>
        <row r="415">
          <cell r="U415" t="str">
            <v>PR19SWB_PC D4</v>
          </cell>
          <cell r="V415" t="str">
            <v>Resilience</v>
          </cell>
          <cell r="W415" t="str">
            <v>PR19 new</v>
          </cell>
          <cell r="X415" t="str">
            <v>PC D4</v>
          </cell>
          <cell r="Y415" t="str">
            <v xml:space="preserve">Resilience in the round - water </v>
          </cell>
          <cell r="Z415" t="str">
            <v xml:space="preserve">Occasionally supplies of tap water can be disrupted. This measures the number of customers (properties) who experience continuous unplanned loss of mains water supply to their property for durations greater than 12 hours. </v>
          </cell>
          <cell r="AA415" t="str">
            <v/>
          </cell>
          <cell r="AB415">
            <v>1</v>
          </cell>
          <cell r="AC415" t="str">
            <v/>
          </cell>
          <cell r="AD415" t="str">
            <v/>
          </cell>
          <cell r="AE415" t="str">
            <v/>
          </cell>
          <cell r="AF415" t="str">
            <v/>
          </cell>
          <cell r="AG415" t="str">
            <v/>
          </cell>
          <cell r="AH415" t="str">
            <v/>
          </cell>
          <cell r="AI415">
            <v>1</v>
          </cell>
          <cell r="AJ415" t="str">
            <v>Out &amp; under</v>
          </cell>
          <cell r="AK415" t="str">
            <v>Revenue</v>
          </cell>
          <cell r="AL415" t="str">
            <v>In-period</v>
          </cell>
          <cell r="AM415" t="str">
            <v>Resilience</v>
          </cell>
          <cell r="AN415" t="str">
            <v>Nr</v>
          </cell>
          <cell r="AO415" t="str">
            <v>Number</v>
          </cell>
          <cell r="AP415">
            <v>0</v>
          </cell>
          <cell r="AQ415" t="str">
            <v>Down</v>
          </cell>
          <cell r="AR415" t="str">
            <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t="str">
            <v/>
          </cell>
          <cell r="BJ415" t="str">
            <v/>
          </cell>
          <cell r="BK415" t="str">
            <v/>
          </cell>
          <cell r="BL415" t="str">
            <v/>
          </cell>
          <cell r="BM415" t="str">
            <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t="str">
            <v>Yes</v>
          </cell>
          <cell r="CE415" t="str">
            <v>Yes</v>
          </cell>
          <cell r="CF415" t="str">
            <v>Yes</v>
          </cell>
          <cell r="CG415" t="str">
            <v>Yes</v>
          </cell>
          <cell r="CH415" t="str">
            <v>Yes</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t="str">
            <v/>
          </cell>
          <cell r="CV415" t="str">
            <v/>
          </cell>
          <cell r="CW415" t="str">
            <v/>
          </cell>
          <cell r="CX415" t="str">
            <v/>
          </cell>
          <cell r="CY415" t="str">
            <v/>
          </cell>
          <cell r="CZ415" t="str">
            <v/>
          </cell>
          <cell r="DA415" t="str">
            <v/>
          </cell>
          <cell r="DB415" t="str">
            <v/>
          </cell>
          <cell r="DC415" t="str">
            <v/>
          </cell>
          <cell r="DD415" t="str">
            <v/>
          </cell>
          <cell r="DE415" t="str">
            <v/>
          </cell>
          <cell r="DF415" t="str">
            <v/>
          </cell>
          <cell r="DG415" t="str">
            <v/>
          </cell>
          <cell r="DH415" t="str">
            <v/>
          </cell>
          <cell r="DI415" t="str">
            <v/>
          </cell>
          <cell r="DJ415" t="str">
            <v/>
          </cell>
          <cell r="DK415" t="str">
            <v/>
          </cell>
          <cell r="DL415" t="str">
            <v/>
          </cell>
          <cell r="DM415" t="str">
            <v/>
          </cell>
          <cell r="DN415" t="str">
            <v/>
          </cell>
          <cell r="DO415" t="str">
            <v/>
          </cell>
          <cell r="DP415" t="str">
            <v/>
          </cell>
          <cell r="DQ415" t="str">
            <v/>
          </cell>
          <cell r="DR415" t="str">
            <v/>
          </cell>
          <cell r="DS415" t="str">
            <v/>
          </cell>
          <cell r="DT415" t="str">
            <v/>
          </cell>
          <cell r="DU415" t="str">
            <v/>
          </cell>
          <cell r="DV415" t="str">
            <v/>
          </cell>
          <cell r="DW415" t="str">
            <v/>
          </cell>
        </row>
        <row r="416">
          <cell r="U416" t="str">
            <v>PR19SWB_PC E1</v>
          </cell>
          <cell r="V416" t="str">
            <v>Responsive to Customers</v>
          </cell>
          <cell r="W416" t="str">
            <v>PR19 new</v>
          </cell>
          <cell r="X416" t="str">
            <v>PC E1</v>
          </cell>
          <cell r="Y416" t="str">
            <v>C-MeX: Customer measure of experience</v>
          </cell>
          <cell r="Z416" t="str">
            <v>This is the mechanism to incentivise companies to provide an excellent customer experience for residential customers.</v>
          </cell>
          <cell r="AA416" t="str">
            <v/>
          </cell>
          <cell r="AB416" t="str">
            <v/>
          </cell>
          <cell r="AC416" t="str">
            <v/>
          </cell>
          <cell r="AD416" t="str">
            <v/>
          </cell>
          <cell r="AE416">
            <v>1</v>
          </cell>
          <cell r="AF416" t="str">
            <v/>
          </cell>
          <cell r="AG416" t="str">
            <v/>
          </cell>
          <cell r="AH416" t="str">
            <v/>
          </cell>
          <cell r="AI416">
            <v>1</v>
          </cell>
          <cell r="AJ416" t="str">
            <v>Out &amp; under</v>
          </cell>
          <cell r="AK416" t="str">
            <v>Revenue</v>
          </cell>
          <cell r="AL416" t="str">
            <v>In-period</v>
          </cell>
          <cell r="AM416" t="str">
            <v>Customer measure of experience (C-MeX)</v>
          </cell>
          <cell r="AN416" t="str">
            <v>score</v>
          </cell>
          <cell r="AO416" t="str">
            <v>C-Mex Score</v>
          </cell>
          <cell r="AP416">
            <v>2</v>
          </cell>
          <cell r="AQ416" t="str">
            <v>Up</v>
          </cell>
          <cell r="AR416" t="str">
            <v>C-MeX: Customer measure of experience</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t="str">
            <v/>
          </cell>
          <cell r="BJ416" t="str">
            <v/>
          </cell>
          <cell r="BK416" t="str">
            <v/>
          </cell>
          <cell r="BL416" t="str">
            <v/>
          </cell>
          <cell r="BM416" t="str">
            <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t="str">
            <v>Yes</v>
          </cell>
          <cell r="CE416" t="str">
            <v>Yes</v>
          </cell>
          <cell r="CF416" t="str">
            <v>Yes</v>
          </cell>
          <cell r="CG416" t="str">
            <v>Yes</v>
          </cell>
          <cell r="CH416" t="str">
            <v>Yes</v>
          </cell>
          <cell r="CI416" t="str">
            <v/>
          </cell>
          <cell r="CJ416" t="str">
            <v/>
          </cell>
          <cell r="CK416" t="str">
            <v/>
          </cell>
          <cell r="CL416" t="str">
            <v/>
          </cell>
          <cell r="CM416" t="str">
            <v/>
          </cell>
          <cell r="CN416" t="str">
            <v/>
          </cell>
          <cell r="CO416" t="str">
            <v/>
          </cell>
          <cell r="CP416" t="str">
            <v/>
          </cell>
          <cell r="CQ416" t="str">
            <v/>
          </cell>
          <cell r="CR416" t="str">
            <v/>
          </cell>
          <cell r="CS416" t="str">
            <v/>
          </cell>
          <cell r="CT416" t="str">
            <v/>
          </cell>
          <cell r="CU416" t="str">
            <v/>
          </cell>
          <cell r="CV416" t="str">
            <v/>
          </cell>
          <cell r="CW416" t="str">
            <v/>
          </cell>
          <cell r="CX416" t="str">
            <v/>
          </cell>
          <cell r="CY416" t="str">
            <v/>
          </cell>
          <cell r="CZ416" t="str">
            <v/>
          </cell>
          <cell r="DA416" t="str">
            <v/>
          </cell>
          <cell r="DB416" t="str">
            <v/>
          </cell>
          <cell r="DC416" t="str">
            <v/>
          </cell>
          <cell r="DD416" t="str">
            <v/>
          </cell>
          <cell r="DE416" t="str">
            <v/>
          </cell>
          <cell r="DF416" t="str">
            <v/>
          </cell>
          <cell r="DG416" t="str">
            <v/>
          </cell>
          <cell r="DH416" t="str">
            <v/>
          </cell>
          <cell r="DI416" t="str">
            <v/>
          </cell>
          <cell r="DJ416" t="str">
            <v/>
          </cell>
          <cell r="DK416" t="str">
            <v/>
          </cell>
          <cell r="DL416" t="str">
            <v/>
          </cell>
          <cell r="DM416" t="str">
            <v/>
          </cell>
          <cell r="DN416" t="str">
            <v/>
          </cell>
          <cell r="DO416" t="str">
            <v/>
          </cell>
          <cell r="DP416" t="str">
            <v/>
          </cell>
          <cell r="DQ416" t="str">
            <v/>
          </cell>
          <cell r="DR416" t="str">
            <v/>
          </cell>
          <cell r="DS416" t="str">
            <v/>
          </cell>
          <cell r="DT416" t="str">
            <v/>
          </cell>
          <cell r="DU416" t="str">
            <v/>
          </cell>
          <cell r="DV416">
            <v>1</v>
          </cell>
          <cell r="DW416" t="str">
            <v/>
          </cell>
        </row>
        <row r="417">
          <cell r="U417" t="str">
            <v>PR19SWB_PC E2</v>
          </cell>
          <cell r="V417" t="str">
            <v>Responsive to Customers</v>
          </cell>
          <cell r="W417" t="str">
            <v>PR14 continuation</v>
          </cell>
          <cell r="X417" t="str">
            <v>PC E2</v>
          </cell>
          <cell r="Y417" t="str">
            <v>Operational contacts resolved first time - water</v>
          </cell>
          <cell r="Z417" t="str">
            <v>The percentage of wholesale water operational customer contacts that are resolved first time. (Includes all written and telephone contacts).</v>
          </cell>
          <cell r="AA417" t="str">
            <v/>
          </cell>
          <cell r="AB417">
            <v>1</v>
          </cell>
          <cell r="AC417" t="str">
            <v/>
          </cell>
          <cell r="AD417" t="str">
            <v/>
          </cell>
          <cell r="AE417" t="str">
            <v/>
          </cell>
          <cell r="AF417" t="str">
            <v/>
          </cell>
          <cell r="AG417" t="str">
            <v/>
          </cell>
          <cell r="AH417" t="str">
            <v/>
          </cell>
          <cell r="AI417">
            <v>1</v>
          </cell>
          <cell r="AJ417" t="str">
            <v>Out &amp; under</v>
          </cell>
          <cell r="AK417" t="str">
            <v>Revenue</v>
          </cell>
          <cell r="AL417" t="str">
            <v>In-period</v>
          </cell>
          <cell r="AM417" t="str">
            <v>Customer contacts - other</v>
          </cell>
          <cell r="AN417" t="str">
            <v>%</v>
          </cell>
          <cell r="AO417" t="str">
            <v>Percentage</v>
          </cell>
          <cell r="AP417">
            <v>1</v>
          </cell>
          <cell r="AQ417" t="str">
            <v>Up</v>
          </cell>
          <cell r="AR417" t="str">
            <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t="str">
            <v/>
          </cell>
          <cell r="BJ417" t="str">
            <v/>
          </cell>
          <cell r="BK417" t="str">
            <v/>
          </cell>
          <cell r="BL417" t="str">
            <v/>
          </cell>
          <cell r="BM417" t="str">
            <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t="str">
            <v>Yes</v>
          </cell>
          <cell r="CE417" t="str">
            <v>Yes</v>
          </cell>
          <cell r="CF417" t="str">
            <v>Yes</v>
          </cell>
          <cell r="CG417" t="str">
            <v>Yes</v>
          </cell>
          <cell r="CH417" t="str">
            <v>Yes</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t="str">
            <v/>
          </cell>
          <cell r="CV417" t="str">
            <v/>
          </cell>
          <cell r="CW417" t="str">
            <v/>
          </cell>
          <cell r="CX417" t="str">
            <v/>
          </cell>
          <cell r="CY417" t="str">
            <v/>
          </cell>
          <cell r="CZ417" t="str">
            <v/>
          </cell>
          <cell r="DA417" t="str">
            <v/>
          </cell>
          <cell r="DB417" t="str">
            <v/>
          </cell>
          <cell r="DC417" t="str">
            <v/>
          </cell>
          <cell r="DD417" t="str">
            <v/>
          </cell>
          <cell r="DE417" t="str">
            <v/>
          </cell>
          <cell r="DF417" t="str">
            <v/>
          </cell>
          <cell r="DG417" t="str">
            <v/>
          </cell>
          <cell r="DH417" t="str">
            <v/>
          </cell>
          <cell r="DI417" t="str">
            <v/>
          </cell>
          <cell r="DJ417" t="str">
            <v/>
          </cell>
          <cell r="DK417" t="str">
            <v/>
          </cell>
          <cell r="DL417" t="str">
            <v/>
          </cell>
          <cell r="DM417" t="str">
            <v/>
          </cell>
          <cell r="DN417" t="str">
            <v/>
          </cell>
          <cell r="DO417" t="str">
            <v/>
          </cell>
          <cell r="DP417" t="str">
            <v/>
          </cell>
          <cell r="DQ417" t="str">
            <v/>
          </cell>
          <cell r="DR417" t="str">
            <v/>
          </cell>
          <cell r="DS417" t="str">
            <v/>
          </cell>
          <cell r="DT417" t="str">
            <v/>
          </cell>
          <cell r="DU417" t="str">
            <v>No</v>
          </cell>
          <cell r="DV417">
            <v>1</v>
          </cell>
          <cell r="DW417" t="str">
            <v/>
          </cell>
        </row>
        <row r="418">
          <cell r="U418" t="str">
            <v>PR19SWB_PC E3</v>
          </cell>
          <cell r="V418" t="str">
            <v>Responsive to Customers</v>
          </cell>
          <cell r="W418" t="str">
            <v>PR14 continuation</v>
          </cell>
          <cell r="X418" t="str">
            <v>PC E3</v>
          </cell>
          <cell r="Y418" t="str">
            <v>Operational contacts resolved first time - wastewater</v>
          </cell>
          <cell r="Z418" t="str">
            <v>The percentage of wholesale wastewater operational customer contacts that are resolved first time. (Includes all written and telephone contacts).</v>
          </cell>
          <cell r="AA418" t="str">
            <v/>
          </cell>
          <cell r="AB418" t="str">
            <v/>
          </cell>
          <cell r="AC418">
            <v>1</v>
          </cell>
          <cell r="AD418" t="str">
            <v/>
          </cell>
          <cell r="AE418" t="str">
            <v/>
          </cell>
          <cell r="AF418" t="str">
            <v/>
          </cell>
          <cell r="AG418" t="str">
            <v/>
          </cell>
          <cell r="AH418" t="str">
            <v/>
          </cell>
          <cell r="AI418">
            <v>1</v>
          </cell>
          <cell r="AJ418" t="str">
            <v>Out &amp; under</v>
          </cell>
          <cell r="AK418" t="str">
            <v>Revenue</v>
          </cell>
          <cell r="AL418" t="str">
            <v>In-period</v>
          </cell>
          <cell r="AM418" t="str">
            <v>Customer contacts - other</v>
          </cell>
          <cell r="AN418" t="str">
            <v>%</v>
          </cell>
          <cell r="AO418" t="str">
            <v>Percentage</v>
          </cell>
          <cell r="AP418">
            <v>1</v>
          </cell>
          <cell r="AQ418" t="str">
            <v>Up</v>
          </cell>
          <cell r="AR418" t="str">
            <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t="str">
            <v/>
          </cell>
          <cell r="BJ418" t="str">
            <v/>
          </cell>
          <cell r="BK418" t="str">
            <v/>
          </cell>
          <cell r="BL418" t="str">
            <v/>
          </cell>
          <cell r="BM418" t="str">
            <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t="str">
            <v>Yes</v>
          </cell>
          <cell r="CE418" t="str">
            <v>Yes</v>
          </cell>
          <cell r="CF418" t="str">
            <v>Yes</v>
          </cell>
          <cell r="CG418" t="str">
            <v>Yes</v>
          </cell>
          <cell r="CH418" t="str">
            <v>Yes</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t="str">
            <v/>
          </cell>
          <cell r="CV418" t="str">
            <v/>
          </cell>
          <cell r="CW418" t="str">
            <v/>
          </cell>
          <cell r="CX418" t="str">
            <v/>
          </cell>
          <cell r="CY418" t="str">
            <v/>
          </cell>
          <cell r="CZ418" t="str">
            <v/>
          </cell>
          <cell r="DA418" t="str">
            <v/>
          </cell>
          <cell r="DB418" t="str">
            <v/>
          </cell>
          <cell r="DC418" t="str">
            <v/>
          </cell>
          <cell r="DD418" t="str">
            <v/>
          </cell>
          <cell r="DE418" t="str">
            <v/>
          </cell>
          <cell r="DF418" t="str">
            <v/>
          </cell>
          <cell r="DG418" t="str">
            <v/>
          </cell>
          <cell r="DH418" t="str">
            <v/>
          </cell>
          <cell r="DI418" t="str">
            <v/>
          </cell>
          <cell r="DJ418" t="str">
            <v/>
          </cell>
          <cell r="DK418" t="str">
            <v/>
          </cell>
          <cell r="DL418" t="str">
            <v/>
          </cell>
          <cell r="DM418" t="str">
            <v/>
          </cell>
          <cell r="DN418" t="str">
            <v/>
          </cell>
          <cell r="DO418" t="str">
            <v/>
          </cell>
          <cell r="DP418" t="str">
            <v/>
          </cell>
          <cell r="DQ418" t="str">
            <v/>
          </cell>
          <cell r="DR418" t="str">
            <v/>
          </cell>
          <cell r="DS418" t="str">
            <v/>
          </cell>
          <cell r="DT418" t="str">
            <v/>
          </cell>
          <cell r="DU418" t="str">
            <v/>
          </cell>
          <cell r="DV418">
            <v>1</v>
          </cell>
          <cell r="DW418" t="str">
            <v/>
          </cell>
        </row>
        <row r="419">
          <cell r="U419" t="str">
            <v>PR19SWB_PC E4</v>
          </cell>
          <cell r="V419" t="str">
            <v>Responsive to Customers</v>
          </cell>
          <cell r="W419" t="str">
            <v>PR19 new</v>
          </cell>
          <cell r="X419" t="str">
            <v>PC E4</v>
          </cell>
          <cell r="Y419" t="str">
            <v>D-MeX: Developer services measure of experience</v>
          </cell>
          <cell r="Z419" t="str">
            <v>This is the mechanism to incentivise water companies to provide an excellent customer experience for developer services (new connections) customers.</v>
          </cell>
          <cell r="AA419" t="str">
            <v/>
          </cell>
          <cell r="AB419">
            <v>0.49</v>
          </cell>
          <cell r="AC419">
            <v>0.51</v>
          </cell>
          <cell r="AD419" t="str">
            <v/>
          </cell>
          <cell r="AE419" t="str">
            <v/>
          </cell>
          <cell r="AF419" t="str">
            <v/>
          </cell>
          <cell r="AG419" t="str">
            <v/>
          </cell>
          <cell r="AH419" t="str">
            <v/>
          </cell>
          <cell r="AI419">
            <v>1</v>
          </cell>
          <cell r="AJ419" t="str">
            <v>Out &amp; under</v>
          </cell>
          <cell r="AK419" t="str">
            <v>Revenue</v>
          </cell>
          <cell r="AL419" t="str">
            <v>In-period</v>
          </cell>
          <cell r="AM419" t="str">
            <v>Developer services measure of experience (D-MeX)</v>
          </cell>
          <cell r="AN419" t="str">
            <v>score</v>
          </cell>
          <cell r="AO419" t="str">
            <v>D-Mex Score</v>
          </cell>
          <cell r="AP419">
            <v>2</v>
          </cell>
          <cell r="AQ419" t="str">
            <v>Up</v>
          </cell>
          <cell r="AR419" t="str">
            <v>D-MeX: Developer services measure of experience</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t="str">
            <v/>
          </cell>
          <cell r="BJ419" t="str">
            <v/>
          </cell>
          <cell r="BK419" t="str">
            <v/>
          </cell>
          <cell r="BL419" t="str">
            <v/>
          </cell>
          <cell r="BM419" t="str">
            <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t="str">
            <v>Yes</v>
          </cell>
          <cell r="CE419" t="str">
            <v>Yes</v>
          </cell>
          <cell r="CF419" t="str">
            <v>Yes</v>
          </cell>
          <cell r="CG419" t="str">
            <v>Yes</v>
          </cell>
          <cell r="CH419" t="str">
            <v>Yes</v>
          </cell>
          <cell r="CI419" t="str">
            <v/>
          </cell>
          <cell r="CJ419" t="str">
            <v/>
          </cell>
          <cell r="CK419" t="str">
            <v/>
          </cell>
          <cell r="CL419" t="str">
            <v/>
          </cell>
          <cell r="CM419" t="str">
            <v/>
          </cell>
          <cell r="CN419" t="str">
            <v/>
          </cell>
          <cell r="CO419" t="str">
            <v/>
          </cell>
          <cell r="CP419" t="str">
            <v/>
          </cell>
          <cell r="CQ419" t="str">
            <v/>
          </cell>
          <cell r="CR419" t="str">
            <v/>
          </cell>
          <cell r="CS419" t="str">
            <v/>
          </cell>
          <cell r="CT419" t="str">
            <v/>
          </cell>
          <cell r="CU419" t="str">
            <v/>
          </cell>
          <cell r="CV419" t="str">
            <v/>
          </cell>
          <cell r="CW419" t="str">
            <v/>
          </cell>
          <cell r="CX419" t="str">
            <v/>
          </cell>
          <cell r="CY419" t="str">
            <v/>
          </cell>
          <cell r="CZ419" t="str">
            <v/>
          </cell>
          <cell r="DA419" t="str">
            <v/>
          </cell>
          <cell r="DB419" t="str">
            <v/>
          </cell>
          <cell r="DC419" t="str">
            <v/>
          </cell>
          <cell r="DD419" t="str">
            <v/>
          </cell>
          <cell r="DE419" t="str">
            <v/>
          </cell>
          <cell r="DF419" t="str">
            <v/>
          </cell>
          <cell r="DG419" t="str">
            <v/>
          </cell>
          <cell r="DH419" t="str">
            <v/>
          </cell>
          <cell r="DI419" t="str">
            <v/>
          </cell>
          <cell r="DJ419" t="str">
            <v/>
          </cell>
          <cell r="DK419" t="str">
            <v/>
          </cell>
          <cell r="DL419" t="str">
            <v/>
          </cell>
          <cell r="DM419" t="str">
            <v/>
          </cell>
          <cell r="DN419" t="str">
            <v/>
          </cell>
          <cell r="DO419" t="str">
            <v/>
          </cell>
          <cell r="DP419" t="str">
            <v/>
          </cell>
          <cell r="DQ419" t="str">
            <v/>
          </cell>
          <cell r="DR419" t="str">
            <v/>
          </cell>
          <cell r="DS419" t="str">
            <v/>
          </cell>
          <cell r="DT419" t="str">
            <v/>
          </cell>
          <cell r="DU419" t="str">
            <v/>
          </cell>
          <cell r="DV419">
            <v>1</v>
          </cell>
          <cell r="DW419" t="str">
            <v/>
          </cell>
        </row>
        <row r="420">
          <cell r="U420" t="str">
            <v>PR19SWB_PC E5</v>
          </cell>
          <cell r="V420" t="str">
            <v>Responsive to Customers</v>
          </cell>
          <cell r="W420" t="str">
            <v>PR14 continuation</v>
          </cell>
          <cell r="X420" t="str">
            <v>PC E5</v>
          </cell>
          <cell r="Y420" t="str">
            <v>Customer satisfaction with value for money</v>
          </cell>
          <cell r="Z420" t="str">
            <v>The average percentage of household customers satisfied, extremely or very satisfied with the value for money of South West Water’s services in the financial year.</v>
          </cell>
          <cell r="AA420" t="str">
            <v/>
          </cell>
          <cell r="AB420" t="str">
            <v/>
          </cell>
          <cell r="AC420" t="str">
            <v/>
          </cell>
          <cell r="AD420" t="str">
            <v/>
          </cell>
          <cell r="AE420">
            <v>1</v>
          </cell>
          <cell r="AF420" t="str">
            <v/>
          </cell>
          <cell r="AG420" t="str">
            <v/>
          </cell>
          <cell r="AH420" t="str">
            <v/>
          </cell>
          <cell r="AI420">
            <v>1</v>
          </cell>
          <cell r="AJ420" t="str">
            <v>NFI</v>
          </cell>
          <cell r="AK420" t="str">
            <v/>
          </cell>
          <cell r="AL420" t="str">
            <v/>
          </cell>
          <cell r="AM420" t="str">
            <v>Billing, debt, vfm, affordability, vulnerability</v>
          </cell>
          <cell r="AN420" t="str">
            <v>%</v>
          </cell>
          <cell r="AO420" t="str">
            <v>Percentage</v>
          </cell>
          <cell r="AP420">
            <v>0</v>
          </cell>
          <cell r="AQ420" t="str">
            <v>Up</v>
          </cell>
          <cell r="AR420" t="str">
            <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t="str">
            <v/>
          </cell>
          <cell r="BJ420" t="str">
            <v/>
          </cell>
          <cell r="BK420" t="str">
            <v/>
          </cell>
          <cell r="BL420" t="str">
            <v/>
          </cell>
          <cell r="BM420" t="str">
            <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C420" t="str">
            <v/>
          </cell>
          <cell r="DD420" t="str">
            <v/>
          </cell>
          <cell r="DE420" t="str">
            <v/>
          </cell>
          <cell r="DF420" t="str">
            <v/>
          </cell>
          <cell r="DG420" t="str">
            <v/>
          </cell>
          <cell r="DH420" t="str">
            <v/>
          </cell>
          <cell r="DI420" t="str">
            <v/>
          </cell>
          <cell r="DJ420" t="str">
            <v/>
          </cell>
          <cell r="DK420" t="str">
            <v/>
          </cell>
          <cell r="DL420" t="str">
            <v/>
          </cell>
          <cell r="DM420" t="str">
            <v/>
          </cell>
          <cell r="DN420" t="str">
            <v/>
          </cell>
          <cell r="DO420" t="str">
            <v/>
          </cell>
          <cell r="DP420" t="str">
            <v/>
          </cell>
          <cell r="DQ420" t="str">
            <v/>
          </cell>
          <cell r="DR420" t="str">
            <v/>
          </cell>
          <cell r="DS420" t="str">
            <v/>
          </cell>
          <cell r="DT420" t="str">
            <v/>
          </cell>
          <cell r="DU420" t="str">
            <v>No</v>
          </cell>
          <cell r="DV420">
            <v>1</v>
          </cell>
          <cell r="DW420" t="str">
            <v/>
          </cell>
        </row>
        <row r="421">
          <cell r="U421" t="str">
            <v>PR19SWB_PC E6</v>
          </cell>
          <cell r="V421" t="str">
            <v>Responsive to Customers</v>
          </cell>
          <cell r="W421" t="str">
            <v>PR19 new</v>
          </cell>
          <cell r="X421" t="str">
            <v>PC E6</v>
          </cell>
          <cell r="Y421" t="str">
            <v>Priority services for customers in vulnerable circumstances</v>
          </cell>
          <cell r="Z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AA421" t="str">
            <v/>
          </cell>
          <cell r="AB421" t="str">
            <v/>
          </cell>
          <cell r="AC421" t="str">
            <v/>
          </cell>
          <cell r="AD421" t="str">
            <v/>
          </cell>
          <cell r="AE421">
            <v>1</v>
          </cell>
          <cell r="AF421" t="str">
            <v/>
          </cell>
          <cell r="AG421" t="str">
            <v/>
          </cell>
          <cell r="AH421" t="str">
            <v/>
          </cell>
          <cell r="AI421">
            <v>1</v>
          </cell>
          <cell r="AJ421" t="str">
            <v>NFI</v>
          </cell>
          <cell r="AK421" t="str">
            <v/>
          </cell>
          <cell r="AL421" t="str">
            <v/>
          </cell>
          <cell r="AM421" t="str">
            <v>Billing, debt, vfm, affordability, vulnerability</v>
          </cell>
          <cell r="AN421" t="str">
            <v>%</v>
          </cell>
          <cell r="AO421" t="str">
            <v>Percentage of applicable households</v>
          </cell>
          <cell r="AP421">
            <v>1</v>
          </cell>
          <cell r="AQ421" t="str">
            <v>Up</v>
          </cell>
          <cell r="AR421" t="str">
            <v>Priority services for customers in vulnerable circumstances</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t="str">
            <v>2.5 / 17.5 / 45</v>
          </cell>
          <cell r="BJ421" t="str">
            <v>3.0 / 35 / 90</v>
          </cell>
          <cell r="BK421" t="str">
            <v>3.5 / 35 / 90</v>
          </cell>
          <cell r="BL421" t="str">
            <v>5.0 / 35 / 90</v>
          </cell>
          <cell r="BM421" t="str">
            <v>7.0 / 35 / 90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t="str">
            <v/>
          </cell>
          <cell r="CE421" t="str">
            <v/>
          </cell>
          <cell r="CF421" t="str">
            <v/>
          </cell>
          <cell r="CG421" t="str">
            <v/>
          </cell>
          <cell r="CH421" t="str">
            <v/>
          </cell>
          <cell r="CI421" t="str">
            <v/>
          </cell>
          <cell r="CJ421" t="str">
            <v/>
          </cell>
          <cell r="CK421" t="str">
            <v/>
          </cell>
          <cell r="CL421" t="str">
            <v/>
          </cell>
          <cell r="CM421" t="str">
            <v/>
          </cell>
          <cell r="CN421" t="str">
            <v/>
          </cell>
          <cell r="CO421" t="str">
            <v/>
          </cell>
          <cell r="CP421" t="str">
            <v/>
          </cell>
          <cell r="CQ421" t="str">
            <v/>
          </cell>
          <cell r="CR421" t="str">
            <v/>
          </cell>
          <cell r="CS421" t="str">
            <v/>
          </cell>
          <cell r="CT421" t="str">
            <v/>
          </cell>
          <cell r="CU421" t="str">
            <v/>
          </cell>
          <cell r="CV421" t="str">
            <v/>
          </cell>
          <cell r="CW421" t="str">
            <v/>
          </cell>
          <cell r="CX421" t="str">
            <v/>
          </cell>
          <cell r="CY421" t="str">
            <v/>
          </cell>
          <cell r="CZ421" t="str">
            <v/>
          </cell>
          <cell r="DA421" t="str">
            <v/>
          </cell>
          <cell r="DB421" t="str">
            <v/>
          </cell>
          <cell r="DC421" t="str">
            <v/>
          </cell>
          <cell r="DD421" t="str">
            <v/>
          </cell>
          <cell r="DE421" t="str">
            <v/>
          </cell>
          <cell r="DF421" t="str">
            <v/>
          </cell>
          <cell r="DG421" t="str">
            <v/>
          </cell>
          <cell r="DH421" t="str">
            <v/>
          </cell>
          <cell r="DI421" t="str">
            <v/>
          </cell>
          <cell r="DJ421" t="str">
            <v/>
          </cell>
          <cell r="DK421" t="str">
            <v/>
          </cell>
          <cell r="DL421" t="str">
            <v/>
          </cell>
          <cell r="DM421" t="str">
            <v/>
          </cell>
          <cell r="DN421" t="str">
            <v/>
          </cell>
          <cell r="DO421" t="str">
            <v/>
          </cell>
          <cell r="DP421" t="str">
            <v/>
          </cell>
          <cell r="DQ421" t="str">
            <v/>
          </cell>
          <cell r="DR421" t="str">
            <v/>
          </cell>
          <cell r="DS421" t="str">
            <v/>
          </cell>
          <cell r="DT421" t="str">
            <v/>
          </cell>
          <cell r="DU421" t="str">
            <v/>
          </cell>
          <cell r="DV421">
            <v>1</v>
          </cell>
          <cell r="DW421" t="str">
            <v/>
          </cell>
        </row>
        <row r="422">
          <cell r="U422" t="str">
            <v>PR19SWB_PC E7</v>
          </cell>
          <cell r="V422" t="str">
            <v>Responsive to Customers</v>
          </cell>
          <cell r="W422" t="str">
            <v>PR19 new</v>
          </cell>
          <cell r="X422" t="str">
            <v>PC E7</v>
          </cell>
          <cell r="Y422" t="str">
            <v xml:space="preserve">British Standard for inclusive service provision </v>
          </cell>
          <cell r="Z422" t="str">
            <v>This measures the company's ability to attain and retain the British Standard for inclusive service provision.</v>
          </cell>
          <cell r="AA422" t="str">
            <v/>
          </cell>
          <cell r="AB422" t="str">
            <v/>
          </cell>
          <cell r="AC422" t="str">
            <v/>
          </cell>
          <cell r="AD422" t="str">
            <v/>
          </cell>
          <cell r="AE422">
            <v>1</v>
          </cell>
          <cell r="AF422" t="str">
            <v/>
          </cell>
          <cell r="AG422" t="str">
            <v/>
          </cell>
          <cell r="AH422" t="str">
            <v/>
          </cell>
          <cell r="AI422">
            <v>1</v>
          </cell>
          <cell r="AJ422" t="str">
            <v>NFI</v>
          </cell>
          <cell r="AK422" t="str">
            <v/>
          </cell>
          <cell r="AL422" t="str">
            <v/>
          </cell>
          <cell r="AM422" t="str">
            <v>Billing, debt, vfm, affordability, vulnerability</v>
          </cell>
          <cell r="AN422" t="str">
            <v>score</v>
          </cell>
          <cell r="AO422" t="str">
            <v>Score</v>
          </cell>
          <cell r="AP422">
            <v>0</v>
          </cell>
          <cell r="AQ422" t="str">
            <v>score</v>
          </cell>
          <cell r="AR422" t="str">
            <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t="str">
            <v/>
          </cell>
          <cell r="BJ422" t="str">
            <v/>
          </cell>
          <cell r="BK422" t="str">
            <v/>
          </cell>
          <cell r="BL422" t="str">
            <v/>
          </cell>
          <cell r="BM422" t="str">
            <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cell r="DC422" t="str">
            <v/>
          </cell>
          <cell r="DD422" t="str">
            <v/>
          </cell>
          <cell r="DE422" t="str">
            <v/>
          </cell>
          <cell r="DF422" t="str">
            <v/>
          </cell>
          <cell r="DG422" t="str">
            <v/>
          </cell>
          <cell r="DH422" t="str">
            <v/>
          </cell>
          <cell r="DI422" t="str">
            <v/>
          </cell>
          <cell r="DJ422" t="str">
            <v/>
          </cell>
          <cell r="DK422" t="str">
            <v/>
          </cell>
          <cell r="DL422" t="str">
            <v/>
          </cell>
          <cell r="DM422" t="str">
            <v/>
          </cell>
          <cell r="DN422" t="str">
            <v/>
          </cell>
          <cell r="DO422" t="str">
            <v/>
          </cell>
          <cell r="DP422" t="str">
            <v/>
          </cell>
          <cell r="DQ422" t="str">
            <v/>
          </cell>
          <cell r="DR422" t="str">
            <v/>
          </cell>
          <cell r="DS422" t="str">
            <v/>
          </cell>
          <cell r="DT422" t="str">
            <v/>
          </cell>
          <cell r="DU422" t="str">
            <v/>
          </cell>
          <cell r="DV422" t="str">
            <v/>
          </cell>
          <cell r="DW422" t="str">
            <v/>
          </cell>
        </row>
        <row r="423">
          <cell r="U423" t="str">
            <v>PR19SWB_PC E8</v>
          </cell>
          <cell r="V423" t="str">
            <v>Responsive to Customers</v>
          </cell>
          <cell r="W423" t="str">
            <v>PR19 new</v>
          </cell>
          <cell r="X423" t="str">
            <v>PC E8</v>
          </cell>
          <cell r="Y423" t="str">
            <v>Overall satisfaction of services received on the PSR</v>
          </cell>
          <cell r="Z423" t="str">
            <v>The average percentage of customers satisfied, extremely or very satisfied with the services they receive through the Priority Services Register (PSR).</v>
          </cell>
          <cell r="AA423" t="str">
            <v/>
          </cell>
          <cell r="AB423" t="str">
            <v/>
          </cell>
          <cell r="AC423" t="str">
            <v/>
          </cell>
          <cell r="AD423" t="str">
            <v/>
          </cell>
          <cell r="AE423">
            <v>1</v>
          </cell>
          <cell r="AF423" t="str">
            <v/>
          </cell>
          <cell r="AG423" t="str">
            <v/>
          </cell>
          <cell r="AH423" t="str">
            <v/>
          </cell>
          <cell r="AI423">
            <v>1</v>
          </cell>
          <cell r="AJ423" t="str">
            <v>NFI</v>
          </cell>
          <cell r="AK423" t="str">
            <v/>
          </cell>
          <cell r="AL423" t="str">
            <v/>
          </cell>
          <cell r="AM423" t="str">
            <v>Billing, debt, vfm, affordability, vulnerability</v>
          </cell>
          <cell r="AN423" t="str">
            <v>%</v>
          </cell>
          <cell r="AO423" t="str">
            <v>Percentage</v>
          </cell>
          <cell r="AP423">
            <v>0</v>
          </cell>
          <cell r="AQ423" t="str">
            <v>Up</v>
          </cell>
          <cell r="AR423" t="str">
            <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t="str">
            <v/>
          </cell>
          <cell r="BJ423" t="str">
            <v/>
          </cell>
          <cell r="BK423" t="str">
            <v/>
          </cell>
          <cell r="BL423" t="str">
            <v/>
          </cell>
          <cell r="BM423" t="str">
            <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C423" t="str">
            <v/>
          </cell>
          <cell r="DD423" t="str">
            <v/>
          </cell>
          <cell r="DE423" t="str">
            <v/>
          </cell>
          <cell r="DF423" t="str">
            <v/>
          </cell>
          <cell r="DG423" t="str">
            <v/>
          </cell>
          <cell r="DH423" t="str">
            <v/>
          </cell>
          <cell r="DI423" t="str">
            <v/>
          </cell>
          <cell r="DJ423" t="str">
            <v/>
          </cell>
          <cell r="DK423" t="str">
            <v/>
          </cell>
          <cell r="DL423" t="str">
            <v/>
          </cell>
          <cell r="DM423" t="str">
            <v/>
          </cell>
          <cell r="DN423" t="str">
            <v/>
          </cell>
          <cell r="DO423" t="str">
            <v/>
          </cell>
          <cell r="DP423" t="str">
            <v/>
          </cell>
          <cell r="DQ423" t="str">
            <v/>
          </cell>
          <cell r="DR423" t="str">
            <v/>
          </cell>
          <cell r="DS423" t="str">
            <v/>
          </cell>
          <cell r="DT423" t="str">
            <v/>
          </cell>
          <cell r="DU423" t="str">
            <v/>
          </cell>
          <cell r="DV423" t="str">
            <v/>
          </cell>
          <cell r="DW423" t="str">
            <v/>
          </cell>
        </row>
        <row r="424">
          <cell r="U424" t="str">
            <v>PR19SWB_PC F1</v>
          </cell>
          <cell r="V424" t="str">
            <v>Protecting the Environment</v>
          </cell>
          <cell r="W424" t="str">
            <v>PR14 revision</v>
          </cell>
          <cell r="X424" t="str">
            <v>PC F1</v>
          </cell>
          <cell r="Y424" t="str">
            <v>Pollution incidents</v>
          </cell>
          <cell r="Z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AA424" t="str">
            <v/>
          </cell>
          <cell r="AB424" t="str">
            <v/>
          </cell>
          <cell r="AC424">
            <v>1</v>
          </cell>
          <cell r="AD424" t="str">
            <v/>
          </cell>
          <cell r="AE424" t="str">
            <v/>
          </cell>
          <cell r="AF424" t="str">
            <v/>
          </cell>
          <cell r="AG424" t="str">
            <v/>
          </cell>
          <cell r="AH424" t="str">
            <v/>
          </cell>
          <cell r="AI424">
            <v>1</v>
          </cell>
          <cell r="AJ424" t="str">
            <v>Under</v>
          </cell>
          <cell r="AK424" t="str">
            <v>Revenue</v>
          </cell>
          <cell r="AL424" t="str">
            <v>In-period</v>
          </cell>
          <cell r="AM424" t="str">
            <v>Pollution incidents</v>
          </cell>
          <cell r="AN424" t="str">
            <v>number</v>
          </cell>
          <cell r="AO424" t="str">
            <v>Number of pollution incidents per 10,000 km of the wastewater
 network</v>
          </cell>
          <cell r="AP424">
            <v>2</v>
          </cell>
          <cell r="AQ424" t="str">
            <v>Down</v>
          </cell>
          <cell r="AR424" t="str">
            <v>Pollution incidents</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24.51</v>
          </cell>
          <cell r="BJ424">
            <v>23.74</v>
          </cell>
          <cell r="BK424">
            <v>23</v>
          </cell>
          <cell r="BL424">
            <v>22.4</v>
          </cell>
          <cell r="BM424">
            <v>19.5</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t="str">
            <v>Yes</v>
          </cell>
          <cell r="CE424" t="str">
            <v>Yes</v>
          </cell>
          <cell r="CF424" t="str">
            <v>Yes</v>
          </cell>
          <cell r="CG424" t="str">
            <v>Yes</v>
          </cell>
          <cell r="CH424" t="str">
            <v>Yes</v>
          </cell>
          <cell r="CI424" t="str">
            <v/>
          </cell>
          <cell r="CJ424" t="str">
            <v/>
          </cell>
          <cell r="CK424" t="str">
            <v/>
          </cell>
          <cell r="CL424" t="str">
            <v/>
          </cell>
          <cell r="CM424" t="str">
            <v/>
          </cell>
          <cell r="CN424" t="str">
            <v/>
          </cell>
          <cell r="CO424" t="str">
            <v/>
          </cell>
          <cell r="CP424" t="str">
            <v/>
          </cell>
          <cell r="CQ424" t="str">
            <v/>
          </cell>
          <cell r="CR424" t="str">
            <v/>
          </cell>
          <cell r="CS424" t="str">
            <v/>
          </cell>
          <cell r="CT424" t="str">
            <v/>
          </cell>
          <cell r="CU424" t="str">
            <v/>
          </cell>
          <cell r="CV424" t="str">
            <v/>
          </cell>
          <cell r="CW424" t="str">
            <v/>
          </cell>
          <cell r="CX424" t="str">
            <v/>
          </cell>
          <cell r="CY424" t="str">
            <v/>
          </cell>
          <cell r="CZ424" t="str">
            <v/>
          </cell>
          <cell r="DA424" t="str">
            <v/>
          </cell>
          <cell r="DB424" t="str">
            <v/>
          </cell>
          <cell r="DC424" t="str">
            <v/>
          </cell>
          <cell r="DD424" t="str">
            <v/>
          </cell>
          <cell r="DE424" t="str">
            <v/>
          </cell>
          <cell r="DF424" t="str">
            <v/>
          </cell>
          <cell r="DG424" t="str">
            <v/>
          </cell>
          <cell r="DH424" t="str">
            <v/>
          </cell>
          <cell r="DI424" t="str">
            <v/>
          </cell>
          <cell r="DJ424" t="str">
            <v/>
          </cell>
          <cell r="DK424" t="str">
            <v/>
          </cell>
          <cell r="DL424" t="str">
            <v/>
          </cell>
          <cell r="DM424">
            <v>-0.115</v>
          </cell>
          <cell r="DN424" t="str">
            <v/>
          </cell>
          <cell r="DO424" t="str">
            <v/>
          </cell>
          <cell r="DP424" t="str">
            <v/>
          </cell>
          <cell r="DQ424" t="str">
            <v/>
          </cell>
          <cell r="DR424" t="str">
            <v/>
          </cell>
          <cell r="DS424" t="str">
            <v/>
          </cell>
          <cell r="DT424" t="str">
            <v/>
          </cell>
          <cell r="DU424" t="str">
            <v/>
          </cell>
          <cell r="DV424">
            <v>1</v>
          </cell>
          <cell r="DW424" t="str">
            <v/>
          </cell>
        </row>
        <row r="425">
          <cell r="U425" t="str">
            <v>PR19SWB_PC F2</v>
          </cell>
          <cell r="V425" t="str">
            <v>Protecting the Environment</v>
          </cell>
          <cell r="W425" t="str">
            <v>PR14 revision</v>
          </cell>
          <cell r="X425" t="str">
            <v>PC F2</v>
          </cell>
          <cell r="Y425" t="str">
            <v>Number of pollution incidents cat 1-3 (water only)</v>
          </cell>
          <cell r="Z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AA425" t="str">
            <v/>
          </cell>
          <cell r="AB425">
            <v>1</v>
          </cell>
          <cell r="AC425" t="str">
            <v/>
          </cell>
          <cell r="AD425" t="str">
            <v/>
          </cell>
          <cell r="AE425" t="str">
            <v/>
          </cell>
          <cell r="AF425" t="str">
            <v/>
          </cell>
          <cell r="AG425" t="str">
            <v/>
          </cell>
          <cell r="AH425" t="str">
            <v/>
          </cell>
          <cell r="AI425">
            <v>1</v>
          </cell>
          <cell r="AJ425" t="str">
            <v>Under</v>
          </cell>
          <cell r="AK425" t="str">
            <v>Revenue</v>
          </cell>
          <cell r="AL425" t="str">
            <v>In-period</v>
          </cell>
          <cell r="AM425" t="str">
            <v>Pollution incidents</v>
          </cell>
          <cell r="AN425" t="str">
            <v>Nr</v>
          </cell>
          <cell r="AO425" t="str">
            <v>Number</v>
          </cell>
          <cell r="AP425">
            <v>0</v>
          </cell>
          <cell r="AQ425" t="str">
            <v>Down</v>
          </cell>
          <cell r="AR425" t="str">
            <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t="str">
            <v/>
          </cell>
          <cell r="BJ425" t="str">
            <v/>
          </cell>
          <cell r="BK425" t="str">
            <v/>
          </cell>
          <cell r="BL425" t="str">
            <v/>
          </cell>
          <cell r="BM425" t="str">
            <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t="str">
            <v>Yes</v>
          </cell>
          <cell r="CE425" t="str">
            <v>Yes</v>
          </cell>
          <cell r="CF425" t="str">
            <v>Yes</v>
          </cell>
          <cell r="CG425" t="str">
            <v>Yes</v>
          </cell>
          <cell r="CH425" t="str">
            <v>Yes</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t="str">
            <v/>
          </cell>
          <cell r="CV425" t="str">
            <v/>
          </cell>
          <cell r="CW425" t="str">
            <v/>
          </cell>
          <cell r="CX425" t="str">
            <v/>
          </cell>
          <cell r="CY425" t="str">
            <v/>
          </cell>
          <cell r="CZ425" t="str">
            <v/>
          </cell>
          <cell r="DA425" t="str">
            <v/>
          </cell>
          <cell r="DB425" t="str">
            <v/>
          </cell>
          <cell r="DC425" t="str">
            <v/>
          </cell>
          <cell r="DD425" t="str">
            <v/>
          </cell>
          <cell r="DE425" t="str">
            <v/>
          </cell>
          <cell r="DF425" t="str">
            <v/>
          </cell>
          <cell r="DG425" t="str">
            <v/>
          </cell>
          <cell r="DH425" t="str">
            <v/>
          </cell>
          <cell r="DI425" t="str">
            <v/>
          </cell>
          <cell r="DJ425" t="str">
            <v/>
          </cell>
          <cell r="DK425" t="str">
            <v/>
          </cell>
          <cell r="DL425" t="str">
            <v/>
          </cell>
          <cell r="DM425" t="str">
            <v/>
          </cell>
          <cell r="DN425" t="str">
            <v/>
          </cell>
          <cell r="DO425" t="str">
            <v/>
          </cell>
          <cell r="DP425" t="str">
            <v/>
          </cell>
          <cell r="DQ425" t="str">
            <v/>
          </cell>
          <cell r="DR425" t="str">
            <v/>
          </cell>
          <cell r="DS425" t="str">
            <v/>
          </cell>
          <cell r="DT425" t="str">
            <v/>
          </cell>
          <cell r="DU425" t="str">
            <v/>
          </cell>
          <cell r="DV425">
            <v>1</v>
          </cell>
          <cell r="DW425" t="str">
            <v/>
          </cell>
        </row>
        <row r="426">
          <cell r="U426" t="str">
            <v>PR19SWB_PC F3</v>
          </cell>
          <cell r="V426" t="str">
            <v>Protecting the Environment</v>
          </cell>
          <cell r="W426" t="str">
            <v>PR19 new</v>
          </cell>
          <cell r="X426" t="str">
            <v>PC F3</v>
          </cell>
          <cell r="Y426" t="str">
            <v>Biodiversity - Compliance</v>
          </cell>
          <cell r="Z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AA426" t="str">
            <v/>
          </cell>
          <cell r="AB426" t="str">
            <v/>
          </cell>
          <cell r="AC426">
            <v>1</v>
          </cell>
          <cell r="AD426" t="str">
            <v/>
          </cell>
          <cell r="AE426" t="str">
            <v/>
          </cell>
          <cell r="AF426" t="str">
            <v/>
          </cell>
          <cell r="AG426" t="str">
            <v/>
          </cell>
          <cell r="AH426" t="str">
            <v/>
          </cell>
          <cell r="AI426">
            <v>1</v>
          </cell>
          <cell r="AJ426" t="str">
            <v>NFI</v>
          </cell>
          <cell r="AK426" t="str">
            <v/>
          </cell>
          <cell r="AL426" t="str">
            <v/>
          </cell>
          <cell r="AM426" t="str">
            <v>Biodiversity/SSSIs</v>
          </cell>
          <cell r="AN426" t="str">
            <v>Nr</v>
          </cell>
          <cell r="AO426" t="str">
            <v>Number</v>
          </cell>
          <cell r="AP426">
            <v>0</v>
          </cell>
          <cell r="AQ426" t="str">
            <v>Down</v>
          </cell>
          <cell r="AR426" t="str">
            <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t="str">
            <v/>
          </cell>
          <cell r="BJ426" t="str">
            <v/>
          </cell>
          <cell r="BK426" t="str">
            <v/>
          </cell>
          <cell r="BL426" t="str">
            <v/>
          </cell>
          <cell r="BM426" t="str">
            <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C426" t="str">
            <v/>
          </cell>
          <cell r="DD426" t="str">
            <v/>
          </cell>
          <cell r="DE426" t="str">
            <v/>
          </cell>
          <cell r="DF426" t="str">
            <v/>
          </cell>
          <cell r="DG426" t="str">
            <v/>
          </cell>
          <cell r="DH426" t="str">
            <v/>
          </cell>
          <cell r="DI426" t="str">
            <v/>
          </cell>
          <cell r="DJ426" t="str">
            <v/>
          </cell>
          <cell r="DK426" t="str">
            <v/>
          </cell>
          <cell r="DL426" t="str">
            <v/>
          </cell>
          <cell r="DM426" t="str">
            <v/>
          </cell>
          <cell r="DN426" t="str">
            <v/>
          </cell>
          <cell r="DO426" t="str">
            <v/>
          </cell>
          <cell r="DP426" t="str">
            <v/>
          </cell>
          <cell r="DQ426" t="str">
            <v/>
          </cell>
          <cell r="DR426" t="str">
            <v/>
          </cell>
          <cell r="DS426" t="str">
            <v/>
          </cell>
          <cell r="DT426" t="str">
            <v/>
          </cell>
          <cell r="DU426" t="str">
            <v/>
          </cell>
          <cell r="DV426">
            <v>1</v>
          </cell>
          <cell r="DW426" t="str">
            <v/>
          </cell>
        </row>
        <row r="427">
          <cell r="U427" t="str">
            <v>PR19SWB_PC F4</v>
          </cell>
          <cell r="V427" t="str">
            <v>Protecting the Environment</v>
          </cell>
          <cell r="W427" t="str">
            <v>PR19 new</v>
          </cell>
          <cell r="X427" t="str">
            <v>PC F4</v>
          </cell>
          <cell r="Y427" t="str">
            <v>Biodiversity - Prevent Deterioration</v>
          </cell>
          <cell r="Z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AA427">
            <v>0.65</v>
          </cell>
          <cell r="AB427">
            <v>0.35</v>
          </cell>
          <cell r="AC427" t="str">
            <v/>
          </cell>
          <cell r="AD427" t="str">
            <v/>
          </cell>
          <cell r="AE427" t="str">
            <v/>
          </cell>
          <cell r="AF427" t="str">
            <v/>
          </cell>
          <cell r="AG427" t="str">
            <v/>
          </cell>
          <cell r="AH427" t="str">
            <v/>
          </cell>
          <cell r="AI427">
            <v>1</v>
          </cell>
          <cell r="AJ427" t="str">
            <v>NFI</v>
          </cell>
          <cell r="AK427" t="str">
            <v/>
          </cell>
          <cell r="AL427" t="str">
            <v/>
          </cell>
          <cell r="AM427" t="str">
            <v>Biodiversity/SSSIs</v>
          </cell>
          <cell r="AN427" t="str">
            <v>Nr</v>
          </cell>
          <cell r="AO427" t="str">
            <v>Number</v>
          </cell>
          <cell r="AP427">
            <v>0</v>
          </cell>
          <cell r="AQ427" t="str">
            <v>Up</v>
          </cell>
          <cell r="AR427" t="str">
            <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t="str">
            <v/>
          </cell>
          <cell r="BJ427" t="str">
            <v/>
          </cell>
          <cell r="BK427" t="str">
            <v/>
          </cell>
          <cell r="BL427" t="str">
            <v/>
          </cell>
          <cell r="BM427" t="str">
            <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C427" t="str">
            <v/>
          </cell>
          <cell r="DD427" t="str">
            <v/>
          </cell>
          <cell r="DE427" t="str">
            <v/>
          </cell>
          <cell r="DF427" t="str">
            <v/>
          </cell>
          <cell r="DG427" t="str">
            <v/>
          </cell>
          <cell r="DH427" t="str">
            <v/>
          </cell>
          <cell r="DI427" t="str">
            <v/>
          </cell>
          <cell r="DJ427" t="str">
            <v/>
          </cell>
          <cell r="DK427" t="str">
            <v/>
          </cell>
          <cell r="DL427" t="str">
            <v/>
          </cell>
          <cell r="DM427" t="str">
            <v/>
          </cell>
          <cell r="DN427" t="str">
            <v/>
          </cell>
          <cell r="DO427" t="str">
            <v/>
          </cell>
          <cell r="DP427" t="str">
            <v/>
          </cell>
          <cell r="DQ427" t="str">
            <v/>
          </cell>
          <cell r="DR427" t="str">
            <v/>
          </cell>
          <cell r="DS427" t="str">
            <v/>
          </cell>
          <cell r="DT427" t="str">
            <v/>
          </cell>
          <cell r="DU427" t="str">
            <v/>
          </cell>
          <cell r="DV427">
            <v>1</v>
          </cell>
          <cell r="DW427" t="str">
            <v/>
          </cell>
        </row>
        <row r="428">
          <cell r="U428" t="str">
            <v>PR19SWB_PC F5</v>
          </cell>
          <cell r="V428" t="str">
            <v>Protecting the Environment</v>
          </cell>
          <cell r="W428" t="str">
            <v>PR19 new</v>
          </cell>
          <cell r="X428" t="str">
            <v>PC F5</v>
          </cell>
          <cell r="Y428" t="str">
            <v>Biodiversity - Enhancement</v>
          </cell>
          <cell r="Z428" t="str">
            <v>We work with land owners and farmers to ensure pesticides and slurry does not go into rivers and lakes. This maintains and improves river quality. It also ensures water can be taken from the rivers and used for clean, safe drinking water.</v>
          </cell>
          <cell r="AA428">
            <v>0.45</v>
          </cell>
          <cell r="AB428">
            <v>0.55000000000000004</v>
          </cell>
          <cell r="AC428" t="str">
            <v/>
          </cell>
          <cell r="AD428" t="str">
            <v/>
          </cell>
          <cell r="AE428" t="str">
            <v/>
          </cell>
          <cell r="AF428" t="str">
            <v/>
          </cell>
          <cell r="AG428" t="str">
            <v/>
          </cell>
          <cell r="AH428" t="str">
            <v/>
          </cell>
          <cell r="AI428">
            <v>1</v>
          </cell>
          <cell r="AJ428" t="str">
            <v>Out &amp; under</v>
          </cell>
          <cell r="AK428" t="str">
            <v>RCV</v>
          </cell>
          <cell r="AL428" t="str">
            <v>End of period</v>
          </cell>
          <cell r="AM428" t="str">
            <v>Catchment management</v>
          </cell>
          <cell r="AN428" t="str">
            <v>Ha</v>
          </cell>
          <cell r="AO428" t="str">
            <v>Hectares</v>
          </cell>
          <cell r="AP428">
            <v>0</v>
          </cell>
          <cell r="AQ428" t="str">
            <v>Up</v>
          </cell>
          <cell r="AR428" t="str">
            <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t="str">
            <v/>
          </cell>
          <cell r="BJ428" t="str">
            <v/>
          </cell>
          <cell r="BK428" t="str">
            <v/>
          </cell>
          <cell r="BL428" t="str">
            <v/>
          </cell>
          <cell r="BM428" t="str">
            <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t="str">
            <v>Yes</v>
          </cell>
          <cell r="CE428" t="str">
            <v>Yes</v>
          </cell>
          <cell r="CF428" t="str">
            <v>Yes</v>
          </cell>
          <cell r="CG428" t="str">
            <v>Yes</v>
          </cell>
          <cell r="CH428" t="str">
            <v>Yes</v>
          </cell>
          <cell r="CI428" t="str">
            <v/>
          </cell>
          <cell r="CJ428" t="str">
            <v/>
          </cell>
          <cell r="CK428" t="str">
            <v/>
          </cell>
          <cell r="CL428" t="str">
            <v/>
          </cell>
          <cell r="CM428" t="str">
            <v/>
          </cell>
          <cell r="CN428" t="str">
            <v/>
          </cell>
          <cell r="CO428" t="str">
            <v/>
          </cell>
          <cell r="CP428" t="str">
            <v/>
          </cell>
          <cell r="CQ428" t="str">
            <v/>
          </cell>
          <cell r="CR428" t="str">
            <v/>
          </cell>
          <cell r="CS428" t="str">
            <v/>
          </cell>
          <cell r="CT428" t="str">
            <v/>
          </cell>
          <cell r="CU428" t="str">
            <v/>
          </cell>
          <cell r="CV428" t="str">
            <v/>
          </cell>
          <cell r="CW428" t="str">
            <v/>
          </cell>
          <cell r="CX428" t="str">
            <v/>
          </cell>
          <cell r="CY428" t="str">
            <v/>
          </cell>
          <cell r="CZ428" t="str">
            <v/>
          </cell>
          <cell r="DA428" t="str">
            <v/>
          </cell>
          <cell r="DB428" t="str">
            <v/>
          </cell>
          <cell r="DC428" t="str">
            <v/>
          </cell>
          <cell r="DD428" t="str">
            <v/>
          </cell>
          <cell r="DE428" t="str">
            <v/>
          </cell>
          <cell r="DF428" t="str">
            <v/>
          </cell>
          <cell r="DG428" t="str">
            <v/>
          </cell>
          <cell r="DH428" t="str">
            <v/>
          </cell>
          <cell r="DI428" t="str">
            <v/>
          </cell>
          <cell r="DJ428" t="str">
            <v/>
          </cell>
          <cell r="DK428" t="str">
            <v/>
          </cell>
          <cell r="DL428" t="str">
            <v/>
          </cell>
          <cell r="DM428" t="str">
            <v/>
          </cell>
          <cell r="DN428" t="str">
            <v/>
          </cell>
          <cell r="DO428" t="str">
            <v/>
          </cell>
          <cell r="DP428" t="str">
            <v/>
          </cell>
          <cell r="DQ428" t="str">
            <v/>
          </cell>
          <cell r="DR428" t="str">
            <v/>
          </cell>
          <cell r="DS428" t="str">
            <v/>
          </cell>
          <cell r="DT428" t="str">
            <v/>
          </cell>
          <cell r="DU428" t="str">
            <v/>
          </cell>
          <cell r="DV428">
            <v>1</v>
          </cell>
          <cell r="DW428" t="str">
            <v/>
          </cell>
        </row>
        <row r="429">
          <cell r="U429" t="str">
            <v>PR19SWB_PC F6</v>
          </cell>
          <cell r="V429" t="str">
            <v>Protecting the Environment</v>
          </cell>
          <cell r="W429" t="str">
            <v>PR19 new</v>
          </cell>
          <cell r="X429" t="str">
            <v>PC F6</v>
          </cell>
          <cell r="Y429" t="str">
            <v>EPA</v>
          </cell>
          <cell r="Z429" t="str">
            <v>This measures how the company is performing against several standards reported in the Environment Agency's EPA measure</v>
          </cell>
          <cell r="AA429">
            <v>0.15</v>
          </cell>
          <cell r="AB429" t="str">
            <v/>
          </cell>
          <cell r="AC429">
            <v>0.85</v>
          </cell>
          <cell r="AD429" t="str">
            <v/>
          </cell>
          <cell r="AE429" t="str">
            <v/>
          </cell>
          <cell r="AF429" t="str">
            <v/>
          </cell>
          <cell r="AG429" t="str">
            <v/>
          </cell>
          <cell r="AH429" t="str">
            <v/>
          </cell>
          <cell r="AI429">
            <v>1</v>
          </cell>
          <cell r="AJ429" t="str">
            <v>Under</v>
          </cell>
          <cell r="AK429" t="str">
            <v>Revenue</v>
          </cell>
          <cell r="AL429" t="str">
            <v>In-period</v>
          </cell>
          <cell r="AM429" t="str">
            <v>Environmental</v>
          </cell>
          <cell r="AN429" t="str">
            <v>Nr</v>
          </cell>
          <cell r="AO429" t="str">
            <v>Number</v>
          </cell>
          <cell r="AP429">
            <v>0</v>
          </cell>
          <cell r="AQ429" t="str">
            <v>Up</v>
          </cell>
          <cell r="AR429" t="str">
            <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t="str">
            <v/>
          </cell>
          <cell r="BJ429" t="str">
            <v/>
          </cell>
          <cell r="BK429" t="str">
            <v/>
          </cell>
          <cell r="BL429" t="str">
            <v/>
          </cell>
          <cell r="BM429" t="str">
            <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t="str">
            <v>Yes</v>
          </cell>
          <cell r="CE429" t="str">
            <v>Yes</v>
          </cell>
          <cell r="CF429" t="str">
            <v>Yes</v>
          </cell>
          <cell r="CG429" t="str">
            <v>Yes</v>
          </cell>
          <cell r="CH429" t="str">
            <v>Yes</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t="str">
            <v/>
          </cell>
          <cell r="CV429" t="str">
            <v/>
          </cell>
          <cell r="CW429" t="str">
            <v/>
          </cell>
          <cell r="CX429" t="str">
            <v/>
          </cell>
          <cell r="CY429" t="str">
            <v/>
          </cell>
          <cell r="CZ429" t="str">
            <v/>
          </cell>
          <cell r="DA429" t="str">
            <v/>
          </cell>
          <cell r="DB429" t="str">
            <v/>
          </cell>
          <cell r="DC429" t="str">
            <v/>
          </cell>
          <cell r="DD429" t="str">
            <v/>
          </cell>
          <cell r="DE429" t="str">
            <v/>
          </cell>
          <cell r="DF429" t="str">
            <v/>
          </cell>
          <cell r="DG429" t="str">
            <v/>
          </cell>
          <cell r="DH429" t="str">
            <v/>
          </cell>
          <cell r="DI429" t="str">
            <v/>
          </cell>
          <cell r="DJ429" t="str">
            <v/>
          </cell>
          <cell r="DK429" t="str">
            <v/>
          </cell>
          <cell r="DL429" t="str">
            <v/>
          </cell>
          <cell r="DM429" t="str">
            <v/>
          </cell>
          <cell r="DN429" t="str">
            <v/>
          </cell>
          <cell r="DO429" t="str">
            <v/>
          </cell>
          <cell r="DP429" t="str">
            <v/>
          </cell>
          <cell r="DQ429" t="str">
            <v/>
          </cell>
          <cell r="DR429" t="str">
            <v/>
          </cell>
          <cell r="DS429" t="str">
            <v/>
          </cell>
          <cell r="DT429" t="str">
            <v/>
          </cell>
          <cell r="DU429" t="str">
            <v/>
          </cell>
          <cell r="DV429">
            <v>1</v>
          </cell>
          <cell r="DW429" t="str">
            <v/>
          </cell>
        </row>
        <row r="430">
          <cell r="U430" t="str">
            <v>PR19SWB_PC H1</v>
          </cell>
          <cell r="V430" t="str">
            <v>Benefitting the Community</v>
          </cell>
          <cell r="W430" t="str">
            <v>PR14 continuation</v>
          </cell>
          <cell r="X430" t="str">
            <v>PC H1</v>
          </cell>
          <cell r="Y430" t="str">
            <v>Bathing water quality</v>
          </cell>
          <cell r="Z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AA430" t="str">
            <v/>
          </cell>
          <cell r="AB430" t="str">
            <v/>
          </cell>
          <cell r="AC430">
            <v>1</v>
          </cell>
          <cell r="AD430" t="str">
            <v/>
          </cell>
          <cell r="AE430" t="str">
            <v/>
          </cell>
          <cell r="AF430" t="str">
            <v/>
          </cell>
          <cell r="AG430" t="str">
            <v/>
          </cell>
          <cell r="AH430" t="str">
            <v/>
          </cell>
          <cell r="AI430">
            <v>1</v>
          </cell>
          <cell r="AJ430" t="str">
            <v>Out &amp; under</v>
          </cell>
          <cell r="AK430" t="str">
            <v>RCV</v>
          </cell>
          <cell r="AL430" t="str">
            <v>End of period</v>
          </cell>
          <cell r="AM430" t="str">
            <v>Environmental</v>
          </cell>
          <cell r="AN430" t="str">
            <v>Nr</v>
          </cell>
          <cell r="AO430" t="str">
            <v>Number</v>
          </cell>
          <cell r="AP430">
            <v>0</v>
          </cell>
          <cell r="AQ430" t="str">
            <v>Up</v>
          </cell>
          <cell r="AR430" t="str">
            <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t="str">
            <v/>
          </cell>
          <cell r="BJ430" t="str">
            <v/>
          </cell>
          <cell r="BK430" t="str">
            <v/>
          </cell>
          <cell r="BL430" t="str">
            <v/>
          </cell>
          <cell r="BM430" t="str">
            <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t="str">
            <v>Yes</v>
          </cell>
          <cell r="CE430" t="str">
            <v>Yes</v>
          </cell>
          <cell r="CF430" t="str">
            <v>Yes</v>
          </cell>
          <cell r="CG430" t="str">
            <v>Yes</v>
          </cell>
          <cell r="CH430" t="str">
            <v>Yes</v>
          </cell>
          <cell r="CI430" t="str">
            <v/>
          </cell>
          <cell r="CJ430" t="str">
            <v/>
          </cell>
          <cell r="CK430" t="str">
            <v/>
          </cell>
          <cell r="CL430" t="str">
            <v/>
          </cell>
          <cell r="CM430" t="str">
            <v/>
          </cell>
          <cell r="CN430" t="str">
            <v/>
          </cell>
          <cell r="CO430" t="str">
            <v/>
          </cell>
          <cell r="CP430" t="str">
            <v/>
          </cell>
          <cell r="CQ430" t="str">
            <v/>
          </cell>
          <cell r="CR430" t="str">
            <v/>
          </cell>
          <cell r="CS430" t="str">
            <v/>
          </cell>
          <cell r="CT430" t="str">
            <v/>
          </cell>
          <cell r="CU430" t="str">
            <v/>
          </cell>
          <cell r="CV430" t="str">
            <v/>
          </cell>
          <cell r="CW430" t="str">
            <v/>
          </cell>
          <cell r="CX430" t="str">
            <v/>
          </cell>
          <cell r="CY430" t="str">
            <v/>
          </cell>
          <cell r="CZ430" t="str">
            <v/>
          </cell>
          <cell r="DA430" t="str">
            <v/>
          </cell>
          <cell r="DB430" t="str">
            <v/>
          </cell>
          <cell r="DC430" t="str">
            <v/>
          </cell>
          <cell r="DD430" t="str">
            <v/>
          </cell>
          <cell r="DE430" t="str">
            <v/>
          </cell>
          <cell r="DF430" t="str">
            <v/>
          </cell>
          <cell r="DG430" t="str">
            <v/>
          </cell>
          <cell r="DH430" t="str">
            <v/>
          </cell>
          <cell r="DI430" t="str">
            <v/>
          </cell>
          <cell r="DJ430" t="str">
            <v/>
          </cell>
          <cell r="DK430" t="str">
            <v/>
          </cell>
          <cell r="DL430" t="str">
            <v/>
          </cell>
          <cell r="DM430" t="str">
            <v/>
          </cell>
          <cell r="DN430" t="str">
            <v/>
          </cell>
          <cell r="DO430" t="str">
            <v/>
          </cell>
          <cell r="DP430" t="str">
            <v/>
          </cell>
          <cell r="DQ430" t="str">
            <v/>
          </cell>
          <cell r="DR430" t="str">
            <v/>
          </cell>
          <cell r="DS430" t="str">
            <v/>
          </cell>
          <cell r="DT430" t="str">
            <v/>
          </cell>
          <cell r="DU430" t="str">
            <v/>
          </cell>
          <cell r="DV430" t="str">
            <v/>
          </cell>
          <cell r="DW430" t="str">
            <v/>
          </cell>
        </row>
        <row r="431">
          <cell r="U431" t="str">
            <v>PR19SWB_PC H2</v>
          </cell>
          <cell r="V431" t="str">
            <v>Benefitting the Community</v>
          </cell>
          <cell r="W431" t="str">
            <v>PR19 new</v>
          </cell>
          <cell r="X431" t="str">
            <v>PC H2</v>
          </cell>
          <cell r="Y431" t="str">
            <v>Abstraction incentive mechanism</v>
          </cell>
          <cell r="Z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AA431">
            <v>1</v>
          </cell>
          <cell r="AB431" t="str">
            <v/>
          </cell>
          <cell r="AC431" t="str">
            <v/>
          </cell>
          <cell r="AD431" t="str">
            <v/>
          </cell>
          <cell r="AE431" t="str">
            <v/>
          </cell>
          <cell r="AF431" t="str">
            <v/>
          </cell>
          <cell r="AG431" t="str">
            <v/>
          </cell>
          <cell r="AH431" t="str">
            <v/>
          </cell>
          <cell r="AI431">
            <v>1</v>
          </cell>
          <cell r="AJ431" t="str">
            <v>Out &amp; under</v>
          </cell>
          <cell r="AK431" t="str">
            <v>Revenue</v>
          </cell>
          <cell r="AL431" t="str">
            <v>In-period</v>
          </cell>
          <cell r="AM431" t="str">
            <v>Water resources/ abstraction</v>
          </cell>
          <cell r="AN431" t="str">
            <v>Nr</v>
          </cell>
          <cell r="AO431" t="str">
            <v>Megalitres</v>
          </cell>
          <cell r="AP431">
            <v>0</v>
          </cell>
          <cell r="AQ431" t="str">
            <v>Up</v>
          </cell>
          <cell r="AR431" t="str">
            <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t="str">
            <v/>
          </cell>
          <cell r="BJ431" t="str">
            <v/>
          </cell>
          <cell r="BK431" t="str">
            <v/>
          </cell>
          <cell r="BL431" t="str">
            <v/>
          </cell>
          <cell r="BM431" t="str">
            <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t="str">
            <v>Yes</v>
          </cell>
          <cell r="CE431" t="str">
            <v>Yes</v>
          </cell>
          <cell r="CF431" t="str">
            <v>Yes</v>
          </cell>
          <cell r="CG431" t="str">
            <v>Yes</v>
          </cell>
          <cell r="CH431" t="str">
            <v>Yes</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t="str">
            <v/>
          </cell>
          <cell r="CV431" t="str">
            <v/>
          </cell>
          <cell r="CW431" t="str">
            <v/>
          </cell>
          <cell r="CX431" t="str">
            <v/>
          </cell>
          <cell r="CY431" t="str">
            <v/>
          </cell>
          <cell r="CZ431" t="str">
            <v/>
          </cell>
          <cell r="DA431" t="str">
            <v/>
          </cell>
          <cell r="DB431" t="str">
            <v/>
          </cell>
          <cell r="DC431" t="str">
            <v/>
          </cell>
          <cell r="DD431" t="str">
            <v/>
          </cell>
          <cell r="DE431" t="str">
            <v/>
          </cell>
          <cell r="DF431" t="str">
            <v/>
          </cell>
          <cell r="DG431" t="str">
            <v/>
          </cell>
          <cell r="DH431" t="str">
            <v/>
          </cell>
          <cell r="DI431" t="str">
            <v/>
          </cell>
          <cell r="DJ431" t="str">
            <v/>
          </cell>
          <cell r="DK431" t="str">
            <v/>
          </cell>
          <cell r="DL431" t="str">
            <v/>
          </cell>
          <cell r="DM431" t="str">
            <v/>
          </cell>
          <cell r="DN431" t="str">
            <v/>
          </cell>
          <cell r="DO431" t="str">
            <v/>
          </cell>
          <cell r="DP431" t="str">
            <v/>
          </cell>
          <cell r="DQ431" t="str">
            <v/>
          </cell>
          <cell r="DR431" t="str">
            <v/>
          </cell>
          <cell r="DS431" t="str">
            <v/>
          </cell>
          <cell r="DT431" t="str">
            <v/>
          </cell>
          <cell r="DU431" t="str">
            <v/>
          </cell>
          <cell r="DV431">
            <v>1</v>
          </cell>
          <cell r="DW431" t="str">
            <v/>
          </cell>
        </row>
        <row r="432">
          <cell r="U432" t="str">
            <v>PR19SWB_PC G1</v>
          </cell>
          <cell r="V432" t="str">
            <v>Fair charging and Affordability for All</v>
          </cell>
          <cell r="W432" t="str">
            <v>PR19 new</v>
          </cell>
          <cell r="X432" t="str">
            <v>PC G1</v>
          </cell>
          <cell r="Y432" t="str">
            <v>Replacement of dumb meters with AMR</v>
          </cell>
          <cell r="Z432" t="str">
            <v>Providing customers with accurate meter reads and understanding where water is used in our system is important for delivering a high quality and resilient service. This measures the number of Automatic Meter Read (AMR) meters installed for households.</v>
          </cell>
          <cell r="AA432" t="str">
            <v/>
          </cell>
          <cell r="AB432" t="str">
            <v/>
          </cell>
          <cell r="AC432" t="str">
            <v/>
          </cell>
          <cell r="AD432" t="str">
            <v/>
          </cell>
          <cell r="AE432">
            <v>1</v>
          </cell>
          <cell r="AF432" t="str">
            <v/>
          </cell>
          <cell r="AG432" t="str">
            <v/>
          </cell>
          <cell r="AH432" t="str">
            <v/>
          </cell>
          <cell r="AI432">
            <v>1</v>
          </cell>
          <cell r="AJ432" t="str">
            <v>NFI</v>
          </cell>
          <cell r="AK432" t="str">
            <v/>
          </cell>
          <cell r="AL432" t="str">
            <v/>
          </cell>
          <cell r="AM432" t="str">
            <v>Metering</v>
          </cell>
          <cell r="AN432" t="str">
            <v>Nr</v>
          </cell>
          <cell r="AO432" t="str">
            <v>Number</v>
          </cell>
          <cell r="AP432">
            <v>0</v>
          </cell>
          <cell r="AQ432" t="str">
            <v>Up</v>
          </cell>
          <cell r="AR432" t="str">
            <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t="str">
            <v/>
          </cell>
          <cell r="BJ432" t="str">
            <v/>
          </cell>
          <cell r="BK432" t="str">
            <v/>
          </cell>
          <cell r="BL432" t="str">
            <v/>
          </cell>
          <cell r="BM432" t="str">
            <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C432" t="str">
            <v/>
          </cell>
          <cell r="DD432" t="str">
            <v/>
          </cell>
          <cell r="DE432" t="str">
            <v/>
          </cell>
          <cell r="DF432" t="str">
            <v/>
          </cell>
          <cell r="DG432" t="str">
            <v/>
          </cell>
          <cell r="DH432" t="str">
            <v/>
          </cell>
          <cell r="DI432" t="str">
            <v/>
          </cell>
          <cell r="DJ432" t="str">
            <v/>
          </cell>
          <cell r="DK432" t="str">
            <v/>
          </cell>
          <cell r="DL432" t="str">
            <v/>
          </cell>
          <cell r="DM432" t="str">
            <v/>
          </cell>
          <cell r="DN432" t="str">
            <v/>
          </cell>
          <cell r="DO432" t="str">
            <v/>
          </cell>
          <cell r="DP432" t="str">
            <v/>
          </cell>
          <cell r="DQ432" t="str">
            <v/>
          </cell>
          <cell r="DR432" t="str">
            <v/>
          </cell>
          <cell r="DS432" t="str">
            <v/>
          </cell>
          <cell r="DT432" t="str">
            <v/>
          </cell>
          <cell r="DU432" t="str">
            <v>No</v>
          </cell>
          <cell r="DV432">
            <v>1</v>
          </cell>
          <cell r="DW432" t="str">
            <v/>
          </cell>
        </row>
        <row r="433">
          <cell r="U433" t="str">
            <v>PR19SWB_PC G2</v>
          </cell>
          <cell r="V433" t="str">
            <v>Fair charging and Affordability for All</v>
          </cell>
          <cell r="W433" t="str">
            <v>PR14 revision</v>
          </cell>
          <cell r="X433" t="str">
            <v>PC G2</v>
          </cell>
          <cell r="Y433" t="str">
            <v>Number of customers on one of our support tariffs</v>
          </cell>
          <cell r="Z433" t="str">
            <v>We offer financial support for customers struggling to pay their bill. This measures the number of customers on one of our support tariffs.</v>
          </cell>
          <cell r="AA433" t="str">
            <v/>
          </cell>
          <cell r="AB433" t="str">
            <v/>
          </cell>
          <cell r="AC433" t="str">
            <v/>
          </cell>
          <cell r="AD433" t="str">
            <v/>
          </cell>
          <cell r="AE433">
            <v>1</v>
          </cell>
          <cell r="AF433" t="str">
            <v/>
          </cell>
          <cell r="AG433" t="str">
            <v/>
          </cell>
          <cell r="AH433" t="str">
            <v/>
          </cell>
          <cell r="AI433">
            <v>1</v>
          </cell>
          <cell r="AJ433" t="str">
            <v>NFI</v>
          </cell>
          <cell r="AK433" t="str">
            <v/>
          </cell>
          <cell r="AL433" t="str">
            <v/>
          </cell>
          <cell r="AM433" t="str">
            <v>Billing, debt, vfm, affordability, vulnerability</v>
          </cell>
          <cell r="AN433" t="str">
            <v>Nr</v>
          </cell>
          <cell r="AO433" t="str">
            <v>Number</v>
          </cell>
          <cell r="AP433">
            <v>0</v>
          </cell>
          <cell r="AQ433" t="str">
            <v>Up</v>
          </cell>
          <cell r="AR433" t="str">
            <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t="str">
            <v/>
          </cell>
          <cell r="BJ433" t="str">
            <v/>
          </cell>
          <cell r="BK433" t="str">
            <v/>
          </cell>
          <cell r="BL433" t="str">
            <v/>
          </cell>
          <cell r="BM433" t="str">
            <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C433" t="str">
            <v/>
          </cell>
          <cell r="DD433" t="str">
            <v/>
          </cell>
          <cell r="DE433" t="str">
            <v/>
          </cell>
          <cell r="DF433" t="str">
            <v/>
          </cell>
          <cell r="DG433" t="str">
            <v/>
          </cell>
          <cell r="DH433" t="str">
            <v/>
          </cell>
          <cell r="DI433" t="str">
            <v/>
          </cell>
          <cell r="DJ433" t="str">
            <v/>
          </cell>
          <cell r="DK433" t="str">
            <v/>
          </cell>
          <cell r="DL433" t="str">
            <v/>
          </cell>
          <cell r="DM433" t="str">
            <v/>
          </cell>
          <cell r="DN433" t="str">
            <v/>
          </cell>
          <cell r="DO433" t="str">
            <v/>
          </cell>
          <cell r="DP433" t="str">
            <v/>
          </cell>
          <cell r="DQ433" t="str">
            <v/>
          </cell>
          <cell r="DR433" t="str">
            <v/>
          </cell>
          <cell r="DS433" t="str">
            <v/>
          </cell>
          <cell r="DT433" t="str">
            <v/>
          </cell>
          <cell r="DU433" t="str">
            <v/>
          </cell>
          <cell r="DV433">
            <v>1</v>
          </cell>
          <cell r="DW433" t="str">
            <v/>
          </cell>
        </row>
        <row r="434">
          <cell r="U434" t="str">
            <v>PR19SWB_PC G3</v>
          </cell>
          <cell r="V434" t="str">
            <v>Fair charging and Affordability for All</v>
          </cell>
          <cell r="W434" t="str">
            <v>PR19 new</v>
          </cell>
          <cell r="X434" t="str">
            <v>PC G3</v>
          </cell>
          <cell r="Y434" t="str">
            <v xml:space="preserve">Voids for residential retail </v>
          </cell>
          <cell r="Z434" t="str">
            <v>This is the percentage of properties classified as void. Void properties are defined as chargeable premises which are recorded as vacant with no charges levied.</v>
          </cell>
          <cell r="AA434" t="str">
            <v/>
          </cell>
          <cell r="AB434" t="str">
            <v/>
          </cell>
          <cell r="AC434" t="str">
            <v/>
          </cell>
          <cell r="AD434" t="str">
            <v/>
          </cell>
          <cell r="AE434">
            <v>1</v>
          </cell>
          <cell r="AF434" t="str">
            <v/>
          </cell>
          <cell r="AG434" t="str">
            <v/>
          </cell>
          <cell r="AH434" t="str">
            <v/>
          </cell>
          <cell r="AI434">
            <v>1</v>
          </cell>
          <cell r="AJ434" t="str">
            <v>NFI</v>
          </cell>
          <cell r="AK434" t="str">
            <v/>
          </cell>
          <cell r="AL434" t="str">
            <v/>
          </cell>
          <cell r="AM434" t="str">
            <v>Billing, debt, vfm, affordability, vulnerability</v>
          </cell>
          <cell r="AN434" t="str">
            <v>%</v>
          </cell>
          <cell r="AO434" t="str">
            <v>Percentage</v>
          </cell>
          <cell r="AP434">
            <v>2</v>
          </cell>
          <cell r="AQ434" t="str">
            <v>Down</v>
          </cell>
          <cell r="AR434" t="str">
            <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t="str">
            <v/>
          </cell>
          <cell r="BJ434" t="str">
            <v/>
          </cell>
          <cell r="BK434" t="str">
            <v/>
          </cell>
          <cell r="BL434" t="str">
            <v/>
          </cell>
          <cell r="BM434" t="str">
            <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C434" t="str">
            <v/>
          </cell>
          <cell r="DD434" t="str">
            <v/>
          </cell>
          <cell r="DE434" t="str">
            <v/>
          </cell>
          <cell r="DF434" t="str">
            <v/>
          </cell>
          <cell r="DG434" t="str">
            <v/>
          </cell>
          <cell r="DH434" t="str">
            <v/>
          </cell>
          <cell r="DI434" t="str">
            <v/>
          </cell>
          <cell r="DJ434" t="str">
            <v/>
          </cell>
          <cell r="DK434" t="str">
            <v/>
          </cell>
          <cell r="DL434" t="str">
            <v/>
          </cell>
          <cell r="DM434" t="str">
            <v/>
          </cell>
          <cell r="DN434" t="str">
            <v/>
          </cell>
          <cell r="DO434" t="str">
            <v/>
          </cell>
          <cell r="DP434" t="str">
            <v/>
          </cell>
          <cell r="DQ434" t="str">
            <v/>
          </cell>
          <cell r="DR434" t="str">
            <v/>
          </cell>
          <cell r="DS434" t="str">
            <v/>
          </cell>
          <cell r="DT434" t="str">
            <v/>
          </cell>
          <cell r="DU434" t="str">
            <v/>
          </cell>
          <cell r="DV434">
            <v>1</v>
          </cell>
          <cell r="DW434" t="str">
            <v/>
          </cell>
        </row>
        <row r="435">
          <cell r="U435" t="str">
            <v>PR19SWB_PC G4</v>
          </cell>
          <cell r="V435" t="str">
            <v>Fair charging and Affordability for All</v>
          </cell>
          <cell r="W435" t="str">
            <v>PR19 new</v>
          </cell>
          <cell r="X435" t="str">
            <v>PC G4</v>
          </cell>
          <cell r="Y435" t="str">
            <v>Percentage of customers who find their water bill affordable</v>
          </cell>
          <cell r="Z435" t="str">
            <v>The percentage of customers that have an affordable water bill, as measured by the ratio of equivalised household income after housing costs to bill. An affordable water bill is assessed as the water bill being less than 5% of equivalised household income.</v>
          </cell>
          <cell r="AA435" t="str">
            <v/>
          </cell>
          <cell r="AB435" t="str">
            <v/>
          </cell>
          <cell r="AC435" t="str">
            <v/>
          </cell>
          <cell r="AD435" t="str">
            <v/>
          </cell>
          <cell r="AE435">
            <v>1</v>
          </cell>
          <cell r="AF435" t="str">
            <v/>
          </cell>
          <cell r="AG435" t="str">
            <v/>
          </cell>
          <cell r="AH435" t="str">
            <v/>
          </cell>
          <cell r="AI435">
            <v>1</v>
          </cell>
          <cell r="AJ435" t="str">
            <v>NFI</v>
          </cell>
          <cell r="AK435" t="str">
            <v/>
          </cell>
          <cell r="AL435" t="str">
            <v/>
          </cell>
          <cell r="AM435" t="str">
            <v>Billing, debt, vfm, affordability, vulnerability</v>
          </cell>
          <cell r="AN435" t="str">
            <v>%</v>
          </cell>
          <cell r="AO435" t="str">
            <v>Percentage</v>
          </cell>
          <cell r="AP435">
            <v>1</v>
          </cell>
          <cell r="AQ435" t="str">
            <v>Up</v>
          </cell>
          <cell r="AR435" t="str">
            <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t="str">
            <v/>
          </cell>
          <cell r="BJ435" t="str">
            <v/>
          </cell>
          <cell r="BK435" t="str">
            <v/>
          </cell>
          <cell r="BL435" t="str">
            <v/>
          </cell>
          <cell r="BM435" t="str">
            <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C435" t="str">
            <v/>
          </cell>
          <cell r="DD435" t="str">
            <v/>
          </cell>
          <cell r="DE435" t="str">
            <v/>
          </cell>
          <cell r="DF435" t="str">
            <v/>
          </cell>
          <cell r="DG435" t="str">
            <v/>
          </cell>
          <cell r="DH435" t="str">
            <v/>
          </cell>
          <cell r="DI435" t="str">
            <v/>
          </cell>
          <cell r="DJ435" t="str">
            <v/>
          </cell>
          <cell r="DK435" t="str">
            <v/>
          </cell>
          <cell r="DL435" t="str">
            <v/>
          </cell>
          <cell r="DM435" t="str">
            <v/>
          </cell>
          <cell r="DN435" t="str">
            <v/>
          </cell>
          <cell r="DO435" t="str">
            <v/>
          </cell>
          <cell r="DP435" t="str">
            <v/>
          </cell>
          <cell r="DQ435" t="str">
            <v/>
          </cell>
          <cell r="DR435" t="str">
            <v/>
          </cell>
          <cell r="DS435" t="str">
            <v/>
          </cell>
          <cell r="DT435" t="str">
            <v/>
          </cell>
          <cell r="DU435" t="str">
            <v/>
          </cell>
          <cell r="DV435">
            <v>1</v>
          </cell>
          <cell r="DW435" t="str">
            <v/>
          </cell>
        </row>
        <row r="436">
          <cell r="U436" t="str">
            <v>PR19SWB_PCA6</v>
          </cell>
          <cell r="V436" t="str">
            <v>Clean, Safe and Reliable Supply of Drinking Water</v>
          </cell>
          <cell r="W436" t="str">
            <v>PR19 new</v>
          </cell>
          <cell r="X436" t="str">
            <v>PCA6</v>
          </cell>
          <cell r="Y436" t="str">
            <v>Efficient delivery of the new Knapp Mill WTW</v>
          </cell>
          <cell r="Z436" t="str">
            <v>Completion of the Knapp Mill WTW scheme</v>
          </cell>
          <cell r="AA436" t="str">
            <v/>
          </cell>
          <cell r="AB436">
            <v>1</v>
          </cell>
          <cell r="AC436" t="str">
            <v/>
          </cell>
          <cell r="AD436" t="str">
            <v/>
          </cell>
          <cell r="AE436" t="str">
            <v/>
          </cell>
          <cell r="AF436" t="str">
            <v/>
          </cell>
          <cell r="AG436" t="str">
            <v/>
          </cell>
          <cell r="AH436" t="str">
            <v/>
          </cell>
          <cell r="AI436">
            <v>1</v>
          </cell>
          <cell r="AJ436" t="str">
            <v>Under</v>
          </cell>
          <cell r="AK436" t="str">
            <v xml:space="preserve">Revenue </v>
          </cell>
          <cell r="AL436" t="str">
            <v>End of AMP</v>
          </cell>
          <cell r="AM436" t="str">
            <v>Water quality compliance</v>
          </cell>
          <cell r="AN436" t="str">
            <v>text</v>
          </cell>
          <cell r="AO436" t="str">
            <v>Completion of the Knapp Mill WTW scheme</v>
          </cell>
          <cell r="AP436">
            <v>0</v>
          </cell>
          <cell r="AQ436" t="str">
            <v>text</v>
          </cell>
          <cell r="AR436" t="str">
            <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t="str">
            <v/>
          </cell>
          <cell r="BJ436" t="str">
            <v/>
          </cell>
          <cell r="BK436" t="str">
            <v/>
          </cell>
          <cell r="BL436" t="str">
            <v/>
          </cell>
          <cell r="BM436" t="str">
            <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t="str">
            <v/>
          </cell>
          <cell r="CE436" t="str">
            <v/>
          </cell>
          <cell r="CF436" t="str">
            <v/>
          </cell>
          <cell r="CG436" t="str">
            <v/>
          </cell>
          <cell r="CH436" t="str">
            <v>Yes</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t="str">
            <v/>
          </cell>
          <cell r="CV436" t="str">
            <v/>
          </cell>
          <cell r="CW436" t="str">
            <v/>
          </cell>
          <cell r="CX436" t="str">
            <v/>
          </cell>
          <cell r="CY436" t="str">
            <v/>
          </cell>
          <cell r="CZ436" t="str">
            <v/>
          </cell>
          <cell r="DA436" t="str">
            <v/>
          </cell>
          <cell r="DB436" t="str">
            <v/>
          </cell>
          <cell r="DC436" t="str">
            <v/>
          </cell>
          <cell r="DD436" t="str">
            <v/>
          </cell>
          <cell r="DE436" t="str">
            <v/>
          </cell>
          <cell r="DF436" t="str">
            <v/>
          </cell>
          <cell r="DG436" t="str">
            <v/>
          </cell>
          <cell r="DH436" t="str">
            <v/>
          </cell>
          <cell r="DI436" t="str">
            <v/>
          </cell>
          <cell r="DJ436" t="str">
            <v/>
          </cell>
          <cell r="DK436" t="str">
            <v/>
          </cell>
          <cell r="DL436" t="str">
            <v/>
          </cell>
          <cell r="DM436" t="str">
            <v/>
          </cell>
          <cell r="DN436" t="str">
            <v/>
          </cell>
          <cell r="DO436" t="str">
            <v/>
          </cell>
          <cell r="DP436" t="str">
            <v/>
          </cell>
          <cell r="DQ436" t="str">
            <v/>
          </cell>
          <cell r="DR436" t="str">
            <v/>
          </cell>
          <cell r="DS436" t="str">
            <v/>
          </cell>
          <cell r="DT436" t="str">
            <v/>
          </cell>
          <cell r="DU436" t="str">
            <v/>
          </cell>
          <cell r="DV436">
            <v>1</v>
          </cell>
          <cell r="DW436" t="str">
            <v/>
          </cell>
        </row>
        <row r="437">
          <cell r="U437" t="str">
            <v>PR19SWB_PCA7</v>
          </cell>
          <cell r="V437" t="str">
            <v>Clean, Safe and Reliable Supply of Drinking Water</v>
          </cell>
          <cell r="W437" t="str">
            <v>PR19 new</v>
          </cell>
          <cell r="X437" t="str">
            <v>PCA7</v>
          </cell>
          <cell r="Y437" t="str">
            <v>Efficient delivery of the new Alderney WTW</v>
          </cell>
          <cell r="Z437" t="str">
            <v xml:space="preserve">On track delivery of the Alderney Scheme </v>
          </cell>
          <cell r="AA437" t="str">
            <v/>
          </cell>
          <cell r="AB437">
            <v>1</v>
          </cell>
          <cell r="AC437" t="str">
            <v/>
          </cell>
          <cell r="AD437" t="str">
            <v/>
          </cell>
          <cell r="AE437" t="str">
            <v/>
          </cell>
          <cell r="AF437" t="str">
            <v/>
          </cell>
          <cell r="AG437" t="str">
            <v/>
          </cell>
          <cell r="AH437" t="str">
            <v/>
          </cell>
          <cell r="AI437">
            <v>1</v>
          </cell>
          <cell r="AJ437" t="str">
            <v>Under</v>
          </cell>
          <cell r="AK437" t="str">
            <v xml:space="preserve">Revenue </v>
          </cell>
          <cell r="AL437" t="str">
            <v>End of AMP</v>
          </cell>
          <cell r="AM437" t="str">
            <v>Water quality compliance</v>
          </cell>
          <cell r="AN437" t="str">
            <v>text</v>
          </cell>
          <cell r="AO437" t="str">
            <v xml:space="preserve">On track delivery of the Alderney Scheme </v>
          </cell>
          <cell r="AP437">
            <v>0</v>
          </cell>
          <cell r="AQ437" t="str">
            <v>text</v>
          </cell>
          <cell r="AR437" t="str">
            <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t="str">
            <v/>
          </cell>
          <cell r="BJ437" t="str">
            <v/>
          </cell>
          <cell r="BK437" t="str">
            <v/>
          </cell>
          <cell r="BL437" t="str">
            <v/>
          </cell>
          <cell r="BM437" t="str">
            <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t="str">
            <v/>
          </cell>
          <cell r="CE437" t="str">
            <v/>
          </cell>
          <cell r="CF437" t="str">
            <v/>
          </cell>
          <cell r="CG437" t="str">
            <v/>
          </cell>
          <cell r="CH437" t="str">
            <v>Yes</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t="str">
            <v/>
          </cell>
          <cell r="CV437" t="str">
            <v/>
          </cell>
          <cell r="CW437" t="str">
            <v/>
          </cell>
          <cell r="CX437" t="str">
            <v/>
          </cell>
          <cell r="CY437" t="str">
            <v/>
          </cell>
          <cell r="CZ437" t="str">
            <v/>
          </cell>
          <cell r="DA437" t="str">
            <v/>
          </cell>
          <cell r="DB437" t="str">
            <v/>
          </cell>
          <cell r="DC437" t="str">
            <v/>
          </cell>
          <cell r="DD437" t="str">
            <v/>
          </cell>
          <cell r="DE437" t="str">
            <v/>
          </cell>
          <cell r="DF437" t="str">
            <v/>
          </cell>
          <cell r="DG437" t="str">
            <v/>
          </cell>
          <cell r="DH437" t="str">
            <v/>
          </cell>
          <cell r="DI437" t="str">
            <v/>
          </cell>
          <cell r="DJ437" t="str">
            <v/>
          </cell>
          <cell r="DK437" t="str">
            <v/>
          </cell>
          <cell r="DL437" t="str">
            <v/>
          </cell>
          <cell r="DM437" t="str">
            <v/>
          </cell>
          <cell r="DN437" t="str">
            <v/>
          </cell>
          <cell r="DO437" t="str">
            <v/>
          </cell>
          <cell r="DP437" t="str">
            <v/>
          </cell>
          <cell r="DQ437" t="str">
            <v/>
          </cell>
          <cell r="DR437" t="str">
            <v/>
          </cell>
          <cell r="DS437" t="str">
            <v/>
          </cell>
          <cell r="DT437" t="str">
            <v/>
          </cell>
          <cell r="DU437" t="str">
            <v>No</v>
          </cell>
          <cell r="DV437">
            <v>1</v>
          </cell>
          <cell r="DW437" t="str">
            <v/>
          </cell>
        </row>
        <row r="438">
          <cell r="U438" t="str">
            <v>PR19SWB_PCD5</v>
          </cell>
          <cell r="V438" t="str">
            <v>Resilience</v>
          </cell>
          <cell r="W438" t="str">
            <v>PR19 new</v>
          </cell>
          <cell r="X438" t="str">
            <v>PCD5</v>
          </cell>
          <cell r="Y438" t="str">
            <v>Resilient water and wastewater services on the Isles of Scilly</v>
          </cell>
          <cell r="Z438" t="str">
            <v>Appointed and operating on the Isles of Scilly</v>
          </cell>
          <cell r="AA438" t="str">
            <v/>
          </cell>
          <cell r="AB438">
            <v>0.7</v>
          </cell>
          <cell r="AC438">
            <v>0.3</v>
          </cell>
          <cell r="AD438" t="str">
            <v/>
          </cell>
          <cell r="AE438" t="str">
            <v/>
          </cell>
          <cell r="AF438" t="str">
            <v/>
          </cell>
          <cell r="AG438" t="str">
            <v/>
          </cell>
          <cell r="AH438" t="str">
            <v/>
          </cell>
          <cell r="AI438">
            <v>1</v>
          </cell>
          <cell r="AJ438" t="str">
            <v>Under</v>
          </cell>
          <cell r="AK438" t="str">
            <v xml:space="preserve">Revenue </v>
          </cell>
          <cell r="AL438" t="str">
            <v>In-period</v>
          </cell>
          <cell r="AM438" t="str">
            <v>Resilience</v>
          </cell>
          <cell r="AN438" t="str">
            <v>text</v>
          </cell>
          <cell r="AO438" t="str">
            <v>Appointed and operating on the Isles of Scilly</v>
          </cell>
          <cell r="AP438">
            <v>0</v>
          </cell>
          <cell r="AQ438" t="str">
            <v>text</v>
          </cell>
          <cell r="AR438" t="str">
            <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t="str">
            <v/>
          </cell>
          <cell r="BJ438" t="str">
            <v/>
          </cell>
          <cell r="BK438" t="str">
            <v/>
          </cell>
          <cell r="BL438" t="str">
            <v/>
          </cell>
          <cell r="BM438" t="str">
            <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t="str">
            <v>Yes</v>
          </cell>
          <cell r="CE438" t="str">
            <v>Yes</v>
          </cell>
          <cell r="CF438" t="str">
            <v>Yes</v>
          </cell>
          <cell r="CG438" t="str">
            <v>Yes</v>
          </cell>
          <cell r="CH438" t="str">
            <v>Yes</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t="str">
            <v/>
          </cell>
          <cell r="CV438" t="str">
            <v/>
          </cell>
          <cell r="CW438" t="str">
            <v/>
          </cell>
          <cell r="CX438" t="str">
            <v/>
          </cell>
          <cell r="CY438" t="str">
            <v/>
          </cell>
          <cell r="CZ438" t="str">
            <v/>
          </cell>
          <cell r="DA438" t="str">
            <v/>
          </cell>
          <cell r="DB438" t="str">
            <v/>
          </cell>
          <cell r="DC438" t="str">
            <v/>
          </cell>
          <cell r="DD438" t="str">
            <v/>
          </cell>
          <cell r="DE438" t="str">
            <v/>
          </cell>
          <cell r="DF438" t="str">
            <v/>
          </cell>
          <cell r="DG438" t="str">
            <v/>
          </cell>
          <cell r="DH438" t="str">
            <v/>
          </cell>
          <cell r="DI438" t="str">
            <v/>
          </cell>
          <cell r="DJ438" t="str">
            <v/>
          </cell>
          <cell r="DK438" t="str">
            <v/>
          </cell>
          <cell r="DL438" t="str">
            <v/>
          </cell>
          <cell r="DM438" t="str">
            <v/>
          </cell>
          <cell r="DN438" t="str">
            <v/>
          </cell>
          <cell r="DO438" t="str">
            <v/>
          </cell>
          <cell r="DP438" t="str">
            <v/>
          </cell>
          <cell r="DQ438" t="str">
            <v/>
          </cell>
          <cell r="DR438" t="str">
            <v/>
          </cell>
          <cell r="DS438" t="str">
            <v/>
          </cell>
          <cell r="DT438" t="str">
            <v/>
          </cell>
          <cell r="DU438" t="str">
            <v>No</v>
          </cell>
          <cell r="DV438">
            <v>1</v>
          </cell>
          <cell r="DW438" t="str">
            <v/>
          </cell>
        </row>
        <row r="439">
          <cell r="U439" t="str">
            <v>PR19TMS_AR01</v>
          </cell>
          <cell r="V439" t="str">
            <v>A - Deliver an effortless customer experience</v>
          </cell>
          <cell r="W439" t="str">
            <v>PR19 new</v>
          </cell>
          <cell r="X439" t="str">
            <v>AR01</v>
          </cell>
          <cell r="Y439" t="str">
            <v>C-MeX: Customer measure of experience</v>
          </cell>
          <cell r="Z439" t="str">
            <v>C-Mex is a mechanism to incentivise water companies to provide an excellent customer experience for residential customers, across both the retail and wholesale parts of the value chain.</v>
          </cell>
          <cell r="AA439" t="str">
            <v/>
          </cell>
          <cell r="AB439" t="str">
            <v/>
          </cell>
          <cell r="AC439" t="str">
            <v/>
          </cell>
          <cell r="AD439" t="str">
            <v/>
          </cell>
          <cell r="AE439">
            <v>1</v>
          </cell>
          <cell r="AF439" t="str">
            <v/>
          </cell>
          <cell r="AG439" t="str">
            <v/>
          </cell>
          <cell r="AH439" t="str">
            <v/>
          </cell>
          <cell r="AI439">
            <v>1</v>
          </cell>
          <cell r="AJ439" t="str">
            <v>Out &amp; under</v>
          </cell>
          <cell r="AK439" t="str">
            <v xml:space="preserve">Revenue </v>
          </cell>
          <cell r="AL439" t="str">
            <v>In-period</v>
          </cell>
          <cell r="AM439" t="str">
            <v>Customer measure of experience (C-MeX)</v>
          </cell>
          <cell r="AN439" t="str">
            <v>score</v>
          </cell>
          <cell r="AO439" t="str">
            <v>C-MeX score</v>
          </cell>
          <cell r="AP439">
            <v>2</v>
          </cell>
          <cell r="AQ439" t="str">
            <v>Up</v>
          </cell>
          <cell r="AR439" t="str">
            <v>C-MeX: Customer measure of experience</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t="str">
            <v/>
          </cell>
          <cell r="BJ439" t="str">
            <v/>
          </cell>
          <cell r="BK439" t="str">
            <v/>
          </cell>
          <cell r="BL439" t="str">
            <v/>
          </cell>
          <cell r="BM439" t="str">
            <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t="str">
            <v>Yes</v>
          </cell>
          <cell r="CE439" t="str">
            <v>Yes</v>
          </cell>
          <cell r="CF439" t="str">
            <v>Yes</v>
          </cell>
          <cell r="CG439" t="str">
            <v>Yes</v>
          </cell>
          <cell r="CH439" t="str">
            <v>Yes</v>
          </cell>
          <cell r="CI439" t="str">
            <v/>
          </cell>
          <cell r="CJ439" t="str">
            <v/>
          </cell>
          <cell r="CK439" t="str">
            <v/>
          </cell>
          <cell r="CL439" t="str">
            <v/>
          </cell>
          <cell r="CM439" t="str">
            <v/>
          </cell>
          <cell r="CN439" t="str">
            <v/>
          </cell>
          <cell r="CO439" t="str">
            <v/>
          </cell>
          <cell r="CP439" t="str">
            <v/>
          </cell>
          <cell r="CQ439" t="str">
            <v/>
          </cell>
          <cell r="CR439" t="str">
            <v/>
          </cell>
          <cell r="CS439" t="str">
            <v/>
          </cell>
          <cell r="CT439" t="str">
            <v/>
          </cell>
          <cell r="CU439" t="str">
            <v/>
          </cell>
          <cell r="CV439" t="str">
            <v/>
          </cell>
          <cell r="CW439" t="str">
            <v/>
          </cell>
          <cell r="CX439" t="str">
            <v/>
          </cell>
          <cell r="CY439" t="str">
            <v/>
          </cell>
          <cell r="CZ439" t="str">
            <v/>
          </cell>
          <cell r="DA439" t="str">
            <v/>
          </cell>
          <cell r="DB439" t="str">
            <v/>
          </cell>
          <cell r="DC439" t="str">
            <v/>
          </cell>
          <cell r="DD439" t="str">
            <v/>
          </cell>
          <cell r="DE439" t="str">
            <v/>
          </cell>
          <cell r="DF439" t="str">
            <v/>
          </cell>
          <cell r="DG439" t="str">
            <v/>
          </cell>
          <cell r="DH439" t="str">
            <v/>
          </cell>
          <cell r="DI439" t="str">
            <v/>
          </cell>
          <cell r="DJ439" t="str">
            <v/>
          </cell>
          <cell r="DK439" t="str">
            <v/>
          </cell>
          <cell r="DL439" t="str">
            <v/>
          </cell>
          <cell r="DM439" t="str">
            <v/>
          </cell>
          <cell r="DN439" t="str">
            <v/>
          </cell>
          <cell r="DO439" t="str">
            <v/>
          </cell>
          <cell r="DP439" t="str">
            <v/>
          </cell>
          <cell r="DQ439" t="str">
            <v/>
          </cell>
          <cell r="DR439" t="str">
            <v/>
          </cell>
          <cell r="DS439" t="str">
            <v/>
          </cell>
          <cell r="DT439" t="str">
            <v/>
          </cell>
          <cell r="DU439" t="str">
            <v>No</v>
          </cell>
          <cell r="DV439">
            <v>1</v>
          </cell>
          <cell r="DW439" t="str">
            <v/>
          </cell>
        </row>
        <row r="440">
          <cell r="U440" t="str">
            <v>PR19TMS_AR05</v>
          </cell>
          <cell r="V440" t="str">
            <v>A - Deliver an effortless customer experience</v>
          </cell>
          <cell r="W440" t="str">
            <v>PR19 new</v>
          </cell>
          <cell r="X440" t="str">
            <v>AR05</v>
          </cell>
          <cell r="Y440" t="str">
            <v>Percentage of satisfied vulnerable customers</v>
          </cell>
          <cell r="Z440" t="str">
            <v>The percentage of customers within our supply area receiving vulnerability assistance who are satisfied with the assistance given.</v>
          </cell>
          <cell r="AA440" t="str">
            <v/>
          </cell>
          <cell r="AB440" t="str">
            <v/>
          </cell>
          <cell r="AC440" t="str">
            <v/>
          </cell>
          <cell r="AD440" t="str">
            <v/>
          </cell>
          <cell r="AE440" t="str">
            <v/>
          </cell>
          <cell r="AF440" t="str">
            <v/>
          </cell>
          <cell r="AG440" t="str">
            <v/>
          </cell>
          <cell r="AH440" t="str">
            <v/>
          </cell>
          <cell r="AI440">
            <v>0</v>
          </cell>
          <cell r="AJ440" t="str">
            <v>NFI</v>
          </cell>
          <cell r="AK440" t="str">
            <v/>
          </cell>
          <cell r="AL440" t="str">
            <v/>
          </cell>
          <cell r="AM440" t="str">
            <v/>
          </cell>
          <cell r="AN440" t="str">
            <v>%</v>
          </cell>
          <cell r="AO440" t="str">
            <v/>
          </cell>
          <cell r="AP440">
            <v>0</v>
          </cell>
          <cell r="AQ440" t="str">
            <v>Up</v>
          </cell>
          <cell r="AR440" t="str">
            <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t="str">
            <v/>
          </cell>
          <cell r="BJ440" t="str">
            <v/>
          </cell>
          <cell r="BK440" t="str">
            <v/>
          </cell>
          <cell r="BL440" t="str">
            <v/>
          </cell>
          <cell r="BM440" t="str">
            <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cell r="DC440" t="str">
            <v/>
          </cell>
          <cell r="DD440" t="str">
            <v/>
          </cell>
          <cell r="DE440" t="str">
            <v/>
          </cell>
          <cell r="DF440" t="str">
            <v/>
          </cell>
          <cell r="DG440" t="str">
            <v/>
          </cell>
          <cell r="DH440" t="str">
            <v/>
          </cell>
          <cell r="DI440" t="str">
            <v/>
          </cell>
          <cell r="DJ440" t="str">
            <v/>
          </cell>
          <cell r="DK440" t="str">
            <v/>
          </cell>
          <cell r="DL440" t="str">
            <v/>
          </cell>
          <cell r="DM440" t="str">
            <v/>
          </cell>
          <cell r="DN440" t="str">
            <v/>
          </cell>
          <cell r="DO440" t="str">
            <v/>
          </cell>
          <cell r="DP440" t="str">
            <v/>
          </cell>
          <cell r="DQ440" t="str">
            <v/>
          </cell>
          <cell r="DR440" t="str">
            <v/>
          </cell>
          <cell r="DS440" t="str">
            <v/>
          </cell>
          <cell r="DT440" t="str">
            <v/>
          </cell>
          <cell r="DU440" t="str">
            <v>No</v>
          </cell>
          <cell r="DV440">
            <v>1</v>
          </cell>
          <cell r="DW440" t="str">
            <v/>
          </cell>
        </row>
        <row r="441">
          <cell r="U441" t="str">
            <v>PR19TMS_AWS01</v>
          </cell>
          <cell r="V441" t="str">
            <v>A - Deliver an effortless customer experience</v>
          </cell>
          <cell r="W441" t="str">
            <v>PR19 new</v>
          </cell>
          <cell r="X441" t="str">
            <v>AWS01</v>
          </cell>
          <cell r="Y441" t="str">
            <v>D-MeX: Developer services measure of experience</v>
          </cell>
          <cell r="Z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AA441" t="str">
            <v/>
          </cell>
          <cell r="AB441">
            <v>0.56000000000000005</v>
          </cell>
          <cell r="AC441">
            <v>0.44</v>
          </cell>
          <cell r="AD441" t="str">
            <v/>
          </cell>
          <cell r="AE441" t="str">
            <v/>
          </cell>
          <cell r="AF441" t="str">
            <v/>
          </cell>
          <cell r="AG441" t="str">
            <v/>
          </cell>
          <cell r="AH441" t="str">
            <v/>
          </cell>
          <cell r="AI441">
            <v>1</v>
          </cell>
          <cell r="AJ441" t="str">
            <v>Out &amp; under</v>
          </cell>
          <cell r="AK441" t="str">
            <v xml:space="preserve">Revenue </v>
          </cell>
          <cell r="AL441" t="str">
            <v>In-period</v>
          </cell>
          <cell r="AM441" t="str">
            <v>Developer services measure of experience (D-MeX)</v>
          </cell>
          <cell r="AN441" t="str">
            <v>score</v>
          </cell>
          <cell r="AO441" t="str">
            <v>D-MeX score</v>
          </cell>
          <cell r="AP441">
            <v>2</v>
          </cell>
          <cell r="AQ441" t="str">
            <v>Up</v>
          </cell>
          <cell r="AR441" t="str">
            <v>D-MeX: Developer services measure of experience</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t="str">
            <v/>
          </cell>
          <cell r="BJ441" t="str">
            <v/>
          </cell>
          <cell r="BK441" t="str">
            <v/>
          </cell>
          <cell r="BL441" t="str">
            <v/>
          </cell>
          <cell r="BM441" t="str">
            <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t="str">
            <v>Yes</v>
          </cell>
          <cell r="CE441" t="str">
            <v>Yes</v>
          </cell>
          <cell r="CF441" t="str">
            <v>Yes</v>
          </cell>
          <cell r="CG441" t="str">
            <v>Yes</v>
          </cell>
          <cell r="CH441" t="str">
            <v>Yes</v>
          </cell>
          <cell r="CI441" t="str">
            <v/>
          </cell>
          <cell r="CJ441" t="str">
            <v/>
          </cell>
          <cell r="CK441" t="str">
            <v/>
          </cell>
          <cell r="CL441" t="str">
            <v/>
          </cell>
          <cell r="CM441" t="str">
            <v/>
          </cell>
          <cell r="CN441" t="str">
            <v/>
          </cell>
          <cell r="CO441" t="str">
            <v/>
          </cell>
          <cell r="CP441" t="str">
            <v/>
          </cell>
          <cell r="CQ441" t="str">
            <v/>
          </cell>
          <cell r="CR441" t="str">
            <v/>
          </cell>
          <cell r="CS441" t="str">
            <v/>
          </cell>
          <cell r="CT441" t="str">
            <v/>
          </cell>
          <cell r="CU441" t="str">
            <v/>
          </cell>
          <cell r="CV441" t="str">
            <v/>
          </cell>
          <cell r="CW441" t="str">
            <v/>
          </cell>
          <cell r="CX441" t="str">
            <v/>
          </cell>
          <cell r="CY441" t="str">
            <v/>
          </cell>
          <cell r="CZ441" t="str">
            <v/>
          </cell>
          <cell r="DA441" t="str">
            <v/>
          </cell>
          <cell r="DB441" t="str">
            <v/>
          </cell>
          <cell r="DC441" t="str">
            <v/>
          </cell>
          <cell r="DD441" t="str">
            <v/>
          </cell>
          <cell r="DE441" t="str">
            <v/>
          </cell>
          <cell r="DF441" t="str">
            <v/>
          </cell>
          <cell r="DG441" t="str">
            <v/>
          </cell>
          <cell r="DH441" t="str">
            <v/>
          </cell>
          <cell r="DI441" t="str">
            <v/>
          </cell>
          <cell r="DJ441" t="str">
            <v/>
          </cell>
          <cell r="DK441" t="str">
            <v/>
          </cell>
          <cell r="DL441" t="str">
            <v/>
          </cell>
          <cell r="DM441" t="str">
            <v/>
          </cell>
          <cell r="DN441" t="str">
            <v/>
          </cell>
          <cell r="DO441" t="str">
            <v/>
          </cell>
          <cell r="DP441" t="str">
            <v/>
          </cell>
          <cell r="DQ441" t="str">
            <v/>
          </cell>
          <cell r="DR441" t="str">
            <v/>
          </cell>
          <cell r="DS441" t="str">
            <v/>
          </cell>
          <cell r="DT441" t="str">
            <v/>
          </cell>
          <cell r="DU441" t="str">
            <v>No</v>
          </cell>
          <cell r="DV441">
            <v>1</v>
          </cell>
          <cell r="DW441" t="str">
            <v/>
          </cell>
        </row>
        <row r="442">
          <cell r="U442" t="str">
            <v>PR19TMS_AWS02</v>
          </cell>
          <cell r="V442" t="str">
            <v>A - Deliver an effortless customer experience</v>
          </cell>
          <cell r="W442" t="str">
            <v>PR19 new</v>
          </cell>
          <cell r="X442" t="str">
            <v>AWS02</v>
          </cell>
          <cell r="Y442" t="str">
            <v>Proactive customer engagement</v>
          </cell>
          <cell r="Z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AA442">
            <v>0.11</v>
          </cell>
          <cell r="AB442">
            <v>0.89</v>
          </cell>
          <cell r="AC442" t="str">
            <v/>
          </cell>
          <cell r="AD442" t="str">
            <v/>
          </cell>
          <cell r="AE442" t="str">
            <v/>
          </cell>
          <cell r="AF442" t="str">
            <v/>
          </cell>
          <cell r="AG442" t="str">
            <v/>
          </cell>
          <cell r="AH442" t="str">
            <v/>
          </cell>
          <cell r="AI442">
            <v>1</v>
          </cell>
          <cell r="AJ442" t="str">
            <v>NFI</v>
          </cell>
          <cell r="AK442" t="str">
            <v/>
          </cell>
          <cell r="AL442" t="str">
            <v/>
          </cell>
          <cell r="AM442" t="str">
            <v>Customer education/awareness</v>
          </cell>
          <cell r="AN442" t="str">
            <v>nr</v>
          </cell>
          <cell r="AO442" t="str">
            <v>Number of contacts</v>
          </cell>
          <cell r="AP442">
            <v>0</v>
          </cell>
          <cell r="AQ442" t="str">
            <v>Up</v>
          </cell>
          <cell r="AR442" t="str">
            <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t="str">
            <v/>
          </cell>
          <cell r="BJ442" t="str">
            <v/>
          </cell>
          <cell r="BK442" t="str">
            <v/>
          </cell>
          <cell r="BL442" t="str">
            <v/>
          </cell>
          <cell r="BM442" t="str">
            <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C442" t="str">
            <v/>
          </cell>
          <cell r="DD442" t="str">
            <v/>
          </cell>
          <cell r="DE442" t="str">
            <v/>
          </cell>
          <cell r="DF442" t="str">
            <v/>
          </cell>
          <cell r="DG442" t="str">
            <v/>
          </cell>
          <cell r="DH442" t="str">
            <v/>
          </cell>
          <cell r="DI442" t="str">
            <v/>
          </cell>
          <cell r="DJ442" t="str">
            <v/>
          </cell>
          <cell r="DK442" t="str">
            <v/>
          </cell>
          <cell r="DL442" t="str">
            <v/>
          </cell>
          <cell r="DM442" t="str">
            <v/>
          </cell>
          <cell r="DN442" t="str">
            <v/>
          </cell>
          <cell r="DO442" t="str">
            <v/>
          </cell>
          <cell r="DP442" t="str">
            <v/>
          </cell>
          <cell r="DQ442" t="str">
            <v/>
          </cell>
          <cell r="DR442" t="str">
            <v/>
          </cell>
          <cell r="DS442" t="str">
            <v/>
          </cell>
          <cell r="DT442" t="str">
            <v/>
          </cell>
          <cell r="DU442" t="str">
            <v/>
          </cell>
          <cell r="DV442">
            <v>1</v>
          </cell>
          <cell r="DW442" t="str">
            <v/>
          </cell>
        </row>
        <row r="443">
          <cell r="U443" t="str">
            <v>PR19TMS_BW01</v>
          </cell>
          <cell r="V443" t="str">
            <v>B - Deliver a safe and dependable water service</v>
          </cell>
          <cell r="W443" t="str">
            <v>PR14 revision</v>
          </cell>
          <cell r="X443" t="str">
            <v>BW01</v>
          </cell>
          <cell r="Y443" t="str">
            <v>Mains repairs</v>
          </cell>
          <cell r="Z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AA443" t="str">
            <v/>
          </cell>
          <cell r="AB443">
            <v>1</v>
          </cell>
          <cell r="AC443" t="str">
            <v/>
          </cell>
          <cell r="AD443" t="str">
            <v/>
          </cell>
          <cell r="AE443" t="str">
            <v/>
          </cell>
          <cell r="AF443" t="str">
            <v/>
          </cell>
          <cell r="AG443" t="str">
            <v/>
          </cell>
          <cell r="AH443" t="str">
            <v/>
          </cell>
          <cell r="AI443">
            <v>1</v>
          </cell>
          <cell r="AJ443" t="str">
            <v>Out &amp; under</v>
          </cell>
          <cell r="AK443" t="str">
            <v xml:space="preserve">Revenue </v>
          </cell>
          <cell r="AL443" t="str">
            <v>In-period</v>
          </cell>
          <cell r="AM443" t="str">
            <v>Water mains bursts</v>
          </cell>
          <cell r="AN443" t="str">
            <v>number</v>
          </cell>
          <cell r="AO443" t="str">
            <v>Number of repairs per 1000 km of mains</v>
          </cell>
          <cell r="AP443">
            <v>1</v>
          </cell>
          <cell r="AQ443" t="str">
            <v>Down</v>
          </cell>
          <cell r="AR443" t="str">
            <v>Mains repairs</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265.89999999999998</v>
          </cell>
          <cell r="BJ443">
            <v>262.2</v>
          </cell>
          <cell r="BK443">
            <v>258.5</v>
          </cell>
          <cell r="BL443">
            <v>254.8</v>
          </cell>
          <cell r="BM443">
            <v>251.1</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t="str">
            <v>Yes</v>
          </cell>
          <cell r="CE443" t="str">
            <v>Yes</v>
          </cell>
          <cell r="CF443" t="str">
            <v>Yes</v>
          </cell>
          <cell r="CG443" t="str">
            <v>Yes</v>
          </cell>
          <cell r="CH443" t="str">
            <v>Yes</v>
          </cell>
          <cell r="CI443" t="str">
            <v/>
          </cell>
          <cell r="CJ443" t="str">
            <v/>
          </cell>
          <cell r="CK443" t="str">
            <v/>
          </cell>
          <cell r="CL443" t="str">
            <v/>
          </cell>
          <cell r="CM443" t="str">
            <v/>
          </cell>
          <cell r="CN443">
            <v>372.3</v>
          </cell>
          <cell r="CO443">
            <v>372.3</v>
          </cell>
          <cell r="CP443">
            <v>372.3</v>
          </cell>
          <cell r="CQ443">
            <v>372.3</v>
          </cell>
          <cell r="CR443">
            <v>372.3</v>
          </cell>
          <cell r="CS443" t="str">
            <v/>
          </cell>
          <cell r="CT443" t="str">
            <v/>
          </cell>
          <cell r="CU443" t="str">
            <v/>
          </cell>
          <cell r="CV443" t="str">
            <v/>
          </cell>
          <cell r="CW443" t="str">
            <v/>
          </cell>
          <cell r="CX443" t="str">
            <v/>
          </cell>
          <cell r="CY443" t="str">
            <v/>
          </cell>
          <cell r="CZ443" t="str">
            <v/>
          </cell>
          <cell r="DA443" t="str">
            <v/>
          </cell>
          <cell r="DB443" t="str">
            <v/>
          </cell>
          <cell r="DC443">
            <v>212.9</v>
          </cell>
          <cell r="DD443">
            <v>209.2</v>
          </cell>
          <cell r="DE443">
            <v>205.5</v>
          </cell>
          <cell r="DF443">
            <v>201.8</v>
          </cell>
          <cell r="DG443">
            <v>198.1</v>
          </cell>
          <cell r="DH443" t="str">
            <v/>
          </cell>
          <cell r="DI443" t="str">
            <v/>
          </cell>
          <cell r="DJ443" t="str">
            <v/>
          </cell>
          <cell r="DK443" t="str">
            <v/>
          </cell>
          <cell r="DL443" t="str">
            <v/>
          </cell>
          <cell r="DM443">
            <v>-0.28599999999999998</v>
          </cell>
          <cell r="DN443" t="str">
            <v/>
          </cell>
          <cell r="DO443" t="str">
            <v/>
          </cell>
          <cell r="DP443" t="str">
            <v/>
          </cell>
          <cell r="DQ443">
            <v>0.224</v>
          </cell>
          <cell r="DR443" t="str">
            <v/>
          </cell>
          <cell r="DS443" t="str">
            <v/>
          </cell>
          <cell r="DT443" t="str">
            <v/>
          </cell>
          <cell r="DU443" t="str">
            <v/>
          </cell>
          <cell r="DV443">
            <v>1</v>
          </cell>
          <cell r="DW443" t="str">
            <v/>
          </cell>
        </row>
        <row r="444">
          <cell r="U444" t="str">
            <v>PR19TMS_BW02</v>
          </cell>
          <cell r="V444" t="str">
            <v>B - Deliver a safe and dependable water service</v>
          </cell>
          <cell r="W444" t="str">
            <v>PR19 new</v>
          </cell>
          <cell r="X444" t="str">
            <v>BW02</v>
          </cell>
          <cell r="Y444" t="str">
            <v>Unplanned outage</v>
          </cell>
          <cell r="Z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AA444">
            <v>0.11</v>
          </cell>
          <cell r="AB444">
            <v>0.89</v>
          </cell>
          <cell r="AC444" t="str">
            <v/>
          </cell>
          <cell r="AD444" t="str">
            <v/>
          </cell>
          <cell r="AE444" t="str">
            <v/>
          </cell>
          <cell r="AF444" t="str">
            <v/>
          </cell>
          <cell r="AG444" t="str">
            <v/>
          </cell>
          <cell r="AH444" t="str">
            <v/>
          </cell>
          <cell r="AI444">
            <v>1</v>
          </cell>
          <cell r="AJ444" t="str">
            <v>Under</v>
          </cell>
          <cell r="AK444" t="str">
            <v xml:space="preserve">Revenue </v>
          </cell>
          <cell r="AL444" t="str">
            <v>In-period</v>
          </cell>
          <cell r="AM444" t="str">
            <v>Water outage</v>
          </cell>
          <cell r="AN444" t="str">
            <v>%</v>
          </cell>
          <cell r="AO444" t="str">
            <v>Percentage of peak week production capacity</v>
          </cell>
          <cell r="AP444">
            <v>2</v>
          </cell>
          <cell r="AQ444" t="str">
            <v>Down</v>
          </cell>
          <cell r="AR444" t="str">
            <v>Unplanned outage</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6</v>
          </cell>
          <cell r="BJ444">
            <v>5.09</v>
          </cell>
          <cell r="BK444">
            <v>4.17</v>
          </cell>
          <cell r="BL444">
            <v>3.26</v>
          </cell>
          <cell r="BM444">
            <v>2.34</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t="str">
            <v>Yes</v>
          </cell>
          <cell r="CE444" t="str">
            <v>Yes</v>
          </cell>
          <cell r="CF444" t="str">
            <v>Yes</v>
          </cell>
          <cell r="CG444" t="str">
            <v>Yes</v>
          </cell>
          <cell r="CH444" t="str">
            <v>Yes</v>
          </cell>
          <cell r="CI444" t="str">
            <v/>
          </cell>
          <cell r="CJ444" t="str">
            <v/>
          </cell>
          <cell r="CK444" t="str">
            <v/>
          </cell>
          <cell r="CL444" t="str">
            <v/>
          </cell>
          <cell r="CM444" t="str">
            <v/>
          </cell>
          <cell r="CN444">
            <v>24</v>
          </cell>
          <cell r="CO444">
            <v>24</v>
          </cell>
          <cell r="CP444">
            <v>24</v>
          </cell>
          <cell r="CQ444">
            <v>24</v>
          </cell>
          <cell r="CR444">
            <v>24</v>
          </cell>
          <cell r="CS444" t="str">
            <v/>
          </cell>
          <cell r="CT444" t="str">
            <v/>
          </cell>
          <cell r="CU444" t="str">
            <v/>
          </cell>
          <cell r="CV444" t="str">
            <v/>
          </cell>
          <cell r="CW444" t="str">
            <v/>
          </cell>
          <cell r="CX444" t="str">
            <v/>
          </cell>
          <cell r="CY444" t="str">
            <v/>
          </cell>
          <cell r="CZ444" t="str">
            <v/>
          </cell>
          <cell r="DA444" t="str">
            <v/>
          </cell>
          <cell r="DB444" t="str">
            <v/>
          </cell>
          <cell r="DC444" t="str">
            <v/>
          </cell>
          <cell r="DD444" t="str">
            <v/>
          </cell>
          <cell r="DE444" t="str">
            <v/>
          </cell>
          <cell r="DF444" t="str">
            <v/>
          </cell>
          <cell r="DG444" t="str">
            <v/>
          </cell>
          <cell r="DH444" t="str">
            <v/>
          </cell>
          <cell r="DI444" t="str">
            <v/>
          </cell>
          <cell r="DJ444" t="str">
            <v/>
          </cell>
          <cell r="DK444" t="str">
            <v/>
          </cell>
          <cell r="DL444" t="str">
            <v/>
          </cell>
          <cell r="DM444">
            <v>-3.08</v>
          </cell>
          <cell r="DN444">
            <v>-2.7189999999999999</v>
          </cell>
          <cell r="DO444" t="str">
            <v/>
          </cell>
          <cell r="DP444" t="str">
            <v/>
          </cell>
          <cell r="DQ444">
            <v>0</v>
          </cell>
          <cell r="DR444" t="str">
            <v/>
          </cell>
          <cell r="DS444" t="str">
            <v/>
          </cell>
          <cell r="DT444" t="str">
            <v/>
          </cell>
          <cell r="DU444" t="str">
            <v/>
          </cell>
          <cell r="DV444">
            <v>1</v>
          </cell>
          <cell r="DW444" t="str">
            <v/>
          </cell>
        </row>
        <row r="445">
          <cell r="U445" t="str">
            <v>PR19TMS_BW03</v>
          </cell>
          <cell r="V445" t="str">
            <v>B - Deliver a safe and dependable water service</v>
          </cell>
          <cell r="W445" t="str">
            <v>PR14 revision</v>
          </cell>
          <cell r="X445" t="str">
            <v>BW03</v>
          </cell>
          <cell r="Y445" t="str">
            <v>Water supply interruptions</v>
          </cell>
          <cell r="Z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AA445" t="str">
            <v/>
          </cell>
          <cell r="AB445">
            <v>1</v>
          </cell>
          <cell r="AC445" t="str">
            <v/>
          </cell>
          <cell r="AD445" t="str">
            <v/>
          </cell>
          <cell r="AE445" t="str">
            <v/>
          </cell>
          <cell r="AF445" t="str">
            <v/>
          </cell>
          <cell r="AG445" t="str">
            <v/>
          </cell>
          <cell r="AH445" t="str">
            <v/>
          </cell>
          <cell r="AI445">
            <v>1</v>
          </cell>
          <cell r="AJ445" t="str">
            <v>Out &amp; under</v>
          </cell>
          <cell r="AK445" t="str">
            <v xml:space="preserve">Revenue </v>
          </cell>
          <cell r="AL445" t="str">
            <v>In-period</v>
          </cell>
          <cell r="AM445" t="str">
            <v>Supply interruptions</v>
          </cell>
          <cell r="AN445" t="str">
            <v>hh:mm:ss</v>
          </cell>
          <cell r="AO445" t="str">
            <v>Hours:minutes:seconds per property per year</v>
          </cell>
          <cell r="AP445">
            <v>0</v>
          </cell>
          <cell r="AQ445" t="str">
            <v>Down</v>
          </cell>
          <cell r="AR445" t="str">
            <v>Water supply interruptions</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4.5138888888888893E-3</v>
          </cell>
          <cell r="BJ445">
            <v>4.2592592592592595E-3</v>
          </cell>
          <cell r="BK445">
            <v>3.9930555555555561E-3</v>
          </cell>
          <cell r="BL445">
            <v>3.7384259259259263E-3</v>
          </cell>
          <cell r="BM445">
            <v>3.472222222222222E-3</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t="str">
            <v>Yes</v>
          </cell>
          <cell r="CE445" t="str">
            <v>Yes</v>
          </cell>
          <cell r="CF445" t="str">
            <v>Yes</v>
          </cell>
          <cell r="CG445" t="str">
            <v>Yes</v>
          </cell>
          <cell r="CH445" t="str">
            <v>Yes</v>
          </cell>
          <cell r="CI445" t="str">
            <v/>
          </cell>
          <cell r="CJ445" t="str">
            <v/>
          </cell>
          <cell r="CK445" t="str">
            <v/>
          </cell>
          <cell r="CL445" t="str">
            <v/>
          </cell>
          <cell r="CM445" t="str">
            <v/>
          </cell>
          <cell r="CN445">
            <v>1.5798611111111114E-2</v>
          </cell>
          <cell r="CO445">
            <v>1.5798611111111114E-2</v>
          </cell>
          <cell r="CP445">
            <v>1.5798611111111114E-2</v>
          </cell>
          <cell r="CQ445">
            <v>1.5798611111111114E-2</v>
          </cell>
          <cell r="CR445">
            <v>1.5798611111111114E-2</v>
          </cell>
          <cell r="CS445" t="str">
            <v/>
          </cell>
          <cell r="CT445" t="str">
            <v/>
          </cell>
          <cell r="CU445" t="str">
            <v/>
          </cell>
          <cell r="CV445" t="str">
            <v/>
          </cell>
          <cell r="CW445" t="str">
            <v/>
          </cell>
          <cell r="CX445" t="str">
            <v/>
          </cell>
          <cell r="CY445" t="str">
            <v/>
          </cell>
          <cell r="CZ445" t="str">
            <v/>
          </cell>
          <cell r="DA445" t="str">
            <v/>
          </cell>
          <cell r="DB445" t="str">
            <v/>
          </cell>
          <cell r="DC445">
            <v>2.6736111111111118E-3</v>
          </cell>
          <cell r="DD445">
            <v>2.4768518518518525E-3</v>
          </cell>
          <cell r="DE445">
            <v>2.2685185185185195E-3</v>
          </cell>
          <cell r="DF445">
            <v>2.0717592592592593E-3</v>
          </cell>
          <cell r="DG445">
            <v>1.8634259259259255E-3</v>
          </cell>
          <cell r="DH445" t="str">
            <v/>
          </cell>
          <cell r="DI445" t="str">
            <v/>
          </cell>
          <cell r="DJ445" t="str">
            <v/>
          </cell>
          <cell r="DK445" t="str">
            <v/>
          </cell>
          <cell r="DL445" t="str">
            <v/>
          </cell>
          <cell r="DM445">
            <v>-1.415</v>
          </cell>
          <cell r="DN445" t="str">
            <v/>
          </cell>
          <cell r="DO445" t="str">
            <v/>
          </cell>
          <cell r="DP445" t="str">
            <v/>
          </cell>
          <cell r="DQ445">
            <v>1.415</v>
          </cell>
          <cell r="DR445" t="str">
            <v/>
          </cell>
          <cell r="DS445" t="str">
            <v/>
          </cell>
          <cell r="DT445" t="str">
            <v/>
          </cell>
          <cell r="DU445" t="str">
            <v/>
          </cell>
          <cell r="DV445">
            <v>1</v>
          </cell>
          <cell r="DW445" t="str">
            <v/>
          </cell>
        </row>
        <row r="446">
          <cell r="U446" t="str">
            <v>PR19TMS_BW04</v>
          </cell>
          <cell r="V446" t="str">
            <v>B - Deliver a safe and dependable water service</v>
          </cell>
          <cell r="W446" t="str">
            <v>PR14 revision</v>
          </cell>
          <cell r="X446" t="str">
            <v>BW04</v>
          </cell>
          <cell r="Y446" t="str">
            <v>Leakage</v>
          </cell>
          <cell r="Z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AA446" t="str">
            <v/>
          </cell>
          <cell r="AB446">
            <v>1</v>
          </cell>
          <cell r="AC446" t="str">
            <v/>
          </cell>
          <cell r="AD446" t="str">
            <v/>
          </cell>
          <cell r="AE446" t="str">
            <v/>
          </cell>
          <cell r="AF446" t="str">
            <v/>
          </cell>
          <cell r="AG446" t="str">
            <v/>
          </cell>
          <cell r="AH446" t="str">
            <v/>
          </cell>
          <cell r="AI446">
            <v>1</v>
          </cell>
          <cell r="AJ446" t="str">
            <v>Out &amp; under</v>
          </cell>
          <cell r="AK446" t="str">
            <v xml:space="preserve">Revenue </v>
          </cell>
          <cell r="AL446" t="str">
            <v>In-period</v>
          </cell>
          <cell r="AM446" t="str">
            <v>Leakage</v>
          </cell>
          <cell r="AN446" t="str">
            <v>%</v>
          </cell>
          <cell r="AO446" t="str">
            <v>Percentage reduction from baseline (2019-20) using 3 year average</v>
          </cell>
          <cell r="AP446">
            <v>1</v>
          </cell>
          <cell r="AQ446" t="str">
            <v>Up</v>
          </cell>
          <cell r="AR446" t="str">
            <v>Leakage</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4.0999999999999996</v>
          </cell>
          <cell r="BJ446">
            <v>10.199999999999999</v>
          </cell>
          <cell r="BK446">
            <v>14.1</v>
          </cell>
          <cell r="BL446">
            <v>17.399999999999999</v>
          </cell>
          <cell r="BM446">
            <v>20.399999999999999</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t="str">
            <v>Yes</v>
          </cell>
          <cell r="CE446" t="str">
            <v>Yes</v>
          </cell>
          <cell r="CF446" t="str">
            <v>Yes</v>
          </cell>
          <cell r="CG446" t="str">
            <v>Yes</v>
          </cell>
          <cell r="CH446" t="str">
            <v>Yes</v>
          </cell>
          <cell r="CI446" t="str">
            <v/>
          </cell>
          <cell r="CJ446" t="str">
            <v/>
          </cell>
          <cell r="CK446" t="str">
            <v/>
          </cell>
          <cell r="CL446" t="str">
            <v/>
          </cell>
          <cell r="CM446" t="str">
            <v/>
          </cell>
          <cell r="CN446">
            <v>-10</v>
          </cell>
          <cell r="CO446">
            <v>-10</v>
          </cell>
          <cell r="CP446">
            <v>-10</v>
          </cell>
          <cell r="CQ446">
            <v>-10</v>
          </cell>
          <cell r="CR446">
            <v>-10</v>
          </cell>
          <cell r="CS446" t="str">
            <v/>
          </cell>
          <cell r="CT446" t="str">
            <v/>
          </cell>
          <cell r="CU446" t="str">
            <v/>
          </cell>
          <cell r="CV446" t="str">
            <v/>
          </cell>
          <cell r="CW446" t="str">
            <v/>
          </cell>
          <cell r="CX446" t="str">
            <v/>
          </cell>
          <cell r="CY446" t="str">
            <v/>
          </cell>
          <cell r="CZ446" t="str">
            <v/>
          </cell>
          <cell r="DA446" t="str">
            <v/>
          </cell>
          <cell r="DB446" t="str">
            <v/>
          </cell>
          <cell r="DC446">
            <v>7.4</v>
          </cell>
          <cell r="DD446">
            <v>14.9</v>
          </cell>
          <cell r="DE446">
            <v>18.8</v>
          </cell>
          <cell r="DF446">
            <v>22.1</v>
          </cell>
          <cell r="DG446">
            <v>25.1</v>
          </cell>
          <cell r="DH446" t="str">
            <v/>
          </cell>
          <cell r="DI446" t="str">
            <v/>
          </cell>
          <cell r="DJ446" t="str">
            <v/>
          </cell>
          <cell r="DK446" t="str">
            <v/>
          </cell>
          <cell r="DL446" t="str">
            <v/>
          </cell>
          <cell r="DM446">
            <v>-0.38900000000000001</v>
          </cell>
          <cell r="DN446" t="str">
            <v/>
          </cell>
          <cell r="DO446" t="str">
            <v/>
          </cell>
          <cell r="DP446" t="str">
            <v/>
          </cell>
          <cell r="DQ446">
            <v>0.307</v>
          </cell>
          <cell r="DR446" t="str">
            <v/>
          </cell>
          <cell r="DS446" t="str">
            <v/>
          </cell>
          <cell r="DT446" t="str">
            <v/>
          </cell>
          <cell r="DU446" t="str">
            <v>No</v>
          </cell>
          <cell r="DV446">
            <v>1</v>
          </cell>
          <cell r="DW446" t="str">
            <v/>
          </cell>
        </row>
        <row r="447">
          <cell r="U447" t="str">
            <v>PR19TMS_BW05</v>
          </cell>
          <cell r="V447" t="str">
            <v>B - Deliver a safe and dependable water service</v>
          </cell>
          <cell r="W447" t="str">
            <v>PR19 new</v>
          </cell>
          <cell r="X447" t="str">
            <v>BW05</v>
          </cell>
          <cell r="Y447" t="str">
            <v>Per capita consumption</v>
          </cell>
          <cell r="Z447" t="str">
            <v>Three year rolling average per capita consumption is defined as the sum of measured household consumption and unmeasured household consumption divided by the total household population. This is to be reported at the whole company level for this PC.</v>
          </cell>
          <cell r="AA447" t="str">
            <v/>
          </cell>
          <cell r="AB447">
            <v>1</v>
          </cell>
          <cell r="AC447" t="str">
            <v/>
          </cell>
          <cell r="AD447" t="str">
            <v/>
          </cell>
          <cell r="AE447" t="str">
            <v/>
          </cell>
          <cell r="AF447" t="str">
            <v/>
          </cell>
          <cell r="AG447" t="str">
            <v/>
          </cell>
          <cell r="AH447" t="str">
            <v/>
          </cell>
          <cell r="AI447">
            <v>1</v>
          </cell>
          <cell r="AJ447" t="str">
            <v>Out &amp; under</v>
          </cell>
          <cell r="AK447" t="str">
            <v xml:space="preserve">Revenue </v>
          </cell>
          <cell r="AL447" t="str">
            <v>End of period</v>
          </cell>
          <cell r="AM447" t="str">
            <v>Water consumption</v>
          </cell>
          <cell r="AN447" t="str">
            <v xml:space="preserve">% </v>
          </cell>
          <cell r="AO447" t="str">
            <v>Percentage reduction from baseline (2019-20) using 3 year average</v>
          </cell>
          <cell r="AP447">
            <v>1</v>
          </cell>
          <cell r="AQ447" t="str">
            <v>Up</v>
          </cell>
          <cell r="AR447" t="str">
            <v>Per capita consumption</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1.1000000000000001</v>
          </cell>
          <cell r="BJ447">
            <v>2.2999999999999998</v>
          </cell>
          <cell r="BK447">
            <v>3.4</v>
          </cell>
          <cell r="BL447">
            <v>4.4000000000000004</v>
          </cell>
          <cell r="BM447">
            <v>6.3</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t="str">
            <v>Yes</v>
          </cell>
          <cell r="CE447" t="str">
            <v>Yes</v>
          </cell>
          <cell r="CF447" t="str">
            <v>Yes</v>
          </cell>
          <cell r="CG447" t="str">
            <v>Yes</v>
          </cell>
          <cell r="CH447" t="str">
            <v>Yes</v>
          </cell>
          <cell r="CI447" t="str">
            <v/>
          </cell>
          <cell r="CJ447" t="str">
            <v/>
          </cell>
          <cell r="CK447" t="str">
            <v/>
          </cell>
          <cell r="CL447" t="str">
            <v/>
          </cell>
          <cell r="CM447" t="str">
            <v/>
          </cell>
          <cell r="CN447">
            <v>-8.8000000000000007</v>
          </cell>
          <cell r="CO447">
            <v>-8.8000000000000007</v>
          </cell>
          <cell r="CP447">
            <v>-8.8000000000000007</v>
          </cell>
          <cell r="CQ447">
            <v>-8.8000000000000007</v>
          </cell>
          <cell r="CR447">
            <v>-8.8000000000000007</v>
          </cell>
          <cell r="CS447" t="str">
            <v/>
          </cell>
          <cell r="CT447" t="str">
            <v/>
          </cell>
          <cell r="CU447" t="str">
            <v/>
          </cell>
          <cell r="CV447" t="str">
            <v/>
          </cell>
          <cell r="CW447" t="str">
            <v/>
          </cell>
          <cell r="CX447" t="str">
            <v/>
          </cell>
          <cell r="CY447" t="str">
            <v/>
          </cell>
          <cell r="CZ447" t="str">
            <v/>
          </cell>
          <cell r="DA447" t="str">
            <v/>
          </cell>
          <cell r="DB447" t="str">
            <v/>
          </cell>
          <cell r="DC447">
            <v>4.5999999999999996</v>
          </cell>
          <cell r="DD447">
            <v>5.8</v>
          </cell>
          <cell r="DE447">
            <v>6.9</v>
          </cell>
          <cell r="DF447">
            <v>7.9</v>
          </cell>
          <cell r="DG447">
            <v>9.8000000000000007</v>
          </cell>
          <cell r="DH447" t="str">
            <v/>
          </cell>
          <cell r="DI447" t="str">
            <v/>
          </cell>
          <cell r="DJ447" t="str">
            <v/>
          </cell>
          <cell r="DK447" t="str">
            <v/>
          </cell>
          <cell r="DL447" t="str">
            <v/>
          </cell>
          <cell r="DM447">
            <v>-0.69599999999999995</v>
          </cell>
          <cell r="DN447" t="str">
            <v/>
          </cell>
          <cell r="DO447" t="str">
            <v/>
          </cell>
          <cell r="DP447" t="str">
            <v/>
          </cell>
          <cell r="DQ447">
            <v>0.76</v>
          </cell>
          <cell r="DR447" t="str">
            <v/>
          </cell>
          <cell r="DS447" t="str">
            <v/>
          </cell>
          <cell r="DT447" t="str">
            <v/>
          </cell>
          <cell r="DU447" t="str">
            <v>No</v>
          </cell>
          <cell r="DV447">
            <v>1</v>
          </cell>
          <cell r="DW447" t="str">
            <v/>
          </cell>
        </row>
        <row r="448">
          <cell r="U448" t="str">
            <v>PR19TMS_BW06a</v>
          </cell>
          <cell r="V448" t="str">
            <v>B - Deliver a safe and dependable water service</v>
          </cell>
          <cell r="W448" t="str">
            <v>PR19 new</v>
          </cell>
          <cell r="X448" t="str">
            <v>BW06a</v>
          </cell>
          <cell r="Y448" t="str">
            <v>Water quality compliance (CRI)</v>
          </cell>
          <cell r="Z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AA448">
            <v>0.02</v>
          </cell>
          <cell r="AB448">
            <v>0.98</v>
          </cell>
          <cell r="AC448" t="str">
            <v/>
          </cell>
          <cell r="AD448" t="str">
            <v/>
          </cell>
          <cell r="AE448" t="str">
            <v/>
          </cell>
          <cell r="AF448" t="str">
            <v/>
          </cell>
          <cell r="AG448" t="str">
            <v/>
          </cell>
          <cell r="AH448" t="str">
            <v/>
          </cell>
          <cell r="AI448">
            <v>1</v>
          </cell>
          <cell r="AJ448" t="str">
            <v>Under</v>
          </cell>
          <cell r="AK448" t="str">
            <v xml:space="preserve">Revenue </v>
          </cell>
          <cell r="AL448" t="str">
            <v>In-period</v>
          </cell>
          <cell r="AM448" t="str">
            <v>Water quality compliance</v>
          </cell>
          <cell r="AN448" t="str">
            <v>number</v>
          </cell>
          <cell r="AO448" t="str">
            <v>Numerical CRI score</v>
          </cell>
          <cell r="AP448">
            <v>2</v>
          </cell>
          <cell r="AQ448" t="str">
            <v>Down</v>
          </cell>
          <cell r="AR448" t="str">
            <v>Water quality compliance (CRI)</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t="str">
            <v>Yes</v>
          </cell>
          <cell r="CE448" t="str">
            <v>Yes</v>
          </cell>
          <cell r="CF448" t="str">
            <v>Yes</v>
          </cell>
          <cell r="CG448" t="str">
            <v>Yes</v>
          </cell>
          <cell r="CH448" t="str">
            <v>Yes</v>
          </cell>
          <cell r="CI448" t="str">
            <v/>
          </cell>
          <cell r="CJ448" t="str">
            <v/>
          </cell>
          <cell r="CK448" t="str">
            <v/>
          </cell>
          <cell r="CL448" t="str">
            <v/>
          </cell>
          <cell r="CM448" t="str">
            <v/>
          </cell>
          <cell r="CN448">
            <v>9.5</v>
          </cell>
          <cell r="CO448">
            <v>9.5</v>
          </cell>
          <cell r="CP448">
            <v>9.5</v>
          </cell>
          <cell r="CQ448">
            <v>9.5</v>
          </cell>
          <cell r="CR448">
            <v>9.5</v>
          </cell>
          <cell r="CS448">
            <v>2</v>
          </cell>
          <cell r="CT448">
            <v>2</v>
          </cell>
          <cell r="CU448">
            <v>2</v>
          </cell>
          <cell r="CV448">
            <v>2</v>
          </cell>
          <cell r="CW448">
            <v>2</v>
          </cell>
          <cell r="CX448" t="str">
            <v/>
          </cell>
          <cell r="CY448" t="str">
            <v/>
          </cell>
          <cell r="CZ448" t="str">
            <v/>
          </cell>
          <cell r="DA448" t="str">
            <v/>
          </cell>
          <cell r="DB448" t="str">
            <v/>
          </cell>
          <cell r="DC448" t="str">
            <v/>
          </cell>
          <cell r="DD448" t="str">
            <v/>
          </cell>
          <cell r="DE448" t="str">
            <v/>
          </cell>
          <cell r="DF448" t="str">
            <v/>
          </cell>
          <cell r="DG448" t="str">
            <v/>
          </cell>
          <cell r="DH448" t="str">
            <v/>
          </cell>
          <cell r="DI448" t="str">
            <v/>
          </cell>
          <cell r="DJ448" t="str">
            <v/>
          </cell>
          <cell r="DK448" t="str">
            <v/>
          </cell>
          <cell r="DL448" t="str">
            <v/>
          </cell>
          <cell r="DM448">
            <v>-2.1389999999999998</v>
          </cell>
          <cell r="DN448" t="str">
            <v/>
          </cell>
          <cell r="DO448" t="str">
            <v/>
          </cell>
          <cell r="DP448" t="str">
            <v/>
          </cell>
          <cell r="DQ448">
            <v>0</v>
          </cell>
          <cell r="DR448" t="str">
            <v/>
          </cell>
          <cell r="DS448" t="str">
            <v/>
          </cell>
          <cell r="DT448" t="str">
            <v/>
          </cell>
          <cell r="DU448" t="str">
            <v>No</v>
          </cell>
          <cell r="DV448">
            <v>1</v>
          </cell>
          <cell r="DW448" t="str">
            <v/>
          </cell>
        </row>
        <row r="449">
          <cell r="U449" t="str">
            <v>PR19TMS_BW07</v>
          </cell>
          <cell r="V449" t="str">
            <v>B - Deliver a safe and dependable water service</v>
          </cell>
          <cell r="W449" t="str">
            <v>PR14 continuation</v>
          </cell>
          <cell r="X449" t="str">
            <v>BW07</v>
          </cell>
          <cell r="Y449" t="str">
            <v>Properties at risk of receiving low pressure</v>
          </cell>
          <cell r="Z449" t="str">
            <v>The total number of properties which, at the end of the year, have received, and are likely to continue to receive, a pressure or flow below the reference level.</v>
          </cell>
          <cell r="AA449">
            <v>0.02</v>
          </cell>
          <cell r="AB449">
            <v>0.98</v>
          </cell>
          <cell r="AC449" t="str">
            <v/>
          </cell>
          <cell r="AD449" t="str">
            <v/>
          </cell>
          <cell r="AE449" t="str">
            <v/>
          </cell>
          <cell r="AF449" t="str">
            <v/>
          </cell>
          <cell r="AG449" t="str">
            <v/>
          </cell>
          <cell r="AH449" t="str">
            <v/>
          </cell>
          <cell r="AI449">
            <v>1</v>
          </cell>
          <cell r="AJ449" t="str">
            <v>Under</v>
          </cell>
          <cell r="AK449" t="str">
            <v xml:space="preserve">Revenue </v>
          </cell>
          <cell r="AL449" t="str">
            <v>In-period</v>
          </cell>
          <cell r="AM449" t="str">
            <v>Water pressure</v>
          </cell>
          <cell r="AN449" t="str">
            <v>number</v>
          </cell>
          <cell r="AO449" t="str">
            <v>No. of properties per 10,000 connections</v>
          </cell>
          <cell r="AP449">
            <v>0</v>
          </cell>
          <cell r="AQ449" t="str">
            <v>Down</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t="str">
            <v/>
          </cell>
          <cell r="BJ449" t="str">
            <v/>
          </cell>
          <cell r="BK449" t="str">
            <v/>
          </cell>
          <cell r="BL449" t="str">
            <v/>
          </cell>
          <cell r="BM449" t="str">
            <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t="str">
            <v>Yes</v>
          </cell>
          <cell r="CE449" t="str">
            <v>Yes</v>
          </cell>
          <cell r="CF449" t="str">
            <v>Yes</v>
          </cell>
          <cell r="CG449" t="str">
            <v>Yes</v>
          </cell>
          <cell r="CH449" t="str">
            <v>Yes</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t="str">
            <v/>
          </cell>
          <cell r="CV449" t="str">
            <v/>
          </cell>
          <cell r="CW449" t="str">
            <v/>
          </cell>
          <cell r="CX449" t="str">
            <v/>
          </cell>
          <cell r="CY449" t="str">
            <v/>
          </cell>
          <cell r="CZ449" t="str">
            <v/>
          </cell>
          <cell r="DA449" t="str">
            <v/>
          </cell>
          <cell r="DB449" t="str">
            <v/>
          </cell>
          <cell r="DC449" t="str">
            <v/>
          </cell>
          <cell r="DD449" t="str">
            <v/>
          </cell>
          <cell r="DE449" t="str">
            <v/>
          </cell>
          <cell r="DF449" t="str">
            <v/>
          </cell>
          <cell r="DG449" t="str">
            <v/>
          </cell>
          <cell r="DH449" t="str">
            <v/>
          </cell>
          <cell r="DI449" t="str">
            <v/>
          </cell>
          <cell r="DJ449" t="str">
            <v/>
          </cell>
          <cell r="DK449" t="str">
            <v/>
          </cell>
          <cell r="DL449" t="str">
            <v/>
          </cell>
          <cell r="DM449" t="str">
            <v/>
          </cell>
          <cell r="DN449" t="str">
            <v/>
          </cell>
          <cell r="DO449" t="str">
            <v/>
          </cell>
          <cell r="DP449" t="str">
            <v/>
          </cell>
          <cell r="DQ449" t="str">
            <v/>
          </cell>
          <cell r="DR449" t="str">
            <v/>
          </cell>
          <cell r="DS449" t="str">
            <v/>
          </cell>
          <cell r="DT449" t="str">
            <v/>
          </cell>
          <cell r="DU449" t="str">
            <v>No</v>
          </cell>
          <cell r="DV449">
            <v>1</v>
          </cell>
          <cell r="DW449" t="str">
            <v/>
          </cell>
        </row>
        <row r="450">
          <cell r="U450" t="str">
            <v>PR19TMS_BW08</v>
          </cell>
          <cell r="V450" t="str">
            <v>B - Deliver a safe and dependable water service</v>
          </cell>
          <cell r="W450" t="str">
            <v>PR19 new</v>
          </cell>
          <cell r="X450" t="str">
            <v>BW08</v>
          </cell>
          <cell r="Y450" t="str">
            <v>Acceptability of water to consumers</v>
          </cell>
          <cell r="Z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AA450">
            <v>0.01</v>
          </cell>
          <cell r="AB450">
            <v>0.99</v>
          </cell>
          <cell r="AC450" t="str">
            <v/>
          </cell>
          <cell r="AD450" t="str">
            <v/>
          </cell>
          <cell r="AE450" t="str">
            <v/>
          </cell>
          <cell r="AF450" t="str">
            <v/>
          </cell>
          <cell r="AG450" t="str">
            <v/>
          </cell>
          <cell r="AH450" t="str">
            <v/>
          </cell>
          <cell r="AI450">
            <v>1</v>
          </cell>
          <cell r="AJ450" t="str">
            <v>Under</v>
          </cell>
          <cell r="AK450" t="str">
            <v xml:space="preserve">Revenue </v>
          </cell>
          <cell r="AL450" t="str">
            <v>In-period</v>
          </cell>
          <cell r="AM450" t="str">
            <v>Customer contacts - water quality</v>
          </cell>
          <cell r="AN450" t="str">
            <v>Number</v>
          </cell>
          <cell r="AO450" t="str">
            <v>No. of contacts per 1,000 population</v>
          </cell>
          <cell r="AP450">
            <v>2</v>
          </cell>
          <cell r="AQ450" t="str">
            <v>Down</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t="str">
            <v/>
          </cell>
          <cell r="BJ450" t="str">
            <v/>
          </cell>
          <cell r="BK450" t="str">
            <v/>
          </cell>
          <cell r="BL450" t="str">
            <v/>
          </cell>
          <cell r="BM450" t="str">
            <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t="str">
            <v>Yes</v>
          </cell>
          <cell r="CE450" t="str">
            <v>Yes</v>
          </cell>
          <cell r="CF450" t="str">
            <v>Yes</v>
          </cell>
          <cell r="CG450" t="str">
            <v>Yes</v>
          </cell>
          <cell r="CH450" t="str">
            <v>Yes</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t="str">
            <v/>
          </cell>
          <cell r="CV450" t="str">
            <v/>
          </cell>
          <cell r="CW450" t="str">
            <v/>
          </cell>
          <cell r="CX450" t="str">
            <v/>
          </cell>
          <cell r="CY450" t="str">
            <v/>
          </cell>
          <cell r="CZ450" t="str">
            <v/>
          </cell>
          <cell r="DA450" t="str">
            <v/>
          </cell>
          <cell r="DB450" t="str">
            <v/>
          </cell>
          <cell r="DC450" t="str">
            <v/>
          </cell>
          <cell r="DD450" t="str">
            <v/>
          </cell>
          <cell r="DE450" t="str">
            <v/>
          </cell>
          <cell r="DF450" t="str">
            <v/>
          </cell>
          <cell r="DG450" t="str">
            <v/>
          </cell>
          <cell r="DH450" t="str">
            <v/>
          </cell>
          <cell r="DI450" t="str">
            <v/>
          </cell>
          <cell r="DJ450" t="str">
            <v/>
          </cell>
          <cell r="DK450" t="str">
            <v/>
          </cell>
          <cell r="DL450" t="str">
            <v/>
          </cell>
          <cell r="DM450" t="str">
            <v/>
          </cell>
          <cell r="DN450" t="str">
            <v/>
          </cell>
          <cell r="DO450" t="str">
            <v/>
          </cell>
          <cell r="DP450" t="str">
            <v/>
          </cell>
          <cell r="DQ450" t="str">
            <v/>
          </cell>
          <cell r="DR450" t="str">
            <v/>
          </cell>
          <cell r="DS450" t="str">
            <v/>
          </cell>
          <cell r="DT450" t="str">
            <v/>
          </cell>
          <cell r="DU450" t="str">
            <v>No</v>
          </cell>
          <cell r="DV450">
            <v>1</v>
          </cell>
          <cell r="DW450" t="str">
            <v/>
          </cell>
        </row>
        <row r="451">
          <cell r="U451" t="str">
            <v>PR19TMS_BW09</v>
          </cell>
          <cell r="V451" t="str">
            <v>B - Deliver a safe and dependable water service</v>
          </cell>
          <cell r="W451" t="str">
            <v>PR19 new</v>
          </cell>
          <cell r="X451" t="str">
            <v>BW09</v>
          </cell>
          <cell r="Y451" t="str">
            <v>Water quality events</v>
          </cell>
          <cell r="Z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AA451" t="str">
            <v/>
          </cell>
          <cell r="AB451">
            <v>1</v>
          </cell>
          <cell r="AC451" t="str">
            <v/>
          </cell>
          <cell r="AD451" t="str">
            <v/>
          </cell>
          <cell r="AE451" t="str">
            <v/>
          </cell>
          <cell r="AF451" t="str">
            <v/>
          </cell>
          <cell r="AG451" t="str">
            <v/>
          </cell>
          <cell r="AH451" t="str">
            <v/>
          </cell>
          <cell r="AI451">
            <v>1</v>
          </cell>
          <cell r="AJ451" t="str">
            <v>Under</v>
          </cell>
          <cell r="AK451" t="str">
            <v xml:space="preserve">Revenue </v>
          </cell>
          <cell r="AL451" t="str">
            <v>In-period</v>
          </cell>
          <cell r="AM451" t="str">
            <v>Water quality compliance</v>
          </cell>
          <cell r="AN451" t="str">
            <v>nr</v>
          </cell>
          <cell r="AO451" t="str">
            <v xml:space="preserve">This measure will be a count of the total number of category 3, 4 and 5 events which have impacted customers </v>
          </cell>
          <cell r="AP451">
            <v>0</v>
          </cell>
          <cell r="AQ451" t="str">
            <v>Down</v>
          </cell>
          <cell r="AR451" t="str">
            <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t="str">
            <v/>
          </cell>
          <cell r="BJ451" t="str">
            <v/>
          </cell>
          <cell r="BK451" t="str">
            <v/>
          </cell>
          <cell r="BL451" t="str">
            <v/>
          </cell>
          <cell r="BM451" t="str">
            <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t="str">
            <v>Yes</v>
          </cell>
          <cell r="CE451" t="str">
            <v>Yes</v>
          </cell>
          <cell r="CF451" t="str">
            <v>Yes</v>
          </cell>
          <cell r="CG451" t="str">
            <v>Yes</v>
          </cell>
          <cell r="CH451" t="str">
            <v>Yes</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t="str">
            <v/>
          </cell>
          <cell r="CV451" t="str">
            <v/>
          </cell>
          <cell r="CW451" t="str">
            <v/>
          </cell>
          <cell r="CX451" t="str">
            <v/>
          </cell>
          <cell r="CY451" t="str">
            <v/>
          </cell>
          <cell r="CZ451" t="str">
            <v/>
          </cell>
          <cell r="DA451" t="str">
            <v/>
          </cell>
          <cell r="DB451" t="str">
            <v/>
          </cell>
          <cell r="DC451" t="str">
            <v/>
          </cell>
          <cell r="DD451" t="str">
            <v/>
          </cell>
          <cell r="DE451" t="str">
            <v/>
          </cell>
          <cell r="DF451" t="str">
            <v/>
          </cell>
          <cell r="DG451" t="str">
            <v/>
          </cell>
          <cell r="DH451" t="str">
            <v/>
          </cell>
          <cell r="DI451" t="str">
            <v/>
          </cell>
          <cell r="DJ451" t="str">
            <v/>
          </cell>
          <cell r="DK451" t="str">
            <v/>
          </cell>
          <cell r="DL451" t="str">
            <v/>
          </cell>
          <cell r="DM451" t="str">
            <v/>
          </cell>
          <cell r="DN451" t="str">
            <v/>
          </cell>
          <cell r="DO451" t="str">
            <v/>
          </cell>
          <cell r="DP451" t="str">
            <v/>
          </cell>
          <cell r="DQ451" t="str">
            <v/>
          </cell>
          <cell r="DR451" t="str">
            <v/>
          </cell>
          <cell r="DS451" t="str">
            <v/>
          </cell>
          <cell r="DT451" t="str">
            <v/>
          </cell>
          <cell r="DU451" t="str">
            <v/>
          </cell>
          <cell r="DV451">
            <v>1</v>
          </cell>
          <cell r="DW451" t="str">
            <v/>
          </cell>
        </row>
        <row r="452">
          <cell r="U452" t="str">
            <v>PR19TMS_BW10</v>
          </cell>
          <cell r="V452" t="str">
            <v>B - Deliver a safe and dependable water service</v>
          </cell>
          <cell r="W452" t="str">
            <v>PR19 new</v>
          </cell>
          <cell r="X452" t="str">
            <v>BW10</v>
          </cell>
          <cell r="Y452" t="str">
            <v>Reducing risk of lead</v>
          </cell>
          <cell r="Z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AA452" t="str">
            <v/>
          </cell>
          <cell r="AB452">
            <v>1</v>
          </cell>
          <cell r="AC452" t="str">
            <v/>
          </cell>
          <cell r="AD452" t="str">
            <v/>
          </cell>
          <cell r="AE452" t="str">
            <v/>
          </cell>
          <cell r="AF452" t="str">
            <v/>
          </cell>
          <cell r="AG452" t="str">
            <v/>
          </cell>
          <cell r="AH452" t="str">
            <v/>
          </cell>
          <cell r="AI452">
            <v>1</v>
          </cell>
          <cell r="AJ452" t="str">
            <v>Out &amp; under</v>
          </cell>
          <cell r="AK452" t="str">
            <v xml:space="preserve">Revenue </v>
          </cell>
          <cell r="AL452" t="str">
            <v>In-period</v>
          </cell>
          <cell r="AM452" t="str">
            <v>Water quality compliance</v>
          </cell>
          <cell r="AN452" t="str">
            <v>nr</v>
          </cell>
          <cell r="AO452" t="str">
            <v>This measure will be a cumulative count of the total number of lead communication pipes rehabilitated over each financial year to meet the agreed requirements of our legal instrument.</v>
          </cell>
          <cell r="AP452">
            <v>0</v>
          </cell>
          <cell r="AQ452" t="str">
            <v>Up</v>
          </cell>
          <cell r="AR452" t="str">
            <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t="str">
            <v/>
          </cell>
          <cell r="BJ452" t="str">
            <v/>
          </cell>
          <cell r="BK452" t="str">
            <v/>
          </cell>
          <cell r="BL452" t="str">
            <v/>
          </cell>
          <cell r="BM452" t="str">
            <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t="str">
            <v/>
          </cell>
          <cell r="CE452" t="str">
            <v/>
          </cell>
          <cell r="CF452" t="str">
            <v/>
          </cell>
          <cell r="CG452" t="str">
            <v/>
          </cell>
          <cell r="CH452" t="str">
            <v>Yes</v>
          </cell>
          <cell r="CI452" t="str">
            <v/>
          </cell>
          <cell r="CJ452" t="str">
            <v/>
          </cell>
          <cell r="CK452" t="str">
            <v/>
          </cell>
          <cell r="CL452" t="str">
            <v/>
          </cell>
          <cell r="CM452" t="str">
            <v/>
          </cell>
          <cell r="CN452" t="str">
            <v/>
          </cell>
          <cell r="CO452" t="str">
            <v/>
          </cell>
          <cell r="CP452" t="str">
            <v/>
          </cell>
          <cell r="CQ452" t="str">
            <v/>
          </cell>
          <cell r="CR452" t="str">
            <v/>
          </cell>
          <cell r="CS452" t="str">
            <v/>
          </cell>
          <cell r="CT452" t="str">
            <v/>
          </cell>
          <cell r="CU452" t="str">
            <v/>
          </cell>
          <cell r="CV452" t="str">
            <v/>
          </cell>
          <cell r="CW452" t="str">
            <v/>
          </cell>
          <cell r="CX452" t="str">
            <v/>
          </cell>
          <cell r="CY452" t="str">
            <v/>
          </cell>
          <cell r="CZ452" t="str">
            <v/>
          </cell>
          <cell r="DA452" t="str">
            <v/>
          </cell>
          <cell r="DB452" t="str">
            <v/>
          </cell>
          <cell r="DC452" t="str">
            <v/>
          </cell>
          <cell r="DD452" t="str">
            <v/>
          </cell>
          <cell r="DE452" t="str">
            <v/>
          </cell>
          <cell r="DF452" t="str">
            <v/>
          </cell>
          <cell r="DG452" t="str">
            <v/>
          </cell>
          <cell r="DH452" t="str">
            <v/>
          </cell>
          <cell r="DI452" t="str">
            <v/>
          </cell>
          <cell r="DJ452" t="str">
            <v/>
          </cell>
          <cell r="DK452" t="str">
            <v/>
          </cell>
          <cell r="DL452" t="str">
            <v/>
          </cell>
          <cell r="DM452" t="str">
            <v/>
          </cell>
          <cell r="DN452" t="str">
            <v/>
          </cell>
          <cell r="DO452" t="str">
            <v/>
          </cell>
          <cell r="DP452" t="str">
            <v/>
          </cell>
          <cell r="DQ452" t="str">
            <v/>
          </cell>
          <cell r="DR452" t="str">
            <v/>
          </cell>
          <cell r="DS452" t="str">
            <v/>
          </cell>
          <cell r="DT452" t="str">
            <v/>
          </cell>
          <cell r="DU452" t="str">
            <v>No</v>
          </cell>
          <cell r="DV452" t="str">
            <v/>
          </cell>
          <cell r="DW452" t="str">
            <v/>
          </cell>
        </row>
        <row r="453">
          <cell r="U453" t="str">
            <v>PR19TMS_BW11</v>
          </cell>
          <cell r="V453" t="str">
            <v>B - Deliver a safe and dependable water service</v>
          </cell>
          <cell r="W453" t="str">
            <v>PR19 new</v>
          </cell>
          <cell r="X453" t="str">
            <v>BW11</v>
          </cell>
          <cell r="Y453" t="str">
            <v>Responding to major trunk mains bursts</v>
          </cell>
          <cell r="Z453" t="str">
            <v>Customer impact of no water or  pressure less than 3 meters, measured from the time of first customer contact out of supply for greater than 3 hours, where the cause is identified as failure of a trunk main.</v>
          </cell>
          <cell r="AA453" t="str">
            <v/>
          </cell>
          <cell r="AB453">
            <v>1</v>
          </cell>
          <cell r="AC453" t="str">
            <v/>
          </cell>
          <cell r="AD453" t="str">
            <v/>
          </cell>
          <cell r="AE453" t="str">
            <v/>
          </cell>
          <cell r="AF453" t="str">
            <v/>
          </cell>
          <cell r="AG453" t="str">
            <v/>
          </cell>
          <cell r="AH453" t="str">
            <v/>
          </cell>
          <cell r="AI453">
            <v>1</v>
          </cell>
          <cell r="AJ453" t="str">
            <v>NFI</v>
          </cell>
          <cell r="AK453" t="str">
            <v/>
          </cell>
          <cell r="AL453" t="str">
            <v/>
          </cell>
          <cell r="AM453" t="str">
            <v>Supply interruptions</v>
          </cell>
          <cell r="AN453" t="str">
            <v>time</v>
          </cell>
          <cell r="AO453" t="str">
            <v>The average number of minutes lost per customer</v>
          </cell>
          <cell r="AP453">
            <v>0</v>
          </cell>
          <cell r="AQ453" t="str">
            <v>Down</v>
          </cell>
          <cell r="AR453" t="str">
            <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t="str">
            <v/>
          </cell>
          <cell r="BJ453" t="str">
            <v/>
          </cell>
          <cell r="BK453" t="str">
            <v/>
          </cell>
          <cell r="BL453" t="str">
            <v/>
          </cell>
          <cell r="BM453" t="str">
            <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t="str">
            <v/>
          </cell>
          <cell r="CE453" t="str">
            <v/>
          </cell>
          <cell r="CF453" t="str">
            <v/>
          </cell>
          <cell r="CG453" t="str">
            <v/>
          </cell>
          <cell r="CH453" t="str">
            <v/>
          </cell>
          <cell r="CI453" t="str">
            <v/>
          </cell>
          <cell r="CJ453" t="str">
            <v/>
          </cell>
          <cell r="CK453" t="str">
            <v/>
          </cell>
          <cell r="CL453" t="str">
            <v/>
          </cell>
          <cell r="CM453" t="str">
            <v/>
          </cell>
          <cell r="CN453" t="str">
            <v/>
          </cell>
          <cell r="CO453" t="str">
            <v/>
          </cell>
          <cell r="CP453" t="str">
            <v/>
          </cell>
          <cell r="CQ453" t="str">
            <v/>
          </cell>
          <cell r="CR453" t="str">
            <v/>
          </cell>
          <cell r="CS453" t="str">
            <v/>
          </cell>
          <cell r="CT453" t="str">
            <v/>
          </cell>
          <cell r="CU453" t="str">
            <v/>
          </cell>
          <cell r="CV453" t="str">
            <v/>
          </cell>
          <cell r="CW453" t="str">
            <v/>
          </cell>
          <cell r="CX453" t="str">
            <v/>
          </cell>
          <cell r="CY453" t="str">
            <v/>
          </cell>
          <cell r="CZ453" t="str">
            <v/>
          </cell>
          <cell r="DA453" t="str">
            <v/>
          </cell>
          <cell r="DB453" t="str">
            <v/>
          </cell>
          <cell r="DC453" t="str">
            <v/>
          </cell>
          <cell r="DD453" t="str">
            <v/>
          </cell>
          <cell r="DE453" t="str">
            <v/>
          </cell>
          <cell r="DF453" t="str">
            <v/>
          </cell>
          <cell r="DG453" t="str">
            <v/>
          </cell>
          <cell r="DH453" t="str">
            <v/>
          </cell>
          <cell r="DI453" t="str">
            <v/>
          </cell>
          <cell r="DJ453" t="str">
            <v/>
          </cell>
          <cell r="DK453" t="str">
            <v/>
          </cell>
          <cell r="DL453" t="str">
            <v/>
          </cell>
          <cell r="DM453" t="str">
            <v/>
          </cell>
          <cell r="DN453" t="str">
            <v/>
          </cell>
          <cell r="DO453" t="str">
            <v/>
          </cell>
          <cell r="DP453" t="str">
            <v/>
          </cell>
          <cell r="DQ453" t="str">
            <v/>
          </cell>
          <cell r="DR453" t="str">
            <v/>
          </cell>
          <cell r="DS453" t="str">
            <v/>
          </cell>
          <cell r="DT453" t="str">
            <v/>
          </cell>
          <cell r="DU453" t="str">
            <v/>
          </cell>
          <cell r="DV453">
            <v>1</v>
          </cell>
          <cell r="DW453" t="str">
            <v/>
          </cell>
        </row>
        <row r="454">
          <cell r="U454">
            <v>0</v>
          </cell>
          <cell r="V454">
            <v>0</v>
          </cell>
          <cell r="W454">
            <v>0</v>
          </cell>
          <cell r="X454">
            <v>0</v>
          </cell>
          <cell r="Y454">
            <v>0</v>
          </cell>
          <cell r="Z454" t="e">
            <v>#REF!</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t="str">
            <v/>
          </cell>
          <cell r="BJ454" t="str">
            <v/>
          </cell>
          <cell r="BK454" t="str">
            <v/>
          </cell>
          <cell r="BL454" t="str">
            <v/>
          </cell>
          <cell r="BM454" t="str">
            <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t="str">
            <v/>
          </cell>
          <cell r="CJ454" t="str">
            <v/>
          </cell>
          <cell r="CK454" t="str">
            <v/>
          </cell>
          <cell r="CL454" t="str">
            <v/>
          </cell>
          <cell r="CM454" t="str">
            <v/>
          </cell>
          <cell r="CN454" t="str">
            <v/>
          </cell>
          <cell r="CO454" t="str">
            <v/>
          </cell>
          <cell r="CP454" t="str">
            <v/>
          </cell>
          <cell r="CQ454" t="str">
            <v/>
          </cell>
          <cell r="CR454" t="str">
            <v/>
          </cell>
          <cell r="CS454" t="str">
            <v/>
          </cell>
          <cell r="CT454" t="str">
            <v/>
          </cell>
          <cell r="CU454" t="str">
            <v/>
          </cell>
          <cell r="CV454" t="str">
            <v/>
          </cell>
          <cell r="CW454" t="str">
            <v/>
          </cell>
          <cell r="CX454" t="str">
            <v/>
          </cell>
          <cell r="CY454" t="str">
            <v/>
          </cell>
          <cell r="CZ454" t="str">
            <v/>
          </cell>
          <cell r="DA454" t="str">
            <v/>
          </cell>
          <cell r="DB454" t="str">
            <v/>
          </cell>
          <cell r="DC454" t="str">
            <v/>
          </cell>
          <cell r="DD454" t="str">
            <v/>
          </cell>
          <cell r="DE454" t="str">
            <v/>
          </cell>
          <cell r="DF454" t="str">
            <v/>
          </cell>
          <cell r="DG454" t="str">
            <v/>
          </cell>
          <cell r="DH454" t="str">
            <v/>
          </cell>
          <cell r="DI454" t="str">
            <v/>
          </cell>
          <cell r="DJ454" t="str">
            <v/>
          </cell>
          <cell r="DK454" t="str">
            <v/>
          </cell>
          <cell r="DL454" t="str">
            <v/>
          </cell>
          <cell r="DM454" t="str">
            <v/>
          </cell>
          <cell r="DN454" t="str">
            <v/>
          </cell>
          <cell r="DO454" t="str">
            <v/>
          </cell>
          <cell r="DP454" t="str">
            <v/>
          </cell>
          <cell r="DQ454" t="str">
            <v/>
          </cell>
          <cell r="DR454" t="str">
            <v/>
          </cell>
          <cell r="DS454" t="str">
            <v/>
          </cell>
          <cell r="DT454" t="str">
            <v/>
          </cell>
          <cell r="DU454">
            <v>0</v>
          </cell>
          <cell r="DV454">
            <v>0</v>
          </cell>
          <cell r="DW454">
            <v>0</v>
          </cell>
        </row>
        <row r="455">
          <cell r="U455" t="str">
            <v>PR19TMS_CS01</v>
          </cell>
          <cell r="V455" t="str">
            <v>C- Deliver a safe and dependable wastewater service</v>
          </cell>
          <cell r="W455" t="str">
            <v>PR19 new</v>
          </cell>
          <cell r="X455" t="str">
            <v>CS01</v>
          </cell>
          <cell r="Y455" t="str">
            <v>Treatment works compliance</v>
          </cell>
          <cell r="Z455"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AA455" t="str">
            <v/>
          </cell>
          <cell r="AB455" t="str">
            <v/>
          </cell>
          <cell r="AC455">
            <v>1</v>
          </cell>
          <cell r="AD455" t="str">
            <v/>
          </cell>
          <cell r="AE455" t="str">
            <v/>
          </cell>
          <cell r="AF455" t="str">
            <v/>
          </cell>
          <cell r="AG455" t="str">
            <v/>
          </cell>
          <cell r="AH455" t="str">
            <v/>
          </cell>
          <cell r="AI455">
            <v>1</v>
          </cell>
          <cell r="AJ455" t="str">
            <v>Under</v>
          </cell>
          <cell r="AK455" t="str">
            <v xml:space="preserve">Revenue </v>
          </cell>
          <cell r="AL455" t="str">
            <v>In-period</v>
          </cell>
          <cell r="AM455" t="str">
            <v>Treatment works</v>
          </cell>
          <cell r="AN455" t="str">
            <v>%</v>
          </cell>
          <cell r="AO455" t="str">
            <v>Percentage compliance</v>
          </cell>
          <cell r="AP455">
            <v>2</v>
          </cell>
          <cell r="AQ455" t="str">
            <v>Up</v>
          </cell>
          <cell r="AR455" t="str">
            <v>Treatment works compliance</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100</v>
          </cell>
          <cell r="BJ455">
            <v>100</v>
          </cell>
          <cell r="BK455">
            <v>100</v>
          </cell>
          <cell r="BL455">
            <v>100</v>
          </cell>
          <cell r="BM455">
            <v>100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t="str">
            <v>Yes</v>
          </cell>
          <cell r="CE455" t="str">
            <v>Yes</v>
          </cell>
          <cell r="CF455" t="str">
            <v>Yes</v>
          </cell>
          <cell r="CG455" t="str">
            <v>Yes</v>
          </cell>
          <cell r="CH455" t="str">
            <v>Yes</v>
          </cell>
          <cell r="CI455" t="str">
            <v/>
          </cell>
          <cell r="CJ455" t="str">
            <v/>
          </cell>
          <cell r="CK455" t="str">
            <v/>
          </cell>
          <cell r="CL455" t="str">
            <v/>
          </cell>
          <cell r="CM455" t="str">
            <v/>
          </cell>
          <cell r="CN455" t="str">
            <v/>
          </cell>
          <cell r="CO455" t="str">
            <v/>
          </cell>
          <cell r="CP455" t="str">
            <v/>
          </cell>
          <cell r="CQ455" t="str">
            <v/>
          </cell>
          <cell r="CR455" t="str">
            <v/>
          </cell>
          <cell r="CS455">
            <v>99</v>
          </cell>
          <cell r="CT455">
            <v>99</v>
          </cell>
          <cell r="CU455">
            <v>99</v>
          </cell>
          <cell r="CV455">
            <v>99</v>
          </cell>
          <cell r="CW455">
            <v>99</v>
          </cell>
          <cell r="CX455" t="str">
            <v/>
          </cell>
          <cell r="CY455" t="str">
            <v/>
          </cell>
          <cell r="CZ455" t="str">
            <v/>
          </cell>
          <cell r="DA455" t="str">
            <v/>
          </cell>
          <cell r="DB455" t="str">
            <v/>
          </cell>
          <cell r="DC455" t="str">
            <v/>
          </cell>
          <cell r="DD455" t="str">
            <v/>
          </cell>
          <cell r="DE455" t="str">
            <v/>
          </cell>
          <cell r="DF455" t="str">
            <v/>
          </cell>
          <cell r="DG455" t="str">
            <v/>
          </cell>
          <cell r="DH455" t="str">
            <v/>
          </cell>
          <cell r="DI455" t="str">
            <v/>
          </cell>
          <cell r="DJ455" t="str">
            <v/>
          </cell>
          <cell r="DK455" t="str">
            <v/>
          </cell>
          <cell r="DL455" t="str">
            <v/>
          </cell>
          <cell r="DM455">
            <v>-3.0630000000000002</v>
          </cell>
          <cell r="DN455" t="str">
            <v/>
          </cell>
          <cell r="DO455" t="str">
            <v/>
          </cell>
          <cell r="DP455" t="str">
            <v/>
          </cell>
          <cell r="DQ455" t="str">
            <v/>
          </cell>
          <cell r="DR455" t="str">
            <v/>
          </cell>
          <cell r="DS455" t="str">
            <v/>
          </cell>
          <cell r="DT455" t="str">
            <v/>
          </cell>
          <cell r="DU455" t="str">
            <v/>
          </cell>
          <cell r="DV455">
            <v>1</v>
          </cell>
          <cell r="DW455" t="str">
            <v/>
          </cell>
        </row>
        <row r="456">
          <cell r="U456" t="str">
            <v>PR19TMS_CS02</v>
          </cell>
          <cell r="V456" t="str">
            <v>C- Deliver a safe and dependable wastewater service</v>
          </cell>
          <cell r="W456" t="str">
            <v>PR14 revision</v>
          </cell>
          <cell r="X456" t="str">
            <v>CS02</v>
          </cell>
          <cell r="Y456" t="str">
            <v>Sewer collapses</v>
          </cell>
          <cell r="Z456" t="str">
            <v xml:space="preserve">Number of sewer collapses per thousand kilometres of all sewers causing an impact on service to customers or the environment. </v>
          </cell>
          <cell r="AA456" t="str">
            <v/>
          </cell>
          <cell r="AB456" t="str">
            <v/>
          </cell>
          <cell r="AC456">
            <v>1</v>
          </cell>
          <cell r="AD456" t="str">
            <v/>
          </cell>
          <cell r="AE456" t="str">
            <v/>
          </cell>
          <cell r="AF456" t="str">
            <v/>
          </cell>
          <cell r="AG456" t="str">
            <v/>
          </cell>
          <cell r="AH456" t="str">
            <v/>
          </cell>
          <cell r="AI456">
            <v>1</v>
          </cell>
          <cell r="AJ456" t="str">
            <v>Out &amp; under</v>
          </cell>
          <cell r="AK456" t="str">
            <v xml:space="preserve">Revenue </v>
          </cell>
          <cell r="AL456" t="str">
            <v>In-period</v>
          </cell>
          <cell r="AM456" t="str">
            <v>Asset/equipment failure</v>
          </cell>
          <cell r="AN456" t="str">
            <v>number</v>
          </cell>
          <cell r="AO456" t="str">
            <v>Number of collapses per 1000km of sewer network</v>
          </cell>
          <cell r="AP456">
            <v>2</v>
          </cell>
          <cell r="AQ456" t="str">
            <v>Down</v>
          </cell>
          <cell r="AR456" t="str">
            <v>Sewer collapses</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4</v>
          </cell>
          <cell r="BJ456">
            <v>4</v>
          </cell>
          <cell r="BK456">
            <v>4</v>
          </cell>
          <cell r="BL456">
            <v>4</v>
          </cell>
          <cell r="BM456">
            <v>4</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t="str">
            <v>Yes</v>
          </cell>
          <cell r="CE456" t="str">
            <v>Yes</v>
          </cell>
          <cell r="CF456" t="str">
            <v>Yes</v>
          </cell>
          <cell r="CG456" t="str">
            <v>Yes</v>
          </cell>
          <cell r="CH456" t="str">
            <v>Yes</v>
          </cell>
          <cell r="CI456" t="str">
            <v/>
          </cell>
          <cell r="CJ456" t="str">
            <v/>
          </cell>
          <cell r="CK456" t="str">
            <v/>
          </cell>
          <cell r="CL456" t="str">
            <v/>
          </cell>
          <cell r="CM456" t="str">
            <v/>
          </cell>
          <cell r="CN456" t="str">
            <v/>
          </cell>
          <cell r="CO456" t="str">
            <v/>
          </cell>
          <cell r="CP456" t="str">
            <v/>
          </cell>
          <cell r="CQ456" t="str">
            <v/>
          </cell>
          <cell r="CR456" t="str">
            <v/>
          </cell>
          <cell r="CS456" t="str">
            <v/>
          </cell>
          <cell r="CT456" t="str">
            <v/>
          </cell>
          <cell r="CU456" t="str">
            <v/>
          </cell>
          <cell r="CV456" t="str">
            <v/>
          </cell>
          <cell r="CW456" t="str">
            <v/>
          </cell>
          <cell r="CX456" t="str">
            <v/>
          </cell>
          <cell r="CY456" t="str">
            <v/>
          </cell>
          <cell r="CZ456" t="str">
            <v/>
          </cell>
          <cell r="DA456" t="str">
            <v/>
          </cell>
          <cell r="DB456" t="str">
            <v/>
          </cell>
          <cell r="DC456" t="str">
            <v/>
          </cell>
          <cell r="DD456" t="str">
            <v/>
          </cell>
          <cell r="DE456" t="str">
            <v/>
          </cell>
          <cell r="DF456" t="str">
            <v/>
          </cell>
          <cell r="DG456" t="str">
            <v/>
          </cell>
          <cell r="DH456" t="str">
            <v/>
          </cell>
          <cell r="DI456" t="str">
            <v/>
          </cell>
          <cell r="DJ456" t="str">
            <v/>
          </cell>
          <cell r="DK456" t="str">
            <v/>
          </cell>
          <cell r="DL456" t="str">
            <v/>
          </cell>
          <cell r="DM456">
            <v>-0.96699999999999997</v>
          </cell>
          <cell r="DN456" t="str">
            <v/>
          </cell>
          <cell r="DO456" t="str">
            <v/>
          </cell>
          <cell r="DP456" t="str">
            <v/>
          </cell>
          <cell r="DQ456">
            <v>0.755</v>
          </cell>
          <cell r="DR456" t="str">
            <v/>
          </cell>
          <cell r="DS456" t="str">
            <v/>
          </cell>
          <cell r="DT456" t="str">
            <v/>
          </cell>
          <cell r="DU456" t="str">
            <v/>
          </cell>
          <cell r="DV456">
            <v>1</v>
          </cell>
          <cell r="DW456" t="str">
            <v/>
          </cell>
        </row>
        <row r="457">
          <cell r="U457" t="str">
            <v>PR19TMS_CS03</v>
          </cell>
          <cell r="V457" t="str">
            <v>C- Deliver a safe and dependable wastewater service</v>
          </cell>
          <cell r="W457" t="str">
            <v>PR19 new</v>
          </cell>
          <cell r="X457" t="str">
            <v>CS03</v>
          </cell>
          <cell r="Y457" t="str">
            <v>Internal sewer flooding</v>
          </cell>
          <cell r="Z457"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AA457" t="str">
            <v/>
          </cell>
          <cell r="AB457" t="str">
            <v/>
          </cell>
          <cell r="AC457">
            <v>1</v>
          </cell>
          <cell r="AD457" t="str">
            <v/>
          </cell>
          <cell r="AE457" t="str">
            <v/>
          </cell>
          <cell r="AF457" t="str">
            <v/>
          </cell>
          <cell r="AG457" t="str">
            <v/>
          </cell>
          <cell r="AH457" t="str">
            <v/>
          </cell>
          <cell r="AI457">
            <v>1</v>
          </cell>
          <cell r="AJ457" t="str">
            <v>Out &amp; under</v>
          </cell>
          <cell r="AK457" t="str">
            <v xml:space="preserve">Revenue </v>
          </cell>
          <cell r="AL457" t="str">
            <v>In-period</v>
          </cell>
          <cell r="AM457" t="str">
            <v>Sewer flooding</v>
          </cell>
          <cell r="AN457" t="str">
            <v>number</v>
          </cell>
          <cell r="AO457" t="str">
            <v>Number of incidents per 10,000 sewer connections</v>
          </cell>
          <cell r="AP457">
            <v>2</v>
          </cell>
          <cell r="AQ457" t="str">
            <v>Down</v>
          </cell>
          <cell r="AR457" t="str">
            <v>Internal sewer flooding</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1.68</v>
          </cell>
          <cell r="BJ457">
            <v>1.63</v>
          </cell>
          <cell r="BK457">
            <v>1.58</v>
          </cell>
          <cell r="BL457">
            <v>1.44</v>
          </cell>
          <cell r="BM457">
            <v>1.34</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t="str">
            <v>Yes</v>
          </cell>
          <cell r="CE457" t="str">
            <v>Yes</v>
          </cell>
          <cell r="CF457" t="str">
            <v>Yes</v>
          </cell>
          <cell r="CG457" t="str">
            <v>Yes</v>
          </cell>
          <cell r="CH457" t="str">
            <v>Yes</v>
          </cell>
          <cell r="CI457" t="str">
            <v/>
          </cell>
          <cell r="CJ457" t="str">
            <v/>
          </cell>
          <cell r="CK457" t="str">
            <v/>
          </cell>
          <cell r="CL457" t="str">
            <v/>
          </cell>
          <cell r="CM457" t="str">
            <v/>
          </cell>
          <cell r="CN457">
            <v>3.35</v>
          </cell>
          <cell r="CO457">
            <v>3.35</v>
          </cell>
          <cell r="CP457">
            <v>3.35</v>
          </cell>
          <cell r="CQ457">
            <v>3.35</v>
          </cell>
          <cell r="CR457">
            <v>3.35</v>
          </cell>
          <cell r="CS457" t="str">
            <v/>
          </cell>
          <cell r="CT457" t="str">
            <v/>
          </cell>
          <cell r="CU457" t="str">
            <v/>
          </cell>
          <cell r="CV457" t="str">
            <v/>
          </cell>
          <cell r="CW457" t="str">
            <v/>
          </cell>
          <cell r="CX457" t="str">
            <v/>
          </cell>
          <cell r="CY457" t="str">
            <v/>
          </cell>
          <cell r="CZ457" t="str">
            <v/>
          </cell>
          <cell r="DA457" t="str">
            <v/>
          </cell>
          <cell r="DB457" t="str">
            <v/>
          </cell>
          <cell r="DC457">
            <v>1.22</v>
          </cell>
          <cell r="DD457">
            <v>1.17</v>
          </cell>
          <cell r="DE457">
            <v>1.1299999999999999</v>
          </cell>
          <cell r="DF457">
            <v>0.99</v>
          </cell>
          <cell r="DG457">
            <v>0.9</v>
          </cell>
          <cell r="DH457" t="str">
            <v/>
          </cell>
          <cell r="DI457" t="str">
            <v/>
          </cell>
          <cell r="DJ457" t="str">
            <v/>
          </cell>
          <cell r="DK457" t="str">
            <v/>
          </cell>
          <cell r="DL457" t="str">
            <v/>
          </cell>
          <cell r="DM457">
            <v>-16.762</v>
          </cell>
          <cell r="DN457" t="str">
            <v/>
          </cell>
          <cell r="DO457" t="str">
            <v/>
          </cell>
          <cell r="DP457" t="str">
            <v/>
          </cell>
          <cell r="DQ457">
            <v>16.762</v>
          </cell>
          <cell r="DR457" t="str">
            <v/>
          </cell>
          <cell r="DS457" t="str">
            <v/>
          </cell>
          <cell r="DT457" t="str">
            <v/>
          </cell>
          <cell r="DU457" t="str">
            <v/>
          </cell>
          <cell r="DV457">
            <v>1</v>
          </cell>
          <cell r="DW457" t="str">
            <v/>
          </cell>
        </row>
        <row r="458">
          <cell r="U458" t="str">
            <v>PR19TMS_CS04</v>
          </cell>
          <cell r="V458" t="str">
            <v>C- Deliver a safe and dependable wastewater service</v>
          </cell>
          <cell r="W458" t="str">
            <v>PR14 revision</v>
          </cell>
          <cell r="X458" t="str">
            <v>CS04</v>
          </cell>
          <cell r="Y458" t="str">
            <v>Clearance of blockages</v>
          </cell>
          <cell r="Z458" t="str">
            <v>Number of sewer blockage events that required clearing. A blockage is an obstruction in a sewer which causes a reportable problem (not caused by hydraulic overload), such as flooding or discharge to a watercourse, unusable sanitation, surcharged sewers or odour.</v>
          </cell>
          <cell r="AA458" t="str">
            <v/>
          </cell>
          <cell r="AB458" t="str">
            <v/>
          </cell>
          <cell r="AC458">
            <v>1</v>
          </cell>
          <cell r="AD458" t="str">
            <v/>
          </cell>
          <cell r="AE458" t="str">
            <v/>
          </cell>
          <cell r="AF458" t="str">
            <v/>
          </cell>
          <cell r="AG458" t="str">
            <v/>
          </cell>
          <cell r="AH458" t="str">
            <v/>
          </cell>
          <cell r="AI458">
            <v>1</v>
          </cell>
          <cell r="AJ458" t="str">
            <v>Out &amp; under</v>
          </cell>
          <cell r="AK458" t="str">
            <v xml:space="preserve">Revenue </v>
          </cell>
          <cell r="AL458" t="str">
            <v>In-period</v>
          </cell>
          <cell r="AM458" t="str">
            <v>Sewer flooding</v>
          </cell>
          <cell r="AN458" t="str">
            <v>number</v>
          </cell>
          <cell r="AO458" t="str">
            <v>Incidents per 1,000 km of sewers</v>
          </cell>
          <cell r="AP458">
            <v>0</v>
          </cell>
          <cell r="AQ458" t="str">
            <v>Down</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t="str">
            <v/>
          </cell>
          <cell r="BJ458" t="str">
            <v/>
          </cell>
          <cell r="BK458" t="str">
            <v/>
          </cell>
          <cell r="BL458" t="str">
            <v/>
          </cell>
          <cell r="BM458" t="str">
            <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t="str">
            <v>Yes</v>
          </cell>
          <cell r="CE458" t="str">
            <v>Yes</v>
          </cell>
          <cell r="CF458" t="str">
            <v>Yes</v>
          </cell>
          <cell r="CG458" t="str">
            <v>Yes</v>
          </cell>
          <cell r="CH458" t="str">
            <v>Yes</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t="str">
            <v/>
          </cell>
          <cell r="CV458" t="str">
            <v/>
          </cell>
          <cell r="CW458" t="str">
            <v/>
          </cell>
          <cell r="CX458" t="str">
            <v/>
          </cell>
          <cell r="CY458" t="str">
            <v/>
          </cell>
          <cell r="CZ458" t="str">
            <v/>
          </cell>
          <cell r="DA458" t="str">
            <v/>
          </cell>
          <cell r="DB458" t="str">
            <v/>
          </cell>
          <cell r="DC458" t="str">
            <v/>
          </cell>
          <cell r="DD458" t="str">
            <v/>
          </cell>
          <cell r="DE458" t="str">
            <v/>
          </cell>
          <cell r="DF458" t="str">
            <v/>
          </cell>
          <cell r="DG458" t="str">
            <v/>
          </cell>
          <cell r="DH458" t="str">
            <v/>
          </cell>
          <cell r="DI458" t="str">
            <v/>
          </cell>
          <cell r="DJ458" t="str">
            <v/>
          </cell>
          <cell r="DK458" t="str">
            <v/>
          </cell>
          <cell r="DL458" t="str">
            <v/>
          </cell>
          <cell r="DM458" t="str">
            <v/>
          </cell>
          <cell r="DN458" t="str">
            <v/>
          </cell>
          <cell r="DO458" t="str">
            <v/>
          </cell>
          <cell r="DP458" t="str">
            <v/>
          </cell>
          <cell r="DQ458" t="str">
            <v/>
          </cell>
          <cell r="DR458" t="str">
            <v/>
          </cell>
          <cell r="DS458" t="str">
            <v/>
          </cell>
          <cell r="DT458" t="str">
            <v/>
          </cell>
          <cell r="DU458" t="str">
            <v/>
          </cell>
          <cell r="DV458">
            <v>1</v>
          </cell>
          <cell r="DW458" t="str">
            <v/>
          </cell>
        </row>
        <row r="459">
          <cell r="U459" t="str">
            <v>PR19TMS_CS05</v>
          </cell>
          <cell r="V459" t="str">
            <v>C- Deliver a safe and dependable wastewater service</v>
          </cell>
          <cell r="W459" t="str">
            <v>PR19 new</v>
          </cell>
          <cell r="X459" t="str">
            <v>CS05</v>
          </cell>
          <cell r="Y459" t="str">
            <v>Sewage pumping station availability</v>
          </cell>
          <cell r="Z459" t="str">
            <v xml:space="preserve">The average annual asset availability of pumps in network catchment sewage pumping stations. </v>
          </cell>
          <cell r="AA459" t="str">
            <v/>
          </cell>
          <cell r="AB459" t="str">
            <v/>
          </cell>
          <cell r="AC459">
            <v>1</v>
          </cell>
          <cell r="AD459" t="str">
            <v/>
          </cell>
          <cell r="AE459" t="str">
            <v/>
          </cell>
          <cell r="AF459" t="str">
            <v/>
          </cell>
          <cell r="AG459" t="str">
            <v/>
          </cell>
          <cell r="AH459" t="str">
            <v/>
          </cell>
          <cell r="AI459">
            <v>1</v>
          </cell>
          <cell r="AJ459" t="str">
            <v>Under</v>
          </cell>
          <cell r="AK459" t="str">
            <v xml:space="preserve">Revenue </v>
          </cell>
          <cell r="AL459" t="str">
            <v>In-period</v>
          </cell>
          <cell r="AM459" t="str">
            <v>Waste disposal</v>
          </cell>
          <cell r="AN459" t="str">
            <v>%</v>
          </cell>
          <cell r="AO459" t="str">
            <v xml:space="preserve">This is the annual average availability of our sewage pumping stations as a percentage of the total number of sewage pumping stations that are reported and monitored in the supervisory control and data acquisition (SCADA) system. </v>
          </cell>
          <cell r="AP459">
            <v>1</v>
          </cell>
          <cell r="AQ459" t="str">
            <v>Up</v>
          </cell>
          <cell r="AR459" t="str">
            <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t="str">
            <v/>
          </cell>
          <cell r="BJ459" t="str">
            <v/>
          </cell>
          <cell r="BK459" t="str">
            <v/>
          </cell>
          <cell r="BL459" t="str">
            <v/>
          </cell>
          <cell r="BM459" t="str">
            <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t="str">
            <v>Yes</v>
          </cell>
          <cell r="CE459" t="str">
            <v>Yes</v>
          </cell>
          <cell r="CF459" t="str">
            <v>Yes</v>
          </cell>
          <cell r="CG459" t="str">
            <v>Yes</v>
          </cell>
          <cell r="CH459" t="str">
            <v>Yes</v>
          </cell>
          <cell r="CI459" t="str">
            <v/>
          </cell>
          <cell r="CJ459" t="str">
            <v/>
          </cell>
          <cell r="CK459" t="str">
            <v/>
          </cell>
          <cell r="CL459" t="str">
            <v/>
          </cell>
          <cell r="CM459" t="str">
            <v/>
          </cell>
          <cell r="CN459" t="str">
            <v/>
          </cell>
          <cell r="CO459" t="str">
            <v/>
          </cell>
          <cell r="CP459" t="str">
            <v/>
          </cell>
          <cell r="CQ459" t="str">
            <v/>
          </cell>
          <cell r="CR459" t="str">
            <v/>
          </cell>
          <cell r="CS459" t="str">
            <v/>
          </cell>
          <cell r="CT459" t="str">
            <v/>
          </cell>
          <cell r="CU459" t="str">
            <v/>
          </cell>
          <cell r="CV459" t="str">
            <v/>
          </cell>
          <cell r="CW459" t="str">
            <v/>
          </cell>
          <cell r="CX459" t="str">
            <v/>
          </cell>
          <cell r="CY459" t="str">
            <v/>
          </cell>
          <cell r="CZ459" t="str">
            <v/>
          </cell>
          <cell r="DA459" t="str">
            <v/>
          </cell>
          <cell r="DB459" t="str">
            <v/>
          </cell>
          <cell r="DC459" t="str">
            <v/>
          </cell>
          <cell r="DD459" t="str">
            <v/>
          </cell>
          <cell r="DE459" t="str">
            <v/>
          </cell>
          <cell r="DF459" t="str">
            <v/>
          </cell>
          <cell r="DG459" t="str">
            <v/>
          </cell>
          <cell r="DH459" t="str">
            <v/>
          </cell>
          <cell r="DI459" t="str">
            <v/>
          </cell>
          <cell r="DJ459" t="str">
            <v/>
          </cell>
          <cell r="DK459" t="str">
            <v/>
          </cell>
          <cell r="DL459" t="str">
            <v/>
          </cell>
          <cell r="DM459" t="str">
            <v/>
          </cell>
          <cell r="DN459" t="str">
            <v/>
          </cell>
          <cell r="DO459" t="str">
            <v/>
          </cell>
          <cell r="DP459" t="str">
            <v/>
          </cell>
          <cell r="DQ459" t="str">
            <v/>
          </cell>
          <cell r="DR459" t="str">
            <v/>
          </cell>
          <cell r="DS459" t="str">
            <v/>
          </cell>
          <cell r="DT459" t="str">
            <v/>
          </cell>
          <cell r="DU459" t="str">
            <v/>
          </cell>
          <cell r="DV459">
            <v>1</v>
          </cell>
          <cell r="DW459" t="str">
            <v/>
          </cell>
        </row>
        <row r="460">
          <cell r="U460" t="str">
            <v>PR19TMS_DS01</v>
          </cell>
          <cell r="V460" t="str">
            <v>D - Plan for the future</v>
          </cell>
          <cell r="W460" t="str">
            <v>PR19 new</v>
          </cell>
          <cell r="X460" t="str">
            <v>DS01</v>
          </cell>
          <cell r="Y460" t="str">
            <v>Risk of sewer flooding in a storm</v>
          </cell>
          <cell r="Z460" t="str">
            <v>The percentage of population at risk of sewer flooding in a 1-in-50 year storm.</v>
          </cell>
          <cell r="AA460" t="str">
            <v/>
          </cell>
          <cell r="AB460" t="str">
            <v/>
          </cell>
          <cell r="AC460">
            <v>1</v>
          </cell>
          <cell r="AD460" t="str">
            <v/>
          </cell>
          <cell r="AE460" t="str">
            <v/>
          </cell>
          <cell r="AF460" t="str">
            <v/>
          </cell>
          <cell r="AG460" t="str">
            <v/>
          </cell>
          <cell r="AH460" t="str">
            <v/>
          </cell>
          <cell r="AI460">
            <v>1</v>
          </cell>
          <cell r="AJ460" t="str">
            <v>NFI</v>
          </cell>
          <cell r="AK460" t="str">
            <v/>
          </cell>
          <cell r="AL460" t="str">
            <v/>
          </cell>
          <cell r="AM460" t="str">
            <v>Sewer flooding</v>
          </cell>
          <cell r="AN460" t="str">
            <v>%</v>
          </cell>
          <cell r="AO460" t="str">
            <v>Percentage of population at risk</v>
          </cell>
          <cell r="AP460">
            <v>2</v>
          </cell>
          <cell r="AQ460" t="str">
            <v>Down</v>
          </cell>
          <cell r="AR460" t="str">
            <v>Risk of sewer flooding in a storm</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10.25</v>
          </cell>
          <cell r="BJ460">
            <v>10.25</v>
          </cell>
          <cell r="BK460">
            <v>10.25</v>
          </cell>
          <cell r="BL460">
            <v>10.25</v>
          </cell>
          <cell r="BM460">
            <v>9.9</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t="str">
            <v/>
          </cell>
          <cell r="CV460" t="str">
            <v/>
          </cell>
          <cell r="CW460" t="str">
            <v/>
          </cell>
          <cell r="CX460" t="str">
            <v/>
          </cell>
          <cell r="CY460" t="str">
            <v/>
          </cell>
          <cell r="CZ460" t="str">
            <v/>
          </cell>
          <cell r="DA460" t="str">
            <v/>
          </cell>
          <cell r="DB460" t="str">
            <v/>
          </cell>
          <cell r="DC460" t="str">
            <v/>
          </cell>
          <cell r="DD460" t="str">
            <v/>
          </cell>
          <cell r="DE460" t="str">
            <v/>
          </cell>
          <cell r="DF460" t="str">
            <v/>
          </cell>
          <cell r="DG460" t="str">
            <v/>
          </cell>
          <cell r="DH460" t="str">
            <v/>
          </cell>
          <cell r="DI460" t="str">
            <v/>
          </cell>
          <cell r="DJ460" t="str">
            <v/>
          </cell>
          <cell r="DK460" t="str">
            <v/>
          </cell>
          <cell r="DL460" t="str">
            <v/>
          </cell>
          <cell r="DM460" t="str">
            <v/>
          </cell>
          <cell r="DN460" t="str">
            <v/>
          </cell>
          <cell r="DO460" t="str">
            <v/>
          </cell>
          <cell r="DP460" t="str">
            <v/>
          </cell>
          <cell r="DQ460" t="str">
            <v/>
          </cell>
          <cell r="DR460" t="str">
            <v/>
          </cell>
          <cell r="DS460" t="str">
            <v/>
          </cell>
          <cell r="DT460" t="str">
            <v/>
          </cell>
          <cell r="DU460" t="str">
            <v/>
          </cell>
          <cell r="DV460">
            <v>1</v>
          </cell>
          <cell r="DW460" t="str">
            <v/>
          </cell>
        </row>
        <row r="461">
          <cell r="U461" t="str">
            <v>PR19TMS_DS02</v>
          </cell>
          <cell r="V461" t="str">
            <v>D - Plan for the future</v>
          </cell>
          <cell r="W461" t="str">
            <v>PR14 revision</v>
          </cell>
          <cell r="X461" t="str">
            <v>DS02</v>
          </cell>
          <cell r="Y461" t="str">
            <v>Surface water management</v>
          </cell>
          <cell r="Z461"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AA461" t="str">
            <v/>
          </cell>
          <cell r="AB461" t="str">
            <v/>
          </cell>
          <cell r="AC461">
            <v>1</v>
          </cell>
          <cell r="AD461" t="str">
            <v/>
          </cell>
          <cell r="AE461" t="str">
            <v/>
          </cell>
          <cell r="AF461" t="str">
            <v/>
          </cell>
          <cell r="AG461" t="str">
            <v/>
          </cell>
          <cell r="AH461" t="str">
            <v/>
          </cell>
          <cell r="AI461">
            <v>1</v>
          </cell>
          <cell r="AJ461" t="str">
            <v>Out &amp; under</v>
          </cell>
          <cell r="AK461" t="str">
            <v xml:space="preserve">Revenue </v>
          </cell>
          <cell r="AL461" t="str">
            <v>End of period</v>
          </cell>
          <cell r="AM461" t="str">
            <v>Resilience</v>
          </cell>
          <cell r="AN461" t="str">
            <v>number</v>
          </cell>
          <cell r="AO461" t="str">
            <v>number of hectares</v>
          </cell>
          <cell r="AP461">
            <v>2</v>
          </cell>
          <cell r="AQ461" t="str">
            <v>Up</v>
          </cell>
          <cell r="AR461" t="str">
            <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t="str">
            <v/>
          </cell>
          <cell r="BJ461" t="str">
            <v/>
          </cell>
          <cell r="BK461" t="str">
            <v/>
          </cell>
          <cell r="BL461" t="str">
            <v/>
          </cell>
          <cell r="BM461" t="str">
            <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t="str">
            <v/>
          </cell>
          <cell r="CE461" t="str">
            <v/>
          </cell>
          <cell r="CF461" t="str">
            <v/>
          </cell>
          <cell r="CG461" t="str">
            <v/>
          </cell>
          <cell r="CH461" t="str">
            <v>Yes</v>
          </cell>
          <cell r="CI461" t="str">
            <v/>
          </cell>
          <cell r="CJ461" t="str">
            <v/>
          </cell>
          <cell r="CK461" t="str">
            <v/>
          </cell>
          <cell r="CL461" t="str">
            <v/>
          </cell>
          <cell r="CM461" t="str">
            <v/>
          </cell>
          <cell r="CN461" t="str">
            <v/>
          </cell>
          <cell r="CO461" t="str">
            <v/>
          </cell>
          <cell r="CP461" t="str">
            <v/>
          </cell>
          <cell r="CQ461" t="str">
            <v/>
          </cell>
          <cell r="CR461" t="str">
            <v/>
          </cell>
          <cell r="CS461" t="str">
            <v/>
          </cell>
          <cell r="CT461" t="str">
            <v/>
          </cell>
          <cell r="CU461" t="str">
            <v/>
          </cell>
          <cell r="CV461" t="str">
            <v/>
          </cell>
          <cell r="CW461" t="str">
            <v/>
          </cell>
          <cell r="CX461" t="str">
            <v/>
          </cell>
          <cell r="CY461" t="str">
            <v/>
          </cell>
          <cell r="CZ461" t="str">
            <v/>
          </cell>
          <cell r="DA461" t="str">
            <v/>
          </cell>
          <cell r="DB461" t="str">
            <v/>
          </cell>
          <cell r="DC461" t="str">
            <v/>
          </cell>
          <cell r="DD461" t="str">
            <v/>
          </cell>
          <cell r="DE461" t="str">
            <v/>
          </cell>
          <cell r="DF461" t="str">
            <v/>
          </cell>
          <cell r="DG461" t="str">
            <v/>
          </cell>
          <cell r="DH461" t="str">
            <v/>
          </cell>
          <cell r="DI461" t="str">
            <v/>
          </cell>
          <cell r="DJ461" t="str">
            <v/>
          </cell>
          <cell r="DK461" t="str">
            <v/>
          </cell>
          <cell r="DL461" t="str">
            <v/>
          </cell>
          <cell r="DM461" t="str">
            <v/>
          </cell>
          <cell r="DN461" t="str">
            <v/>
          </cell>
          <cell r="DO461" t="str">
            <v/>
          </cell>
          <cell r="DP461" t="str">
            <v/>
          </cell>
          <cell r="DQ461" t="str">
            <v/>
          </cell>
          <cell r="DR461" t="str">
            <v/>
          </cell>
          <cell r="DS461" t="str">
            <v/>
          </cell>
          <cell r="DT461" t="str">
            <v/>
          </cell>
          <cell r="DU461" t="str">
            <v>No</v>
          </cell>
          <cell r="DV461">
            <v>1</v>
          </cell>
          <cell r="DW461" t="str">
            <v/>
          </cell>
        </row>
        <row r="462">
          <cell r="U462" t="str">
            <v>PR19TMS_DW01</v>
          </cell>
          <cell r="V462" t="str">
            <v>D - Plan for the future</v>
          </cell>
          <cell r="W462" t="str">
            <v>PR19 new</v>
          </cell>
          <cell r="X462" t="str">
            <v>DW01</v>
          </cell>
          <cell r="Y462" t="str">
            <v>Risk of severe restrictions in a drought</v>
          </cell>
          <cell r="Z462"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AA462">
            <v>0.01</v>
          </cell>
          <cell r="AB462">
            <v>0.99</v>
          </cell>
          <cell r="AC462" t="str">
            <v/>
          </cell>
          <cell r="AD462" t="str">
            <v/>
          </cell>
          <cell r="AE462" t="str">
            <v/>
          </cell>
          <cell r="AF462" t="str">
            <v/>
          </cell>
          <cell r="AG462" t="str">
            <v/>
          </cell>
          <cell r="AH462" t="str">
            <v/>
          </cell>
          <cell r="AI462">
            <v>1</v>
          </cell>
          <cell r="AJ462" t="str">
            <v>NFI</v>
          </cell>
          <cell r="AK462" t="str">
            <v/>
          </cell>
          <cell r="AL462" t="str">
            <v/>
          </cell>
          <cell r="AM462" t="str">
            <v>Resilience</v>
          </cell>
          <cell r="AN462" t="str">
            <v>%</v>
          </cell>
          <cell r="AO462" t="str">
            <v>Percentage of population at risk</v>
          </cell>
          <cell r="AP462">
            <v>1</v>
          </cell>
          <cell r="AQ462" t="str">
            <v>Down</v>
          </cell>
          <cell r="AR462" t="str">
            <v>Risk of severe restrictions in a drought</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77</v>
          </cell>
          <cell r="BJ462">
            <v>77</v>
          </cell>
          <cell r="BK462">
            <v>77</v>
          </cell>
          <cell r="BL462">
            <v>76.900000000000006</v>
          </cell>
          <cell r="BM462">
            <v>76.900000000000006</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t="str">
            <v/>
          </cell>
          <cell r="CV462" t="str">
            <v/>
          </cell>
          <cell r="CW462" t="str">
            <v/>
          </cell>
          <cell r="CX462" t="str">
            <v/>
          </cell>
          <cell r="CY462" t="str">
            <v/>
          </cell>
          <cell r="CZ462" t="str">
            <v/>
          </cell>
          <cell r="DA462" t="str">
            <v/>
          </cell>
          <cell r="DB462" t="str">
            <v/>
          </cell>
          <cell r="DC462" t="str">
            <v/>
          </cell>
          <cell r="DD462" t="str">
            <v/>
          </cell>
          <cell r="DE462" t="str">
            <v/>
          </cell>
          <cell r="DF462" t="str">
            <v/>
          </cell>
          <cell r="DG462" t="str">
            <v/>
          </cell>
          <cell r="DH462" t="str">
            <v/>
          </cell>
          <cell r="DI462" t="str">
            <v/>
          </cell>
          <cell r="DJ462" t="str">
            <v/>
          </cell>
          <cell r="DK462" t="str">
            <v/>
          </cell>
          <cell r="DL462" t="str">
            <v/>
          </cell>
          <cell r="DM462" t="str">
            <v/>
          </cell>
          <cell r="DN462" t="str">
            <v/>
          </cell>
          <cell r="DO462" t="str">
            <v/>
          </cell>
          <cell r="DP462" t="str">
            <v/>
          </cell>
          <cell r="DQ462" t="str">
            <v/>
          </cell>
          <cell r="DR462" t="str">
            <v/>
          </cell>
          <cell r="DS462" t="str">
            <v/>
          </cell>
          <cell r="DT462" t="str">
            <v/>
          </cell>
          <cell r="DU462" t="str">
            <v>No</v>
          </cell>
          <cell r="DV462">
            <v>1</v>
          </cell>
          <cell r="DW462" t="str">
            <v/>
          </cell>
        </row>
        <row r="463">
          <cell r="U463" t="str">
            <v>PR19TMS_DW02</v>
          </cell>
          <cell r="V463" t="str">
            <v>D - Plan for the future</v>
          </cell>
          <cell r="W463" t="str">
            <v>PR14 continuation</v>
          </cell>
          <cell r="X463" t="str">
            <v>DW02</v>
          </cell>
          <cell r="Y463" t="str">
            <v>Security of supply index SoSI</v>
          </cell>
          <cell r="Z463"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AA463">
            <v>0.67</v>
          </cell>
          <cell r="AB463">
            <v>0.33</v>
          </cell>
          <cell r="AC463" t="str">
            <v/>
          </cell>
          <cell r="AD463" t="str">
            <v/>
          </cell>
          <cell r="AE463" t="str">
            <v/>
          </cell>
          <cell r="AF463" t="str">
            <v/>
          </cell>
          <cell r="AG463" t="str">
            <v/>
          </cell>
          <cell r="AH463" t="str">
            <v/>
          </cell>
          <cell r="AI463">
            <v>1</v>
          </cell>
          <cell r="AJ463" t="str">
            <v>Under</v>
          </cell>
          <cell r="AK463" t="str">
            <v xml:space="preserve">Revenue </v>
          </cell>
          <cell r="AL463" t="str">
            <v>In-period</v>
          </cell>
          <cell r="AM463" t="str">
            <v>Security of supply</v>
          </cell>
          <cell r="AN463" t="str">
            <v>score</v>
          </cell>
          <cell r="AO463" t="str">
            <v>The components of the Security of Supply Index calculation are annual averages and peak week values in Ml/d.</v>
          </cell>
          <cell r="AP463">
            <v>0</v>
          </cell>
          <cell r="AQ463" t="str">
            <v>Up</v>
          </cell>
          <cell r="AR463" t="str">
            <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t="str">
            <v/>
          </cell>
          <cell r="BJ463" t="str">
            <v/>
          </cell>
          <cell r="BK463" t="str">
            <v/>
          </cell>
          <cell r="BL463" t="str">
            <v/>
          </cell>
          <cell r="BM463" t="str">
            <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t="str">
            <v>Yes</v>
          </cell>
          <cell r="CE463" t="str">
            <v>Yes</v>
          </cell>
          <cell r="CF463" t="str">
            <v>Yes</v>
          </cell>
          <cell r="CG463" t="str">
            <v>Yes</v>
          </cell>
          <cell r="CH463" t="str">
            <v>Yes</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t="str">
            <v/>
          </cell>
          <cell r="CV463" t="str">
            <v/>
          </cell>
          <cell r="CW463" t="str">
            <v/>
          </cell>
          <cell r="CX463" t="str">
            <v/>
          </cell>
          <cell r="CY463" t="str">
            <v/>
          </cell>
          <cell r="CZ463" t="str">
            <v/>
          </cell>
          <cell r="DA463" t="str">
            <v/>
          </cell>
          <cell r="DB463" t="str">
            <v/>
          </cell>
          <cell r="DC463" t="str">
            <v/>
          </cell>
          <cell r="DD463" t="str">
            <v/>
          </cell>
          <cell r="DE463" t="str">
            <v/>
          </cell>
          <cell r="DF463" t="str">
            <v/>
          </cell>
          <cell r="DG463" t="str">
            <v/>
          </cell>
          <cell r="DH463" t="str">
            <v/>
          </cell>
          <cell r="DI463" t="str">
            <v/>
          </cell>
          <cell r="DJ463" t="str">
            <v/>
          </cell>
          <cell r="DK463" t="str">
            <v/>
          </cell>
          <cell r="DL463" t="str">
            <v/>
          </cell>
          <cell r="DM463" t="str">
            <v/>
          </cell>
          <cell r="DN463" t="str">
            <v/>
          </cell>
          <cell r="DO463" t="str">
            <v/>
          </cell>
          <cell r="DP463" t="str">
            <v/>
          </cell>
          <cell r="DQ463" t="str">
            <v/>
          </cell>
          <cell r="DR463" t="str">
            <v/>
          </cell>
          <cell r="DS463" t="str">
            <v/>
          </cell>
          <cell r="DT463" t="str">
            <v/>
          </cell>
          <cell r="DU463" t="str">
            <v>No</v>
          </cell>
          <cell r="DV463">
            <v>1</v>
          </cell>
          <cell r="DW463" t="str">
            <v/>
          </cell>
        </row>
        <row r="464">
          <cell r="U464" t="str">
            <v>PR19TMS_DWS01</v>
          </cell>
          <cell r="V464" t="str">
            <v>D - Plan for the future</v>
          </cell>
          <cell r="W464" t="str">
            <v>PR19 new</v>
          </cell>
          <cell r="X464" t="str">
            <v>DWS01</v>
          </cell>
          <cell r="Y464" t="str">
            <v>Power resilience</v>
          </cell>
          <cell r="Z464"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AA464" t="str">
            <v/>
          </cell>
          <cell r="AB464">
            <v>0.67</v>
          </cell>
          <cell r="AC464">
            <v>0.33</v>
          </cell>
          <cell r="AD464" t="str">
            <v/>
          </cell>
          <cell r="AE464" t="str">
            <v/>
          </cell>
          <cell r="AF464" t="str">
            <v/>
          </cell>
          <cell r="AG464" t="str">
            <v/>
          </cell>
          <cell r="AH464" t="str">
            <v/>
          </cell>
          <cell r="AI464">
            <v>1</v>
          </cell>
          <cell r="AJ464" t="str">
            <v>Under</v>
          </cell>
          <cell r="AK464" t="str">
            <v xml:space="preserve">Revenue </v>
          </cell>
          <cell r="AL464" t="str">
            <v>End of period</v>
          </cell>
          <cell r="AM464" t="str">
            <v>Resilience</v>
          </cell>
          <cell r="AN464" t="str">
            <v>nr</v>
          </cell>
          <cell r="AO464" t="str">
            <v>Number of sites</v>
          </cell>
          <cell r="AP464">
            <v>0</v>
          </cell>
          <cell r="AQ464" t="str">
            <v>Up</v>
          </cell>
          <cell r="AR464" t="str">
            <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t="str">
            <v/>
          </cell>
          <cell r="BJ464" t="str">
            <v/>
          </cell>
          <cell r="BK464" t="str">
            <v/>
          </cell>
          <cell r="BL464" t="str">
            <v/>
          </cell>
          <cell r="BM464" t="str">
            <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t="str">
            <v/>
          </cell>
          <cell r="CE464" t="str">
            <v/>
          </cell>
          <cell r="CF464" t="str">
            <v/>
          </cell>
          <cell r="CG464" t="str">
            <v/>
          </cell>
          <cell r="CH464" t="str">
            <v>Yes</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t="str">
            <v/>
          </cell>
          <cell r="CV464" t="str">
            <v/>
          </cell>
          <cell r="CW464" t="str">
            <v/>
          </cell>
          <cell r="CX464" t="str">
            <v/>
          </cell>
          <cell r="CY464" t="str">
            <v/>
          </cell>
          <cell r="CZ464" t="str">
            <v/>
          </cell>
          <cell r="DA464" t="str">
            <v/>
          </cell>
          <cell r="DB464" t="str">
            <v/>
          </cell>
          <cell r="DC464" t="str">
            <v/>
          </cell>
          <cell r="DD464" t="str">
            <v/>
          </cell>
          <cell r="DE464" t="str">
            <v/>
          </cell>
          <cell r="DF464" t="str">
            <v/>
          </cell>
          <cell r="DG464" t="str">
            <v/>
          </cell>
          <cell r="DH464" t="str">
            <v/>
          </cell>
          <cell r="DI464" t="str">
            <v/>
          </cell>
          <cell r="DJ464" t="str">
            <v/>
          </cell>
          <cell r="DK464" t="str">
            <v/>
          </cell>
          <cell r="DL464" t="str">
            <v/>
          </cell>
          <cell r="DM464" t="str">
            <v/>
          </cell>
          <cell r="DN464" t="str">
            <v/>
          </cell>
          <cell r="DO464" t="str">
            <v/>
          </cell>
          <cell r="DP464" t="str">
            <v/>
          </cell>
          <cell r="DQ464" t="str">
            <v/>
          </cell>
          <cell r="DR464" t="str">
            <v/>
          </cell>
          <cell r="DS464" t="str">
            <v/>
          </cell>
          <cell r="DT464" t="str">
            <v/>
          </cell>
          <cell r="DU464" t="str">
            <v/>
          </cell>
          <cell r="DV464">
            <v>1</v>
          </cell>
          <cell r="DW464" t="str">
            <v/>
          </cell>
        </row>
        <row r="465">
          <cell r="U465" t="str">
            <v>PR19TMS_DWS02</v>
          </cell>
          <cell r="V465" t="str">
            <v>D - Plan for the future</v>
          </cell>
          <cell r="W465" t="str">
            <v>PR14 continuation</v>
          </cell>
          <cell r="X465" t="str">
            <v>DWS02</v>
          </cell>
          <cell r="Y465" t="str">
            <v>SEMD - Securing our sites (2020-25 projects)</v>
          </cell>
          <cell r="Z465" t="str">
            <v>Specific sites, as agreed with Defra, are compliant with Security and Emergency Measures Direction (SEMD)requirements as prescribed through Advice Notes and Protective Security Guidance.</v>
          </cell>
          <cell r="AA465" t="str">
            <v/>
          </cell>
          <cell r="AB465">
            <v>0.72</v>
          </cell>
          <cell r="AC465">
            <v>0.28000000000000003</v>
          </cell>
          <cell r="AD465" t="str">
            <v/>
          </cell>
          <cell r="AE465" t="str">
            <v/>
          </cell>
          <cell r="AF465" t="str">
            <v/>
          </cell>
          <cell r="AG465" t="str">
            <v/>
          </cell>
          <cell r="AH465" t="str">
            <v/>
          </cell>
          <cell r="AI465">
            <v>1</v>
          </cell>
          <cell r="AJ465" t="str">
            <v>Under</v>
          </cell>
          <cell r="AK465" t="str">
            <v xml:space="preserve">Revenue </v>
          </cell>
          <cell r="AL465" t="str">
            <v>End of period</v>
          </cell>
          <cell r="AM465" t="str">
            <v>SEMD</v>
          </cell>
          <cell r="AN465" t="str">
            <v>%</v>
          </cell>
          <cell r="AO465" t="str">
            <v>Percentage compliance of specified sites with Security and Emergency Measures Direction (SEMD) requirements and assessed against a set of criteria agreed with Defra</v>
          </cell>
          <cell r="AP465">
            <v>1</v>
          </cell>
          <cell r="AQ465" t="str">
            <v>Up</v>
          </cell>
          <cell r="AR465" t="str">
            <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t="str">
            <v/>
          </cell>
          <cell r="BJ465" t="str">
            <v/>
          </cell>
          <cell r="BK465" t="str">
            <v/>
          </cell>
          <cell r="BL465" t="str">
            <v/>
          </cell>
          <cell r="BM465" t="str">
            <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t="str">
            <v/>
          </cell>
          <cell r="CE465" t="str">
            <v/>
          </cell>
          <cell r="CF465" t="str">
            <v/>
          </cell>
          <cell r="CG465" t="str">
            <v/>
          </cell>
          <cell r="CH465" t="str">
            <v>Yes</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t="str">
            <v/>
          </cell>
          <cell r="CV465" t="str">
            <v/>
          </cell>
          <cell r="CW465" t="str">
            <v/>
          </cell>
          <cell r="CX465" t="str">
            <v/>
          </cell>
          <cell r="CY465" t="str">
            <v/>
          </cell>
          <cell r="CZ465" t="str">
            <v/>
          </cell>
          <cell r="DA465" t="str">
            <v/>
          </cell>
          <cell r="DB465" t="str">
            <v/>
          </cell>
          <cell r="DC465" t="str">
            <v/>
          </cell>
          <cell r="DD465" t="str">
            <v/>
          </cell>
          <cell r="DE465" t="str">
            <v/>
          </cell>
          <cell r="DF465" t="str">
            <v/>
          </cell>
          <cell r="DG465" t="str">
            <v/>
          </cell>
          <cell r="DH465" t="str">
            <v/>
          </cell>
          <cell r="DI465" t="str">
            <v/>
          </cell>
          <cell r="DJ465" t="str">
            <v/>
          </cell>
          <cell r="DK465" t="str">
            <v/>
          </cell>
          <cell r="DL465" t="str">
            <v/>
          </cell>
          <cell r="DM465" t="str">
            <v/>
          </cell>
          <cell r="DN465" t="str">
            <v/>
          </cell>
          <cell r="DO465" t="str">
            <v/>
          </cell>
          <cell r="DP465" t="str">
            <v/>
          </cell>
          <cell r="DQ465" t="str">
            <v/>
          </cell>
          <cell r="DR465" t="str">
            <v/>
          </cell>
          <cell r="DS465" t="str">
            <v/>
          </cell>
          <cell r="DT465" t="str">
            <v/>
          </cell>
          <cell r="DU465" t="str">
            <v/>
          </cell>
          <cell r="DV465">
            <v>1</v>
          </cell>
          <cell r="DW465" t="str">
            <v/>
          </cell>
        </row>
        <row r="466">
          <cell r="U466" t="str">
            <v>PR19TMS_DWS03</v>
          </cell>
          <cell r="V466" t="str">
            <v/>
          </cell>
          <cell r="W466" t="str">
            <v/>
          </cell>
          <cell r="X466" t="str">
            <v>DWS03</v>
          </cell>
          <cell r="Y466" t="str">
            <v>SEMD - Securing our sites (legacy projects)</v>
          </cell>
          <cell r="Z466" t="str">
            <v/>
          </cell>
          <cell r="AA466" t="str">
            <v/>
          </cell>
          <cell r="AB466">
            <v>0.754</v>
          </cell>
          <cell r="AC466">
            <v>0.246</v>
          </cell>
          <cell r="AD466" t="str">
            <v/>
          </cell>
          <cell r="AE466" t="str">
            <v/>
          </cell>
          <cell r="AF466" t="str">
            <v/>
          </cell>
          <cell r="AG466" t="str">
            <v/>
          </cell>
          <cell r="AH466" t="str">
            <v/>
          </cell>
          <cell r="AI466">
            <v>1</v>
          </cell>
          <cell r="AJ466" t="str">
            <v>Under</v>
          </cell>
          <cell r="AK466" t="str">
            <v>Revenue</v>
          </cell>
          <cell r="AL466" t="str">
            <v>End of Period</v>
          </cell>
          <cell r="AM466" t="str">
            <v>SEMD</v>
          </cell>
          <cell r="AN466" t="str">
            <v xml:space="preserve">% </v>
          </cell>
          <cell r="AO466" t="str">
            <v/>
          </cell>
          <cell r="AP466">
            <v>1</v>
          </cell>
          <cell r="AQ466" t="str">
            <v>Up</v>
          </cell>
          <cell r="AR466" t="str">
            <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t="str">
            <v/>
          </cell>
          <cell r="BJ466" t="str">
            <v/>
          </cell>
          <cell r="BK466" t="str">
            <v/>
          </cell>
          <cell r="BL466" t="str">
            <v/>
          </cell>
          <cell r="BM466" t="str">
            <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t="str">
            <v/>
          </cell>
          <cell r="CE466" t="str">
            <v/>
          </cell>
          <cell r="CF466" t="str">
            <v/>
          </cell>
          <cell r="CG466" t="str">
            <v/>
          </cell>
          <cell r="CH466" t="str">
            <v>Yes</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t="str">
            <v/>
          </cell>
          <cell r="CV466" t="str">
            <v/>
          </cell>
          <cell r="CW466" t="str">
            <v/>
          </cell>
          <cell r="CX466" t="str">
            <v/>
          </cell>
          <cell r="CY466" t="str">
            <v/>
          </cell>
          <cell r="CZ466" t="str">
            <v/>
          </cell>
          <cell r="DA466" t="str">
            <v/>
          </cell>
          <cell r="DB466" t="str">
            <v/>
          </cell>
          <cell r="DC466" t="str">
            <v/>
          </cell>
          <cell r="DD466" t="str">
            <v/>
          </cell>
          <cell r="DE466" t="str">
            <v/>
          </cell>
          <cell r="DF466" t="str">
            <v/>
          </cell>
          <cell r="DG466" t="str">
            <v/>
          </cell>
          <cell r="DH466" t="str">
            <v/>
          </cell>
          <cell r="DI466" t="str">
            <v/>
          </cell>
          <cell r="DJ466" t="str">
            <v/>
          </cell>
          <cell r="DK466" t="str">
            <v/>
          </cell>
          <cell r="DL466" t="str">
            <v/>
          </cell>
          <cell r="DM466" t="str">
            <v/>
          </cell>
          <cell r="DN466" t="str">
            <v/>
          </cell>
          <cell r="DO466" t="str">
            <v/>
          </cell>
          <cell r="DP466" t="str">
            <v/>
          </cell>
          <cell r="DQ466" t="str">
            <v/>
          </cell>
          <cell r="DR466" t="str">
            <v/>
          </cell>
          <cell r="DS466" t="str">
            <v/>
          </cell>
          <cell r="DT466" t="str">
            <v/>
          </cell>
          <cell r="DU466" t="str">
            <v/>
          </cell>
          <cell r="DV466" t="str">
            <v/>
          </cell>
          <cell r="DW466" t="str">
            <v/>
          </cell>
        </row>
        <row r="467">
          <cell r="U467" t="str">
            <v>PR19TMS_ER01</v>
          </cell>
          <cell r="V467" t="str">
            <v>E - Be a responsible company</v>
          </cell>
          <cell r="W467" t="str">
            <v>PR19 new</v>
          </cell>
          <cell r="X467" t="str">
            <v>ER01</v>
          </cell>
          <cell r="Y467" t="str">
            <v>Unregistered Household Properties</v>
          </cell>
          <cell r="Z467"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AA467" t="str">
            <v/>
          </cell>
          <cell r="AB467" t="str">
            <v/>
          </cell>
          <cell r="AC467" t="str">
            <v/>
          </cell>
          <cell r="AD467" t="str">
            <v/>
          </cell>
          <cell r="AE467">
            <v>1</v>
          </cell>
          <cell r="AF467" t="str">
            <v/>
          </cell>
          <cell r="AG467" t="str">
            <v/>
          </cell>
          <cell r="AH467" t="str">
            <v/>
          </cell>
          <cell r="AI467">
            <v>1</v>
          </cell>
          <cell r="AJ467" t="str">
            <v>Under</v>
          </cell>
          <cell r="AK467" t="str">
            <v xml:space="preserve">Revenue </v>
          </cell>
          <cell r="AL467" t="str">
            <v>In-period</v>
          </cell>
          <cell r="AM467" t="str">
            <v>Voids and gap sites</v>
          </cell>
          <cell r="AN467" t="str">
            <v>text</v>
          </cell>
          <cell r="AO467" t="str">
            <v>Process completion</v>
          </cell>
          <cell r="AP467">
            <v>0</v>
          </cell>
          <cell r="AQ467" t="str">
            <v>Down</v>
          </cell>
          <cell r="AR467" t="str">
            <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t="str">
            <v/>
          </cell>
          <cell r="BJ467" t="str">
            <v/>
          </cell>
          <cell r="BK467" t="str">
            <v/>
          </cell>
          <cell r="BL467" t="str">
            <v/>
          </cell>
          <cell r="BM467" t="str">
            <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t="str">
            <v>Yes</v>
          </cell>
          <cell r="CE467" t="str">
            <v>Yes</v>
          </cell>
          <cell r="CF467" t="str">
            <v>Yes</v>
          </cell>
          <cell r="CG467" t="str">
            <v>Yes</v>
          </cell>
          <cell r="CH467" t="str">
            <v>Yes</v>
          </cell>
          <cell r="CI467" t="str">
            <v/>
          </cell>
          <cell r="CJ467" t="str">
            <v/>
          </cell>
          <cell r="CK467" t="str">
            <v/>
          </cell>
          <cell r="CL467" t="str">
            <v/>
          </cell>
          <cell r="CM467" t="str">
            <v/>
          </cell>
          <cell r="CN467" t="str">
            <v/>
          </cell>
          <cell r="CO467" t="str">
            <v/>
          </cell>
          <cell r="CP467" t="str">
            <v/>
          </cell>
          <cell r="CQ467" t="str">
            <v/>
          </cell>
          <cell r="CR467" t="str">
            <v/>
          </cell>
          <cell r="CS467" t="str">
            <v/>
          </cell>
          <cell r="CT467" t="str">
            <v/>
          </cell>
          <cell r="CU467" t="str">
            <v/>
          </cell>
          <cell r="CV467" t="str">
            <v/>
          </cell>
          <cell r="CW467" t="str">
            <v/>
          </cell>
          <cell r="CX467" t="str">
            <v/>
          </cell>
          <cell r="CY467" t="str">
            <v/>
          </cell>
          <cell r="CZ467" t="str">
            <v/>
          </cell>
          <cell r="DA467" t="str">
            <v/>
          </cell>
          <cell r="DB467" t="str">
            <v/>
          </cell>
          <cell r="DC467" t="str">
            <v/>
          </cell>
          <cell r="DD467" t="str">
            <v/>
          </cell>
          <cell r="DE467" t="str">
            <v/>
          </cell>
          <cell r="DF467" t="str">
            <v/>
          </cell>
          <cell r="DG467" t="str">
            <v/>
          </cell>
          <cell r="DH467" t="str">
            <v/>
          </cell>
          <cell r="DI467" t="str">
            <v/>
          </cell>
          <cell r="DJ467" t="str">
            <v/>
          </cell>
          <cell r="DK467" t="str">
            <v/>
          </cell>
          <cell r="DL467" t="str">
            <v/>
          </cell>
          <cell r="DM467" t="str">
            <v/>
          </cell>
          <cell r="DN467" t="str">
            <v/>
          </cell>
          <cell r="DO467" t="str">
            <v/>
          </cell>
          <cell r="DP467" t="str">
            <v/>
          </cell>
          <cell r="DQ467" t="str">
            <v/>
          </cell>
          <cell r="DR467" t="str">
            <v/>
          </cell>
          <cell r="DS467" t="str">
            <v/>
          </cell>
          <cell r="DT467" t="str">
            <v/>
          </cell>
          <cell r="DU467" t="str">
            <v/>
          </cell>
          <cell r="DV467">
            <v>1</v>
          </cell>
          <cell r="DW467" t="str">
            <v/>
          </cell>
        </row>
        <row r="468">
          <cell r="U468" t="str">
            <v>PR19TMS_ER02</v>
          </cell>
          <cell r="V468" t="str">
            <v>E - Be a responsible company</v>
          </cell>
          <cell r="W468" t="str">
            <v>PR19 new</v>
          </cell>
          <cell r="X468" t="str">
            <v>ER02</v>
          </cell>
          <cell r="Y468" t="str">
            <v>Empty household properties</v>
          </cell>
          <cell r="Z468" t="str">
            <v>Empty household properties as a percentage of household properties. Empty household properties include single and dual service properties that do not receive a charge, as there are no known occupants.</v>
          </cell>
          <cell r="AA468" t="str">
            <v/>
          </cell>
          <cell r="AB468" t="str">
            <v/>
          </cell>
          <cell r="AC468" t="str">
            <v/>
          </cell>
          <cell r="AD468" t="str">
            <v/>
          </cell>
          <cell r="AE468">
            <v>1</v>
          </cell>
          <cell r="AF468" t="str">
            <v/>
          </cell>
          <cell r="AG468" t="str">
            <v/>
          </cell>
          <cell r="AH468" t="str">
            <v/>
          </cell>
          <cell r="AI468">
            <v>1</v>
          </cell>
          <cell r="AJ468" t="str">
            <v>Out &amp; Under</v>
          </cell>
          <cell r="AK468" t="str">
            <v xml:space="preserve">Revenue </v>
          </cell>
          <cell r="AL468" t="str">
            <v>In-period</v>
          </cell>
          <cell r="AM468" t="str">
            <v>Voids and gap sites</v>
          </cell>
          <cell r="AN468" t="str">
            <v>%</v>
          </cell>
          <cell r="AO468" t="str">
            <v xml:space="preserve">Empty household properties as a percentage of household properties </v>
          </cell>
          <cell r="AP468">
            <v>2</v>
          </cell>
          <cell r="AQ468" t="str">
            <v>Down</v>
          </cell>
          <cell r="AR468" t="str">
            <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t="str">
            <v/>
          </cell>
          <cell r="BJ468" t="str">
            <v/>
          </cell>
          <cell r="BK468" t="str">
            <v/>
          </cell>
          <cell r="BL468" t="str">
            <v/>
          </cell>
          <cell r="BM468" t="str">
            <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t="str">
            <v>Yes</v>
          </cell>
          <cell r="CE468" t="str">
            <v>Yes</v>
          </cell>
          <cell r="CF468" t="str">
            <v>Yes</v>
          </cell>
          <cell r="CG468" t="str">
            <v>Yes</v>
          </cell>
          <cell r="CH468" t="str">
            <v>Yes</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C468" t="str">
            <v/>
          </cell>
          <cell r="DD468" t="str">
            <v/>
          </cell>
          <cell r="DE468" t="str">
            <v/>
          </cell>
          <cell r="DF468" t="str">
            <v/>
          </cell>
          <cell r="DG468" t="str">
            <v/>
          </cell>
          <cell r="DH468" t="str">
            <v/>
          </cell>
          <cell r="DI468" t="str">
            <v/>
          </cell>
          <cell r="DJ468" t="str">
            <v/>
          </cell>
          <cell r="DK468" t="str">
            <v/>
          </cell>
          <cell r="DL468" t="str">
            <v/>
          </cell>
          <cell r="DM468" t="str">
            <v/>
          </cell>
          <cell r="DN468" t="str">
            <v/>
          </cell>
          <cell r="DO468" t="str">
            <v/>
          </cell>
          <cell r="DP468" t="str">
            <v/>
          </cell>
          <cell r="DQ468" t="str">
            <v/>
          </cell>
          <cell r="DR468" t="str">
            <v/>
          </cell>
          <cell r="DS468" t="str">
            <v/>
          </cell>
          <cell r="DT468" t="str">
            <v/>
          </cell>
          <cell r="DU468" t="str">
            <v>No</v>
          </cell>
          <cell r="DV468">
            <v>1</v>
          </cell>
          <cell r="DW468" t="str">
            <v/>
          </cell>
        </row>
        <row r="469">
          <cell r="U469" t="str">
            <v>PR19TMS_ER03</v>
          </cell>
          <cell r="V469" t="str">
            <v>E - Be a responsible company</v>
          </cell>
          <cell r="W469" t="str">
            <v>PR19 new</v>
          </cell>
          <cell r="X469" t="str">
            <v>ER03</v>
          </cell>
          <cell r="Y469" t="str">
            <v>Households on the Thames Water social tariff</v>
          </cell>
          <cell r="Z469" t="str">
            <v>The number of households that receive affordability support from our Thames Water social tariff.</v>
          </cell>
          <cell r="AA469" t="str">
            <v/>
          </cell>
          <cell r="AB469" t="str">
            <v/>
          </cell>
          <cell r="AC469" t="str">
            <v/>
          </cell>
          <cell r="AD469" t="str">
            <v/>
          </cell>
          <cell r="AE469">
            <v>1</v>
          </cell>
          <cell r="AF469" t="str">
            <v/>
          </cell>
          <cell r="AG469" t="str">
            <v/>
          </cell>
          <cell r="AH469" t="str">
            <v/>
          </cell>
          <cell r="AI469">
            <v>1</v>
          </cell>
          <cell r="AJ469" t="str">
            <v>NFI</v>
          </cell>
          <cell r="AK469" t="str">
            <v/>
          </cell>
          <cell r="AL469" t="str">
            <v/>
          </cell>
          <cell r="AM469" t="str">
            <v>Affordability/vulnerability</v>
          </cell>
          <cell r="AN469" t="str">
            <v>nr</v>
          </cell>
          <cell r="AO469" t="str">
            <v>Number of households on our Thames Water social tariff at the end of the financial year, billed directly and indirectly</v>
          </cell>
          <cell r="AP469">
            <v>0</v>
          </cell>
          <cell r="AQ469" t="str">
            <v>Up</v>
          </cell>
          <cell r="AR469" t="str">
            <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t="str">
            <v/>
          </cell>
          <cell r="BJ469" t="str">
            <v/>
          </cell>
          <cell r="BK469" t="str">
            <v/>
          </cell>
          <cell r="BL469" t="str">
            <v/>
          </cell>
          <cell r="BM469" t="str">
            <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t="str">
            <v/>
          </cell>
          <cell r="CE469" t="str">
            <v/>
          </cell>
          <cell r="CF469" t="str">
            <v/>
          </cell>
          <cell r="CG469" t="str">
            <v/>
          </cell>
          <cell r="CH469" t="str">
            <v/>
          </cell>
          <cell r="CI469" t="str">
            <v/>
          </cell>
          <cell r="CJ469" t="str">
            <v/>
          </cell>
          <cell r="CK469" t="str">
            <v/>
          </cell>
          <cell r="CL469" t="str">
            <v/>
          </cell>
          <cell r="CM469" t="str">
            <v/>
          </cell>
          <cell r="CN469" t="str">
            <v/>
          </cell>
          <cell r="CO469" t="str">
            <v/>
          </cell>
          <cell r="CP469" t="str">
            <v/>
          </cell>
          <cell r="CQ469" t="str">
            <v/>
          </cell>
          <cell r="CR469" t="str">
            <v/>
          </cell>
          <cell r="CS469" t="str">
            <v/>
          </cell>
          <cell r="CT469" t="str">
            <v/>
          </cell>
          <cell r="CU469" t="str">
            <v/>
          </cell>
          <cell r="CV469" t="str">
            <v/>
          </cell>
          <cell r="CW469" t="str">
            <v/>
          </cell>
          <cell r="CX469" t="str">
            <v/>
          </cell>
          <cell r="CY469" t="str">
            <v/>
          </cell>
          <cell r="CZ469" t="str">
            <v/>
          </cell>
          <cell r="DA469" t="str">
            <v/>
          </cell>
          <cell r="DB469" t="str">
            <v/>
          </cell>
          <cell r="DC469" t="str">
            <v/>
          </cell>
          <cell r="DD469" t="str">
            <v/>
          </cell>
          <cell r="DE469" t="str">
            <v/>
          </cell>
          <cell r="DF469" t="str">
            <v/>
          </cell>
          <cell r="DG469" t="str">
            <v/>
          </cell>
          <cell r="DH469" t="str">
            <v/>
          </cell>
          <cell r="DI469" t="str">
            <v/>
          </cell>
          <cell r="DJ469" t="str">
            <v/>
          </cell>
          <cell r="DK469" t="str">
            <v/>
          </cell>
          <cell r="DL469" t="str">
            <v/>
          </cell>
          <cell r="DM469" t="str">
            <v/>
          </cell>
          <cell r="DN469" t="str">
            <v/>
          </cell>
          <cell r="DO469" t="str">
            <v/>
          </cell>
          <cell r="DP469" t="str">
            <v/>
          </cell>
          <cell r="DQ469" t="str">
            <v/>
          </cell>
          <cell r="DR469" t="str">
            <v/>
          </cell>
          <cell r="DS469" t="str">
            <v/>
          </cell>
          <cell r="DT469" t="str">
            <v/>
          </cell>
          <cell r="DU469" t="str">
            <v/>
          </cell>
          <cell r="DV469">
            <v>1</v>
          </cell>
          <cell r="DW469" t="str">
            <v/>
          </cell>
        </row>
        <row r="470">
          <cell r="U470" t="str">
            <v>PR19TMS_ES01</v>
          </cell>
          <cell r="V470" t="str">
            <v>E - Be a responsible company</v>
          </cell>
          <cell r="W470" t="str">
            <v>PR14 revision</v>
          </cell>
          <cell r="X470" t="str">
            <v>ES01</v>
          </cell>
          <cell r="Y470" t="str">
            <v>Pollution incidents</v>
          </cell>
          <cell r="Z470"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AA470" t="str">
            <v/>
          </cell>
          <cell r="AB470" t="str">
            <v/>
          </cell>
          <cell r="AC470">
            <v>1</v>
          </cell>
          <cell r="AD470" t="str">
            <v/>
          </cell>
          <cell r="AE470" t="str">
            <v/>
          </cell>
          <cell r="AF470" t="str">
            <v/>
          </cell>
          <cell r="AG470" t="str">
            <v/>
          </cell>
          <cell r="AH470" t="str">
            <v/>
          </cell>
          <cell r="AI470">
            <v>1</v>
          </cell>
          <cell r="AJ470" t="str">
            <v>Under</v>
          </cell>
          <cell r="AK470" t="str">
            <v xml:space="preserve">Revenue </v>
          </cell>
          <cell r="AL470" t="str">
            <v>In-period</v>
          </cell>
          <cell r="AM470" t="str">
            <v>Pollution incidents</v>
          </cell>
          <cell r="AN470" t="str">
            <v>number</v>
          </cell>
          <cell r="AO470" t="str">
            <v>Number of pollution incidents per 10,000 km of the wastewater
 network</v>
          </cell>
          <cell r="AP470">
            <v>2</v>
          </cell>
          <cell r="AQ470" t="str">
            <v>Down</v>
          </cell>
          <cell r="AR470" t="str">
            <v>Pollution incidents</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24.51</v>
          </cell>
          <cell r="BJ470">
            <v>23.74</v>
          </cell>
          <cell r="BK470">
            <v>23</v>
          </cell>
          <cell r="BL470">
            <v>22.4</v>
          </cell>
          <cell r="BM470">
            <v>19.5</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t="str">
            <v>Yes</v>
          </cell>
          <cell r="CE470" t="str">
            <v>Yes</v>
          </cell>
          <cell r="CF470" t="str">
            <v>Yes</v>
          </cell>
          <cell r="CG470" t="str">
            <v>Yes</v>
          </cell>
          <cell r="CH470" t="str">
            <v>Yes</v>
          </cell>
          <cell r="CI470" t="str">
            <v/>
          </cell>
          <cell r="CJ470" t="str">
            <v/>
          </cell>
          <cell r="CK470" t="str">
            <v/>
          </cell>
          <cell r="CL470" t="str">
            <v/>
          </cell>
          <cell r="CM470" t="str">
            <v/>
          </cell>
          <cell r="CN470">
            <v>36.76</v>
          </cell>
          <cell r="CO470">
            <v>36.76</v>
          </cell>
          <cell r="CP470">
            <v>36.76</v>
          </cell>
          <cell r="CQ470">
            <v>36.76</v>
          </cell>
          <cell r="CR470">
            <v>36.76</v>
          </cell>
          <cell r="CS470" t="str">
            <v/>
          </cell>
          <cell r="CT470" t="str">
            <v/>
          </cell>
          <cell r="CU470" t="str">
            <v/>
          </cell>
          <cell r="CV470" t="str">
            <v/>
          </cell>
          <cell r="CW470" t="str">
            <v/>
          </cell>
          <cell r="CX470" t="str">
            <v/>
          </cell>
          <cell r="CY470" t="str">
            <v/>
          </cell>
          <cell r="CZ470" t="str">
            <v/>
          </cell>
          <cell r="DA470" t="str">
            <v/>
          </cell>
          <cell r="DB470" t="str">
            <v/>
          </cell>
          <cell r="DC470" t="str">
            <v/>
          </cell>
          <cell r="DD470" t="str">
            <v/>
          </cell>
          <cell r="DE470" t="str">
            <v/>
          </cell>
          <cell r="DF470" t="str">
            <v/>
          </cell>
          <cell r="DG470" t="str">
            <v/>
          </cell>
          <cell r="DH470" t="str">
            <v/>
          </cell>
          <cell r="DI470" t="str">
            <v/>
          </cell>
          <cell r="DJ470" t="str">
            <v/>
          </cell>
          <cell r="DK470" t="str">
            <v/>
          </cell>
          <cell r="DL470" t="str">
            <v/>
          </cell>
          <cell r="DM470">
            <v>-1.268</v>
          </cell>
          <cell r="DN470" t="str">
            <v/>
          </cell>
          <cell r="DO470" t="str">
            <v/>
          </cell>
          <cell r="DP470" t="str">
            <v/>
          </cell>
          <cell r="DQ470" t="str">
            <v/>
          </cell>
          <cell r="DR470" t="str">
            <v/>
          </cell>
          <cell r="DS470" t="str">
            <v/>
          </cell>
          <cell r="DT470" t="str">
            <v/>
          </cell>
          <cell r="DU470" t="str">
            <v>No</v>
          </cell>
          <cell r="DV470">
            <v>1</v>
          </cell>
          <cell r="DW470" t="str">
            <v/>
          </cell>
        </row>
        <row r="471">
          <cell r="U471" t="str">
            <v>PR19TMS_ES02</v>
          </cell>
          <cell r="V471" t="str">
            <v>E - Be a responsible company</v>
          </cell>
          <cell r="W471" t="str">
            <v/>
          </cell>
          <cell r="X471" t="str">
            <v>ES02</v>
          </cell>
          <cell r="Y471" t="str">
            <v>Environmental measures delivered</v>
          </cell>
          <cell r="Z471" t="str">
            <v>Number of green WINEP schemes delivered</v>
          </cell>
          <cell r="AA471">
            <v>0.123</v>
          </cell>
          <cell r="AB471">
            <v>2.4E-2</v>
          </cell>
          <cell r="AC471">
            <v>0.85299999999999998</v>
          </cell>
          <cell r="AD471" t="str">
            <v/>
          </cell>
          <cell r="AE471" t="str">
            <v/>
          </cell>
          <cell r="AF471" t="str">
            <v/>
          </cell>
          <cell r="AG471" t="str">
            <v/>
          </cell>
          <cell r="AH471" t="str">
            <v/>
          </cell>
          <cell r="AI471">
            <v>1</v>
          </cell>
          <cell r="AJ471" t="str">
            <v>Under</v>
          </cell>
          <cell r="AK471" t="str">
            <v>Revenue</v>
          </cell>
          <cell r="AL471" t="str">
            <v>In-period</v>
          </cell>
          <cell r="AM471" t="str">
            <v/>
          </cell>
          <cell r="AN471" t="str">
            <v/>
          </cell>
          <cell r="AO471" t="str">
            <v/>
          </cell>
          <cell r="AP471">
            <v>0</v>
          </cell>
          <cell r="AQ471" t="str">
            <v>Up</v>
          </cell>
          <cell r="AR471" t="str">
            <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t="str">
            <v/>
          </cell>
          <cell r="BJ471" t="str">
            <v/>
          </cell>
          <cell r="BK471" t="str">
            <v/>
          </cell>
          <cell r="BL471" t="str">
            <v/>
          </cell>
          <cell r="BM471" t="str">
            <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t="str">
            <v>Yes</v>
          </cell>
          <cell r="CE471" t="str">
            <v>Yes</v>
          </cell>
          <cell r="CF471" t="str">
            <v>Yes</v>
          </cell>
          <cell r="CG471" t="str">
            <v>Yes</v>
          </cell>
          <cell r="CH471" t="str">
            <v>Yes</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t="str">
            <v/>
          </cell>
          <cell r="CV471" t="str">
            <v/>
          </cell>
          <cell r="CW471" t="str">
            <v/>
          </cell>
          <cell r="CX471" t="str">
            <v/>
          </cell>
          <cell r="CY471" t="str">
            <v/>
          </cell>
          <cell r="CZ471" t="str">
            <v/>
          </cell>
          <cell r="DA471" t="str">
            <v/>
          </cell>
          <cell r="DB471" t="str">
            <v/>
          </cell>
          <cell r="DC471" t="str">
            <v/>
          </cell>
          <cell r="DD471" t="str">
            <v/>
          </cell>
          <cell r="DE471" t="str">
            <v/>
          </cell>
          <cell r="DF471" t="str">
            <v/>
          </cell>
          <cell r="DG471" t="str">
            <v/>
          </cell>
          <cell r="DH471" t="str">
            <v/>
          </cell>
          <cell r="DI471" t="str">
            <v/>
          </cell>
          <cell r="DJ471" t="str">
            <v/>
          </cell>
          <cell r="DK471" t="str">
            <v/>
          </cell>
          <cell r="DL471" t="str">
            <v/>
          </cell>
          <cell r="DM471" t="str">
            <v/>
          </cell>
          <cell r="DN471" t="str">
            <v/>
          </cell>
          <cell r="DO471" t="str">
            <v/>
          </cell>
          <cell r="DP471" t="str">
            <v/>
          </cell>
          <cell r="DQ471" t="str">
            <v/>
          </cell>
          <cell r="DR471" t="str">
            <v/>
          </cell>
          <cell r="DS471" t="str">
            <v/>
          </cell>
          <cell r="DT471" t="str">
            <v/>
          </cell>
          <cell r="DU471" t="str">
            <v/>
          </cell>
          <cell r="DV471" t="str">
            <v/>
          </cell>
          <cell r="DW471" t="str">
            <v/>
          </cell>
        </row>
        <row r="472">
          <cell r="U472" t="str">
            <v>PR19TMS_ES03</v>
          </cell>
          <cell r="V472" t="str">
            <v>E - Be a responsible company</v>
          </cell>
          <cell r="W472" t="str">
            <v>PR19 new</v>
          </cell>
          <cell r="X472" t="str">
            <v>ES03</v>
          </cell>
          <cell r="Y472" t="str">
            <v>Sludge treated before disposal</v>
          </cell>
          <cell r="Z472" t="str">
            <v xml:space="preserve">Sludge treated before disposal. Treatment includes chemical, biological and thermal processes. </v>
          </cell>
          <cell r="AA472" t="str">
            <v/>
          </cell>
          <cell r="AB472" t="str">
            <v/>
          </cell>
          <cell r="AC472" t="str">
            <v/>
          </cell>
          <cell r="AD472">
            <v>1</v>
          </cell>
          <cell r="AE472" t="str">
            <v/>
          </cell>
          <cell r="AF472" t="str">
            <v/>
          </cell>
          <cell r="AG472" t="str">
            <v/>
          </cell>
          <cell r="AH472" t="str">
            <v/>
          </cell>
          <cell r="AI472">
            <v>1</v>
          </cell>
          <cell r="AJ472" t="str">
            <v>Under</v>
          </cell>
          <cell r="AK472" t="str">
            <v xml:space="preserve">Revenue </v>
          </cell>
          <cell r="AL472" t="str">
            <v>In-period</v>
          </cell>
          <cell r="AM472" t="str">
            <v>Bioresources (sludge)</v>
          </cell>
          <cell r="AN472" t="str">
            <v>%</v>
          </cell>
          <cell r="AO472" t="str">
            <v>Percentage</v>
          </cell>
          <cell r="AP472">
            <v>1</v>
          </cell>
          <cell r="AQ472" t="str">
            <v>Up</v>
          </cell>
          <cell r="AR472" t="str">
            <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t="str">
            <v/>
          </cell>
          <cell r="BJ472" t="str">
            <v/>
          </cell>
          <cell r="BK472" t="str">
            <v/>
          </cell>
          <cell r="BL472" t="str">
            <v/>
          </cell>
          <cell r="BM472" t="str">
            <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t="str">
            <v>Yes</v>
          </cell>
          <cell r="CE472" t="str">
            <v>Yes</v>
          </cell>
          <cell r="CF472" t="str">
            <v>Yes</v>
          </cell>
          <cell r="CG472" t="str">
            <v>Yes</v>
          </cell>
          <cell r="CH472" t="str">
            <v>Yes</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t="str">
            <v/>
          </cell>
          <cell r="CV472" t="str">
            <v/>
          </cell>
          <cell r="CW472" t="str">
            <v/>
          </cell>
          <cell r="CX472" t="str">
            <v/>
          </cell>
          <cell r="CY472" t="str">
            <v/>
          </cell>
          <cell r="CZ472" t="str">
            <v/>
          </cell>
          <cell r="DA472" t="str">
            <v/>
          </cell>
          <cell r="DB472" t="str">
            <v/>
          </cell>
          <cell r="DC472" t="str">
            <v/>
          </cell>
          <cell r="DD472" t="str">
            <v/>
          </cell>
          <cell r="DE472" t="str">
            <v/>
          </cell>
          <cell r="DF472" t="str">
            <v/>
          </cell>
          <cell r="DG472" t="str">
            <v/>
          </cell>
          <cell r="DH472" t="str">
            <v/>
          </cell>
          <cell r="DI472" t="str">
            <v/>
          </cell>
          <cell r="DJ472" t="str">
            <v/>
          </cell>
          <cell r="DK472" t="str">
            <v/>
          </cell>
          <cell r="DL472" t="str">
            <v/>
          </cell>
          <cell r="DM472" t="str">
            <v/>
          </cell>
          <cell r="DN472" t="str">
            <v/>
          </cell>
          <cell r="DO472" t="str">
            <v/>
          </cell>
          <cell r="DP472" t="str">
            <v/>
          </cell>
          <cell r="DQ472" t="str">
            <v/>
          </cell>
          <cell r="DR472" t="str">
            <v/>
          </cell>
          <cell r="DS472" t="str">
            <v/>
          </cell>
          <cell r="DT472" t="str">
            <v/>
          </cell>
          <cell r="DU472" t="str">
            <v/>
          </cell>
          <cell r="DV472" t="str">
            <v/>
          </cell>
          <cell r="DW472" t="str">
            <v/>
          </cell>
        </row>
        <row r="473">
          <cell r="U473" t="str">
            <v>PR19TMS_ET01</v>
          </cell>
          <cell r="V473" t="str">
            <v>E - Be a responsible company</v>
          </cell>
          <cell r="W473" t="str">
            <v>PR19 new</v>
          </cell>
          <cell r="X473" t="str">
            <v>ET01</v>
          </cell>
          <cell r="Y473" t="str">
            <v>Readiness to receive tunnel flow at Beckton STW</v>
          </cell>
          <cell r="Z473"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AA473" t="str">
            <v/>
          </cell>
          <cell r="AB473" t="str">
            <v/>
          </cell>
          <cell r="AC473" t="str">
            <v/>
          </cell>
          <cell r="AD473" t="str">
            <v/>
          </cell>
          <cell r="AE473" t="str">
            <v/>
          </cell>
          <cell r="AF473" t="str">
            <v/>
          </cell>
          <cell r="AG473" t="str">
            <v/>
          </cell>
          <cell r="AH473">
            <v>1</v>
          </cell>
          <cell r="AI473">
            <v>1</v>
          </cell>
          <cell r="AJ473" t="str">
            <v>Under</v>
          </cell>
          <cell r="AK473" t="str">
            <v xml:space="preserve">Revenue </v>
          </cell>
          <cell r="AL473" t="str">
            <v>In-period</v>
          </cell>
          <cell r="AM473" t="str">
            <v>Resilience</v>
          </cell>
          <cell r="AN473" t="str">
            <v>text</v>
          </cell>
          <cell r="AO473" t="str">
            <v>Number of months of delays</v>
          </cell>
          <cell r="AP473">
            <v>0</v>
          </cell>
          <cell r="AQ473" t="str">
            <v>Down</v>
          </cell>
          <cell r="AR473" t="str">
            <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t="str">
            <v/>
          </cell>
          <cell r="BJ473" t="str">
            <v/>
          </cell>
          <cell r="BK473" t="str">
            <v/>
          </cell>
          <cell r="BL473" t="str">
            <v/>
          </cell>
          <cell r="BM473" t="str">
            <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t="str">
            <v>Yes</v>
          </cell>
          <cell r="CE473" t="str">
            <v>Yes</v>
          </cell>
          <cell r="CF473" t="str">
            <v>Yes</v>
          </cell>
          <cell r="CG473" t="str">
            <v>Yes</v>
          </cell>
          <cell r="CH473" t="str">
            <v>Yes</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C473" t="str">
            <v/>
          </cell>
          <cell r="DD473" t="str">
            <v/>
          </cell>
          <cell r="DE473" t="str">
            <v/>
          </cell>
          <cell r="DF473" t="str">
            <v/>
          </cell>
          <cell r="DG473" t="str">
            <v/>
          </cell>
          <cell r="DH473" t="str">
            <v/>
          </cell>
          <cell r="DI473" t="str">
            <v/>
          </cell>
          <cell r="DJ473" t="str">
            <v/>
          </cell>
          <cell r="DK473" t="str">
            <v/>
          </cell>
          <cell r="DL473" t="str">
            <v/>
          </cell>
          <cell r="DM473" t="str">
            <v/>
          </cell>
          <cell r="DN473" t="str">
            <v/>
          </cell>
          <cell r="DO473" t="str">
            <v/>
          </cell>
          <cell r="DP473" t="str">
            <v/>
          </cell>
          <cell r="DQ473" t="str">
            <v/>
          </cell>
          <cell r="DR473" t="str">
            <v/>
          </cell>
          <cell r="DS473" t="str">
            <v/>
          </cell>
          <cell r="DT473" t="str">
            <v/>
          </cell>
          <cell r="DU473" t="str">
            <v/>
          </cell>
          <cell r="DV473">
            <v>1</v>
          </cell>
          <cell r="DW473" t="str">
            <v/>
          </cell>
        </row>
        <row r="474">
          <cell r="U474" t="str">
            <v>PR19TMS_ET02</v>
          </cell>
          <cell r="V474" t="str">
            <v>E - Be a responsible company</v>
          </cell>
          <cell r="W474" t="str">
            <v>PR14 continuation</v>
          </cell>
          <cell r="X474" t="str">
            <v>ET02</v>
          </cell>
          <cell r="Y474" t="str">
            <v>Effective stakeholder engagement</v>
          </cell>
          <cell r="Z474"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AA474" t="str">
            <v/>
          </cell>
          <cell r="AB474" t="str">
            <v/>
          </cell>
          <cell r="AC474" t="str">
            <v/>
          </cell>
          <cell r="AD474" t="str">
            <v/>
          </cell>
          <cell r="AE474" t="str">
            <v/>
          </cell>
          <cell r="AF474" t="str">
            <v/>
          </cell>
          <cell r="AG474" t="str">
            <v/>
          </cell>
          <cell r="AH474">
            <v>1</v>
          </cell>
          <cell r="AI474">
            <v>1</v>
          </cell>
          <cell r="AJ474" t="str">
            <v>NFI</v>
          </cell>
          <cell r="AK474" t="str">
            <v/>
          </cell>
          <cell r="AL474" t="str">
            <v/>
          </cell>
          <cell r="AM474" t="str">
            <v>Customer education/awareness</v>
          </cell>
          <cell r="AN474" t="str">
            <v>score</v>
          </cell>
          <cell r="AO474" t="str">
            <v>Average stakeholder score</v>
          </cell>
          <cell r="AP474">
            <v>1</v>
          </cell>
          <cell r="AQ474" t="str">
            <v>Up</v>
          </cell>
          <cell r="AR474" t="str">
            <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t="str">
            <v/>
          </cell>
          <cell r="BJ474" t="str">
            <v/>
          </cell>
          <cell r="BK474" t="str">
            <v/>
          </cell>
          <cell r="BL474" t="str">
            <v/>
          </cell>
          <cell r="BM474" t="str">
            <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t="str">
            <v/>
          </cell>
          <cell r="CV474" t="str">
            <v/>
          </cell>
          <cell r="CW474" t="str">
            <v/>
          </cell>
          <cell r="CX474" t="str">
            <v/>
          </cell>
          <cell r="CY474" t="str">
            <v/>
          </cell>
          <cell r="CZ474" t="str">
            <v/>
          </cell>
          <cell r="DA474" t="str">
            <v/>
          </cell>
          <cell r="DB474" t="str">
            <v/>
          </cell>
          <cell r="DC474" t="str">
            <v/>
          </cell>
          <cell r="DD474" t="str">
            <v/>
          </cell>
          <cell r="DE474" t="str">
            <v/>
          </cell>
          <cell r="DF474" t="str">
            <v/>
          </cell>
          <cell r="DG474" t="str">
            <v/>
          </cell>
          <cell r="DH474" t="str">
            <v/>
          </cell>
          <cell r="DI474" t="str">
            <v/>
          </cell>
          <cell r="DJ474" t="str">
            <v/>
          </cell>
          <cell r="DK474" t="str">
            <v/>
          </cell>
          <cell r="DL474" t="str">
            <v/>
          </cell>
          <cell r="DM474" t="str">
            <v/>
          </cell>
          <cell r="DN474" t="str">
            <v/>
          </cell>
          <cell r="DO474" t="str">
            <v/>
          </cell>
          <cell r="DP474" t="str">
            <v/>
          </cell>
          <cell r="DQ474" t="str">
            <v/>
          </cell>
          <cell r="DR474" t="str">
            <v/>
          </cell>
          <cell r="DS474" t="str">
            <v/>
          </cell>
          <cell r="DT474" t="str">
            <v/>
          </cell>
          <cell r="DU474" t="str">
            <v/>
          </cell>
          <cell r="DV474">
            <v>1</v>
          </cell>
          <cell r="DW474" t="str">
            <v/>
          </cell>
        </row>
        <row r="475">
          <cell r="U475" t="str">
            <v>PR19TMS_ET04</v>
          </cell>
          <cell r="V475" t="str">
            <v>E - Be a responsible company</v>
          </cell>
          <cell r="W475" t="str">
            <v>PR19 new</v>
          </cell>
          <cell r="X475" t="str">
            <v>ET04</v>
          </cell>
          <cell r="Y475" t="str">
            <v>Critical asset readiness for the London Tideway Tunnels</v>
          </cell>
          <cell r="Z475"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AA475" t="str">
            <v/>
          </cell>
          <cell r="AB475" t="str">
            <v/>
          </cell>
          <cell r="AC475">
            <v>0.5</v>
          </cell>
          <cell r="AD475" t="str">
            <v/>
          </cell>
          <cell r="AE475" t="str">
            <v/>
          </cell>
          <cell r="AF475" t="str">
            <v/>
          </cell>
          <cell r="AG475" t="str">
            <v/>
          </cell>
          <cell r="AH475">
            <v>0.5</v>
          </cell>
          <cell r="AI475">
            <v>1</v>
          </cell>
          <cell r="AJ475" t="str">
            <v>Under</v>
          </cell>
          <cell r="AK475" t="str">
            <v xml:space="preserve">Revenue </v>
          </cell>
          <cell r="AL475" t="str">
            <v>In-period</v>
          </cell>
          <cell r="AM475" t="str">
            <v>Repair and maintenance</v>
          </cell>
          <cell r="AN475" t="str">
            <v>text</v>
          </cell>
          <cell r="AO475" t="str">
            <v>Number of full months after the commencement date (17 October 2022) that readiness is reported as 'insufficient'</v>
          </cell>
          <cell r="AP475">
            <v>0</v>
          </cell>
          <cell r="AQ475" t="str">
            <v>Down</v>
          </cell>
          <cell r="AR475" t="str">
            <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t="str">
            <v/>
          </cell>
          <cell r="BJ475" t="str">
            <v/>
          </cell>
          <cell r="BK475" t="str">
            <v/>
          </cell>
          <cell r="BL475" t="str">
            <v/>
          </cell>
          <cell r="BM475" t="str">
            <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t="str">
            <v>Yes</v>
          </cell>
          <cell r="CE475" t="str">
            <v>Yes</v>
          </cell>
          <cell r="CF475" t="str">
            <v>Yes</v>
          </cell>
          <cell r="CG475" t="str">
            <v>Yes</v>
          </cell>
          <cell r="CH475" t="str">
            <v>Yes</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cell r="DC475" t="str">
            <v/>
          </cell>
          <cell r="DD475" t="str">
            <v/>
          </cell>
          <cell r="DE475" t="str">
            <v/>
          </cell>
          <cell r="DF475" t="str">
            <v/>
          </cell>
          <cell r="DG475" t="str">
            <v/>
          </cell>
          <cell r="DH475" t="str">
            <v/>
          </cell>
          <cell r="DI475" t="str">
            <v/>
          </cell>
          <cell r="DJ475" t="str">
            <v/>
          </cell>
          <cell r="DK475" t="str">
            <v/>
          </cell>
          <cell r="DL475" t="str">
            <v/>
          </cell>
          <cell r="DM475" t="str">
            <v/>
          </cell>
          <cell r="DN475" t="str">
            <v/>
          </cell>
          <cell r="DO475" t="str">
            <v/>
          </cell>
          <cell r="DP475" t="str">
            <v/>
          </cell>
          <cell r="DQ475" t="str">
            <v/>
          </cell>
          <cell r="DR475" t="str">
            <v/>
          </cell>
          <cell r="DS475" t="str">
            <v/>
          </cell>
          <cell r="DT475" t="str">
            <v/>
          </cell>
          <cell r="DU475" t="str">
            <v/>
          </cell>
          <cell r="DV475">
            <v>1</v>
          </cell>
          <cell r="DW475" t="str">
            <v/>
          </cell>
        </row>
        <row r="476">
          <cell r="U476" t="str">
            <v>PR19TMS_ET05</v>
          </cell>
          <cell r="V476" t="str">
            <v>E - Be a responsible company</v>
          </cell>
          <cell r="W476" t="str">
            <v>PR19 new</v>
          </cell>
          <cell r="X476" t="str">
            <v>ET05</v>
          </cell>
          <cell r="Y476" t="str">
            <v>Establish an effective system operator for the London Tideway Tunnels</v>
          </cell>
          <cell r="Z476" t="str">
            <v/>
          </cell>
          <cell r="AA476" t="str">
            <v/>
          </cell>
          <cell r="AB476" t="str">
            <v/>
          </cell>
          <cell r="AC476" t="str">
            <v/>
          </cell>
          <cell r="AD476" t="str">
            <v/>
          </cell>
          <cell r="AE476" t="str">
            <v/>
          </cell>
          <cell r="AF476" t="str">
            <v/>
          </cell>
          <cell r="AG476" t="str">
            <v/>
          </cell>
          <cell r="AH476" t="str">
            <v/>
          </cell>
          <cell r="AI476">
            <v>0</v>
          </cell>
          <cell r="AJ476" t="str">
            <v>NFI</v>
          </cell>
          <cell r="AK476" t="str">
            <v/>
          </cell>
          <cell r="AL476" t="str">
            <v/>
          </cell>
          <cell r="AM476" t="str">
            <v/>
          </cell>
          <cell r="AN476" t="str">
            <v/>
          </cell>
          <cell r="AO476" t="str">
            <v>Percentage completion</v>
          </cell>
          <cell r="AP476">
            <v>0</v>
          </cell>
          <cell r="AQ476" t="str">
            <v/>
          </cell>
          <cell r="AR476" t="str">
            <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t="str">
            <v/>
          </cell>
          <cell r="BJ476" t="str">
            <v/>
          </cell>
          <cell r="BK476" t="str">
            <v/>
          </cell>
          <cell r="BL476" t="str">
            <v/>
          </cell>
          <cell r="BM476" t="str">
            <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t="str">
            <v/>
          </cell>
          <cell r="CV476" t="str">
            <v/>
          </cell>
          <cell r="CW476" t="str">
            <v/>
          </cell>
          <cell r="CX476" t="str">
            <v/>
          </cell>
          <cell r="CY476" t="str">
            <v/>
          </cell>
          <cell r="CZ476" t="str">
            <v/>
          </cell>
          <cell r="DA476" t="str">
            <v/>
          </cell>
          <cell r="DB476" t="str">
            <v/>
          </cell>
          <cell r="DC476" t="str">
            <v/>
          </cell>
          <cell r="DD476" t="str">
            <v/>
          </cell>
          <cell r="DE476" t="str">
            <v/>
          </cell>
          <cell r="DF476" t="str">
            <v/>
          </cell>
          <cell r="DG476" t="str">
            <v/>
          </cell>
          <cell r="DH476" t="str">
            <v/>
          </cell>
          <cell r="DI476" t="str">
            <v/>
          </cell>
          <cell r="DJ476" t="str">
            <v/>
          </cell>
          <cell r="DK476" t="str">
            <v/>
          </cell>
          <cell r="DL476" t="str">
            <v/>
          </cell>
          <cell r="DM476" t="str">
            <v/>
          </cell>
          <cell r="DN476" t="str">
            <v/>
          </cell>
          <cell r="DO476" t="str">
            <v/>
          </cell>
          <cell r="DP476" t="str">
            <v/>
          </cell>
          <cell r="DQ476" t="str">
            <v/>
          </cell>
          <cell r="DR476" t="str">
            <v/>
          </cell>
          <cell r="DS476" t="str">
            <v/>
          </cell>
          <cell r="DT476" t="str">
            <v/>
          </cell>
          <cell r="DU476" t="str">
            <v/>
          </cell>
          <cell r="DV476">
            <v>1</v>
          </cell>
          <cell r="DW476" t="str">
            <v/>
          </cell>
        </row>
        <row r="477">
          <cell r="U477" t="str">
            <v>PR19TMS_ET06</v>
          </cell>
          <cell r="V477" t="str">
            <v>E - Be a responsible company</v>
          </cell>
          <cell r="W477" t="str">
            <v>PR19 new</v>
          </cell>
          <cell r="X477" t="str">
            <v>ET06</v>
          </cell>
          <cell r="Y477" t="str">
            <v>Maximising the value of Tideway project land sales</v>
          </cell>
          <cell r="Z477" t="str">
            <v/>
          </cell>
          <cell r="AA477" t="str">
            <v/>
          </cell>
          <cell r="AB477" t="str">
            <v/>
          </cell>
          <cell r="AC477" t="str">
            <v/>
          </cell>
          <cell r="AD477" t="str">
            <v/>
          </cell>
          <cell r="AE477" t="str">
            <v/>
          </cell>
          <cell r="AF477" t="str">
            <v/>
          </cell>
          <cell r="AG477" t="str">
            <v/>
          </cell>
          <cell r="AH477">
            <v>1</v>
          </cell>
          <cell r="AI477">
            <v>1</v>
          </cell>
          <cell r="AJ477" t="str">
            <v>Out &amp; under</v>
          </cell>
          <cell r="AK477" t="str">
            <v>Revenue</v>
          </cell>
          <cell r="AL477" t="str">
            <v>End of period</v>
          </cell>
          <cell r="AM477" t="str">
            <v/>
          </cell>
          <cell r="AN477" t="str">
            <v/>
          </cell>
          <cell r="AO477" t="str">
            <v/>
          </cell>
          <cell r="AP477">
            <v>1</v>
          </cell>
          <cell r="AQ477" t="str">
            <v>Up</v>
          </cell>
          <cell r="AR477" t="str">
            <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t="str">
            <v/>
          </cell>
          <cell r="BJ477" t="str">
            <v/>
          </cell>
          <cell r="BK477" t="str">
            <v/>
          </cell>
          <cell r="BL477" t="str">
            <v/>
          </cell>
          <cell r="BM477" t="str">
            <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t="str">
            <v>Yes</v>
          </cell>
          <cell r="CE477" t="str">
            <v>Yes</v>
          </cell>
          <cell r="CF477" t="str">
            <v>Yes</v>
          </cell>
          <cell r="CG477" t="str">
            <v>Yes</v>
          </cell>
          <cell r="CH477" t="str">
            <v>Yes</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t="str">
            <v/>
          </cell>
          <cell r="CV477" t="str">
            <v/>
          </cell>
          <cell r="CW477" t="str">
            <v/>
          </cell>
          <cell r="CX477" t="str">
            <v/>
          </cell>
          <cell r="CY477" t="str">
            <v/>
          </cell>
          <cell r="CZ477" t="str">
            <v/>
          </cell>
          <cell r="DA477" t="str">
            <v/>
          </cell>
          <cell r="DB477" t="str">
            <v/>
          </cell>
          <cell r="DC477" t="str">
            <v/>
          </cell>
          <cell r="DD477" t="str">
            <v/>
          </cell>
          <cell r="DE477" t="str">
            <v/>
          </cell>
          <cell r="DF477" t="str">
            <v/>
          </cell>
          <cell r="DG477" t="str">
            <v/>
          </cell>
          <cell r="DH477" t="str">
            <v/>
          </cell>
          <cell r="DI477" t="str">
            <v/>
          </cell>
          <cell r="DJ477" t="str">
            <v/>
          </cell>
          <cell r="DK477" t="str">
            <v/>
          </cell>
          <cell r="DL477" t="str">
            <v/>
          </cell>
          <cell r="DM477" t="str">
            <v/>
          </cell>
          <cell r="DN477" t="str">
            <v/>
          </cell>
          <cell r="DO477" t="str">
            <v/>
          </cell>
          <cell r="DP477" t="str">
            <v/>
          </cell>
          <cell r="DQ477" t="str">
            <v/>
          </cell>
          <cell r="DR477" t="str">
            <v/>
          </cell>
          <cell r="DS477" t="str">
            <v/>
          </cell>
          <cell r="DT477" t="str">
            <v/>
          </cell>
          <cell r="DU477" t="str">
            <v/>
          </cell>
          <cell r="DV477">
            <v>1</v>
          </cell>
          <cell r="DW477" t="str">
            <v/>
          </cell>
        </row>
        <row r="478">
          <cell r="U478" t="str">
            <v>PR19TMS_EW01</v>
          </cell>
          <cell r="V478" t="str">
            <v>E - Be a responsible company</v>
          </cell>
          <cell r="W478" t="str">
            <v>PR14 continuation</v>
          </cell>
          <cell r="X478" t="str">
            <v>EW01</v>
          </cell>
          <cell r="Y478" t="str">
            <v>Abstraction Incentive Mechanism (AIM)</v>
          </cell>
          <cell r="Z478"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AA478">
            <v>1</v>
          </cell>
          <cell r="AB478" t="str">
            <v/>
          </cell>
          <cell r="AC478" t="str">
            <v/>
          </cell>
          <cell r="AD478" t="str">
            <v/>
          </cell>
          <cell r="AE478" t="str">
            <v/>
          </cell>
          <cell r="AF478" t="str">
            <v/>
          </cell>
          <cell r="AG478" t="str">
            <v/>
          </cell>
          <cell r="AH478" t="str">
            <v/>
          </cell>
          <cell r="AI478">
            <v>1</v>
          </cell>
          <cell r="AJ478" t="str">
            <v>Out &amp; under</v>
          </cell>
          <cell r="AK478" t="str">
            <v xml:space="preserve">Revenue </v>
          </cell>
          <cell r="AL478" t="str">
            <v>In-period</v>
          </cell>
          <cell r="AM478" t="str">
            <v>Water resources/ abstraction</v>
          </cell>
          <cell r="AN478" t="str">
            <v>nr</v>
          </cell>
          <cell r="AO478" t="str">
            <v>Megalitres (Ml)</v>
          </cell>
          <cell r="AP478">
            <v>1</v>
          </cell>
          <cell r="AQ478" t="str">
            <v>Down</v>
          </cell>
          <cell r="AR478" t="str">
            <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t="str">
            <v/>
          </cell>
          <cell r="BJ478" t="str">
            <v/>
          </cell>
          <cell r="BK478" t="str">
            <v/>
          </cell>
          <cell r="BL478" t="str">
            <v/>
          </cell>
          <cell r="BM478" t="str">
            <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t="str">
            <v>Yes</v>
          </cell>
          <cell r="CE478" t="str">
            <v>Yes</v>
          </cell>
          <cell r="CF478" t="str">
            <v>Yes</v>
          </cell>
          <cell r="CG478" t="str">
            <v>Yes</v>
          </cell>
          <cell r="CH478" t="str">
            <v>Yes</v>
          </cell>
          <cell r="CI478" t="str">
            <v/>
          </cell>
          <cell r="CJ478" t="str">
            <v/>
          </cell>
          <cell r="CK478" t="str">
            <v/>
          </cell>
          <cell r="CL478" t="str">
            <v/>
          </cell>
          <cell r="CM478" t="str">
            <v/>
          </cell>
          <cell r="CN478" t="str">
            <v/>
          </cell>
          <cell r="CO478" t="str">
            <v/>
          </cell>
          <cell r="CP478" t="str">
            <v/>
          </cell>
          <cell r="CQ478" t="str">
            <v/>
          </cell>
          <cell r="CR478" t="str">
            <v/>
          </cell>
          <cell r="CS478" t="str">
            <v/>
          </cell>
          <cell r="CT478" t="str">
            <v/>
          </cell>
          <cell r="CU478" t="str">
            <v/>
          </cell>
          <cell r="CV478" t="str">
            <v/>
          </cell>
          <cell r="CW478" t="str">
            <v/>
          </cell>
          <cell r="CX478" t="str">
            <v/>
          </cell>
          <cell r="CY478" t="str">
            <v/>
          </cell>
          <cell r="CZ478" t="str">
            <v/>
          </cell>
          <cell r="DA478" t="str">
            <v/>
          </cell>
          <cell r="DB478" t="str">
            <v/>
          </cell>
          <cell r="DC478" t="str">
            <v/>
          </cell>
          <cell r="DD478" t="str">
            <v/>
          </cell>
          <cell r="DE478" t="str">
            <v/>
          </cell>
          <cell r="DF478" t="str">
            <v/>
          </cell>
          <cell r="DG478" t="str">
            <v/>
          </cell>
          <cell r="DH478" t="str">
            <v/>
          </cell>
          <cell r="DI478" t="str">
            <v/>
          </cell>
          <cell r="DJ478" t="str">
            <v/>
          </cell>
          <cell r="DK478" t="str">
            <v/>
          </cell>
          <cell r="DL478" t="str">
            <v/>
          </cell>
          <cell r="DM478" t="str">
            <v/>
          </cell>
          <cell r="DN478" t="str">
            <v/>
          </cell>
          <cell r="DO478" t="str">
            <v/>
          </cell>
          <cell r="DP478" t="str">
            <v/>
          </cell>
          <cell r="DQ478" t="str">
            <v/>
          </cell>
          <cell r="DR478" t="str">
            <v/>
          </cell>
          <cell r="DS478" t="str">
            <v/>
          </cell>
          <cell r="DT478" t="str">
            <v/>
          </cell>
          <cell r="DU478" t="str">
            <v>No</v>
          </cell>
          <cell r="DV478" t="str">
            <v/>
          </cell>
          <cell r="DW478" t="str">
            <v/>
          </cell>
        </row>
        <row r="479">
          <cell r="U479" t="str">
            <v>PR19TMS_EWS01</v>
          </cell>
          <cell r="V479" t="str">
            <v>E - Be a responsible company</v>
          </cell>
          <cell r="W479" t="str">
            <v>PR19 new</v>
          </cell>
          <cell r="X479" t="str">
            <v>EWS01</v>
          </cell>
          <cell r="Y479" t="str">
            <v xml:space="preserve">Enhancing biodiversity </v>
          </cell>
          <cell r="Z479"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AA479">
            <v>0.08</v>
          </cell>
          <cell r="AB479">
            <v>0.3</v>
          </cell>
          <cell r="AC479">
            <v>0.57999999999999996</v>
          </cell>
          <cell r="AD479">
            <v>0.04</v>
          </cell>
          <cell r="AE479" t="str">
            <v/>
          </cell>
          <cell r="AF479" t="str">
            <v/>
          </cell>
          <cell r="AG479" t="str">
            <v/>
          </cell>
          <cell r="AH479" t="str">
            <v/>
          </cell>
          <cell r="AI479">
            <v>1</v>
          </cell>
          <cell r="AJ479" t="str">
            <v>Out &amp; under</v>
          </cell>
          <cell r="AK479" t="str">
            <v xml:space="preserve">Revenue </v>
          </cell>
          <cell r="AL479" t="str">
            <v>End of period</v>
          </cell>
          <cell r="AM479" t="str">
            <v>Biodiversity/SSSIs</v>
          </cell>
          <cell r="AN479" t="str">
            <v>nr</v>
          </cell>
          <cell r="AO479" t="str">
            <v>Net gain in biodiversity units</v>
          </cell>
          <cell r="AP479">
            <v>0</v>
          </cell>
          <cell r="AQ479" t="str">
            <v>Up</v>
          </cell>
          <cell r="AR479" t="str">
            <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t="str">
            <v/>
          </cell>
          <cell r="BJ479" t="str">
            <v/>
          </cell>
          <cell r="BK479" t="str">
            <v/>
          </cell>
          <cell r="BL479" t="str">
            <v/>
          </cell>
          <cell r="BM479" t="str">
            <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t="str">
            <v/>
          </cell>
          <cell r="CE479" t="str">
            <v/>
          </cell>
          <cell r="CF479" t="str">
            <v/>
          </cell>
          <cell r="CG479" t="str">
            <v/>
          </cell>
          <cell r="CH479" t="str">
            <v>Yes</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t="str">
            <v/>
          </cell>
          <cell r="CV479" t="str">
            <v/>
          </cell>
          <cell r="CW479" t="str">
            <v/>
          </cell>
          <cell r="CX479" t="str">
            <v/>
          </cell>
          <cell r="CY479" t="str">
            <v/>
          </cell>
          <cell r="CZ479" t="str">
            <v/>
          </cell>
          <cell r="DA479" t="str">
            <v/>
          </cell>
          <cell r="DB479" t="str">
            <v/>
          </cell>
          <cell r="DC479" t="str">
            <v/>
          </cell>
          <cell r="DD479" t="str">
            <v/>
          </cell>
          <cell r="DE479" t="str">
            <v/>
          </cell>
          <cell r="DF479" t="str">
            <v/>
          </cell>
          <cell r="DG479" t="str">
            <v/>
          </cell>
          <cell r="DH479" t="str">
            <v/>
          </cell>
          <cell r="DI479" t="str">
            <v/>
          </cell>
          <cell r="DJ479" t="str">
            <v/>
          </cell>
          <cell r="DK479" t="str">
            <v/>
          </cell>
          <cell r="DL479" t="str">
            <v/>
          </cell>
          <cell r="DM479" t="str">
            <v/>
          </cell>
          <cell r="DN479" t="str">
            <v/>
          </cell>
          <cell r="DO479" t="str">
            <v/>
          </cell>
          <cell r="DP479" t="str">
            <v/>
          </cell>
          <cell r="DQ479" t="str">
            <v/>
          </cell>
          <cell r="DR479" t="str">
            <v/>
          </cell>
          <cell r="DS479" t="str">
            <v/>
          </cell>
          <cell r="DT479" t="str">
            <v/>
          </cell>
          <cell r="DU479" t="str">
            <v/>
          </cell>
          <cell r="DV479">
            <v>1</v>
          </cell>
          <cell r="DW479" t="str">
            <v/>
          </cell>
        </row>
        <row r="480">
          <cell r="U480" t="str">
            <v>PR19TMS_EWS02</v>
          </cell>
          <cell r="V480" t="str">
            <v>E - Be a responsible company</v>
          </cell>
          <cell r="W480" t="str">
            <v>PR19 new</v>
          </cell>
          <cell r="X480" t="str">
            <v>EWS02</v>
          </cell>
          <cell r="Y480" t="str">
            <v xml:space="preserve">Smarter Water Catchment Initiatives </v>
          </cell>
          <cell r="Z480"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AA480" t="str">
            <v/>
          </cell>
          <cell r="AB480" t="str">
            <v/>
          </cell>
          <cell r="AC480">
            <v>1</v>
          </cell>
          <cell r="AD480" t="str">
            <v/>
          </cell>
          <cell r="AE480" t="str">
            <v/>
          </cell>
          <cell r="AF480" t="str">
            <v/>
          </cell>
          <cell r="AG480" t="str">
            <v/>
          </cell>
          <cell r="AH480" t="str">
            <v/>
          </cell>
          <cell r="AI480">
            <v>1</v>
          </cell>
          <cell r="AJ480" t="str">
            <v>Under</v>
          </cell>
          <cell r="AK480" t="str">
            <v xml:space="preserve">Revenue </v>
          </cell>
          <cell r="AL480" t="str">
            <v>In-period</v>
          </cell>
          <cell r="AM480" t="str">
            <v>Catchment management</v>
          </cell>
          <cell r="AN480" t="str">
            <v>nr</v>
          </cell>
          <cell r="AO480" t="str">
            <v>Number of initiatives</v>
          </cell>
          <cell r="AP480">
            <v>0</v>
          </cell>
          <cell r="AQ480" t="str">
            <v>Up</v>
          </cell>
          <cell r="AR480" t="str">
            <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t="str">
            <v/>
          </cell>
          <cell r="BJ480" t="str">
            <v/>
          </cell>
          <cell r="BK480" t="str">
            <v/>
          </cell>
          <cell r="BL480" t="str">
            <v/>
          </cell>
          <cell r="BM480" t="str">
            <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v>
          </cell>
          <cell r="CB480">
            <v>0</v>
          </cell>
          <cell r="CC480">
            <v>0</v>
          </cell>
          <cell r="CD480" t="str">
            <v>Yes</v>
          </cell>
          <cell r="CE480" t="str">
            <v>Yes</v>
          </cell>
          <cell r="CF480" t="str">
            <v>Yes</v>
          </cell>
          <cell r="CG480" t="str">
            <v>Yes</v>
          </cell>
          <cell r="CH480" t="str">
            <v>Yes</v>
          </cell>
          <cell r="CI480" t="str">
            <v/>
          </cell>
          <cell r="CJ480" t="str">
            <v/>
          </cell>
          <cell r="CK480" t="str">
            <v/>
          </cell>
          <cell r="CL480" t="str">
            <v/>
          </cell>
          <cell r="CM480" t="str">
            <v/>
          </cell>
          <cell r="CN480" t="str">
            <v/>
          </cell>
          <cell r="CO480" t="str">
            <v/>
          </cell>
          <cell r="CP480" t="str">
            <v/>
          </cell>
          <cell r="CQ480" t="str">
            <v/>
          </cell>
          <cell r="CR480" t="str">
            <v/>
          </cell>
          <cell r="CS480" t="str">
            <v/>
          </cell>
          <cell r="CT480" t="str">
            <v/>
          </cell>
          <cell r="CU480" t="str">
            <v/>
          </cell>
          <cell r="CV480" t="str">
            <v/>
          </cell>
          <cell r="CW480" t="str">
            <v/>
          </cell>
          <cell r="CX480" t="str">
            <v/>
          </cell>
          <cell r="CY480" t="str">
            <v/>
          </cell>
          <cell r="CZ480" t="str">
            <v/>
          </cell>
          <cell r="DA480" t="str">
            <v/>
          </cell>
          <cell r="DB480" t="str">
            <v/>
          </cell>
          <cell r="DC480" t="str">
            <v/>
          </cell>
          <cell r="DD480" t="str">
            <v/>
          </cell>
          <cell r="DE480" t="str">
            <v/>
          </cell>
          <cell r="DF480" t="str">
            <v/>
          </cell>
          <cell r="DG480" t="str">
            <v/>
          </cell>
          <cell r="DH480" t="str">
            <v/>
          </cell>
          <cell r="DI480" t="str">
            <v/>
          </cell>
          <cell r="DJ480" t="str">
            <v/>
          </cell>
          <cell r="DK480" t="str">
            <v/>
          </cell>
          <cell r="DL480" t="str">
            <v/>
          </cell>
          <cell r="DM480" t="str">
            <v/>
          </cell>
          <cell r="DN480" t="str">
            <v/>
          </cell>
          <cell r="DO480" t="str">
            <v/>
          </cell>
          <cell r="DP480" t="str">
            <v/>
          </cell>
          <cell r="DQ480" t="str">
            <v/>
          </cell>
          <cell r="DR480" t="str">
            <v/>
          </cell>
          <cell r="DS480" t="str">
            <v/>
          </cell>
          <cell r="DT480" t="str">
            <v/>
          </cell>
          <cell r="DU480" t="str">
            <v/>
          </cell>
          <cell r="DV480">
            <v>1</v>
          </cell>
          <cell r="DW480" t="str">
            <v/>
          </cell>
        </row>
        <row r="481">
          <cell r="U481" t="str">
            <v>PR19TMS_EWS03</v>
          </cell>
          <cell r="V481" t="str">
            <v>E - Be a responsible company</v>
          </cell>
          <cell r="W481" t="str">
            <v>PR19 new</v>
          </cell>
          <cell r="X481" t="str">
            <v>EWS03</v>
          </cell>
          <cell r="Y481" t="str">
            <v>Renewable energy produced</v>
          </cell>
          <cell r="Z481" t="str">
            <v xml:space="preserve">We will increase renewable energy produced from our operational business. Renewable energy comes from sources such as biofuel, biomass/biogas, geothermal, hydropower, solar energy, tidal power, heat and wind power. </v>
          </cell>
          <cell r="AA481" t="str">
            <v/>
          </cell>
          <cell r="AB481" t="str">
            <v/>
          </cell>
          <cell r="AC481">
            <v>0.1</v>
          </cell>
          <cell r="AD481">
            <v>0.9</v>
          </cell>
          <cell r="AE481" t="str">
            <v/>
          </cell>
          <cell r="AF481" t="str">
            <v/>
          </cell>
          <cell r="AG481" t="str">
            <v/>
          </cell>
          <cell r="AH481" t="str">
            <v/>
          </cell>
          <cell r="AI481">
            <v>1</v>
          </cell>
          <cell r="AJ481" t="str">
            <v>Out &amp; under</v>
          </cell>
          <cell r="AK481" t="str">
            <v xml:space="preserve">Revenue </v>
          </cell>
          <cell r="AL481" t="str">
            <v>In-period</v>
          </cell>
          <cell r="AM481" t="str">
            <v>Energy/emissions</v>
          </cell>
          <cell r="AN481" t="str">
            <v>nr</v>
          </cell>
          <cell r="AO481" t="str">
            <v>Gigawatt hours</v>
          </cell>
          <cell r="AP481">
            <v>0</v>
          </cell>
          <cell r="AQ481" t="str">
            <v>Up</v>
          </cell>
          <cell r="AR481" t="str">
            <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t="str">
            <v/>
          </cell>
          <cell r="BJ481" t="str">
            <v/>
          </cell>
          <cell r="BK481" t="str">
            <v/>
          </cell>
          <cell r="BL481" t="str">
            <v/>
          </cell>
          <cell r="BM481" t="str">
            <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t="str">
            <v>Yes</v>
          </cell>
          <cell r="CE481" t="str">
            <v>Yes</v>
          </cell>
          <cell r="CF481" t="str">
            <v>Yes</v>
          </cell>
          <cell r="CG481" t="str">
            <v>Yes</v>
          </cell>
          <cell r="CH481" t="str">
            <v>Yes</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C481" t="str">
            <v/>
          </cell>
          <cell r="DD481" t="str">
            <v/>
          </cell>
          <cell r="DE481" t="str">
            <v/>
          </cell>
          <cell r="DF481" t="str">
            <v/>
          </cell>
          <cell r="DG481" t="str">
            <v/>
          </cell>
          <cell r="DH481" t="str">
            <v/>
          </cell>
          <cell r="DI481" t="str">
            <v/>
          </cell>
          <cell r="DJ481" t="str">
            <v/>
          </cell>
          <cell r="DK481" t="str">
            <v/>
          </cell>
          <cell r="DL481" t="str">
            <v/>
          </cell>
          <cell r="DM481" t="str">
            <v/>
          </cell>
          <cell r="DN481" t="str">
            <v/>
          </cell>
          <cell r="DO481" t="str">
            <v/>
          </cell>
          <cell r="DP481" t="str">
            <v/>
          </cell>
          <cell r="DQ481" t="str">
            <v/>
          </cell>
          <cell r="DR481" t="str">
            <v/>
          </cell>
          <cell r="DS481" t="str">
            <v/>
          </cell>
          <cell r="DT481" t="str">
            <v/>
          </cell>
          <cell r="DU481" t="str">
            <v/>
          </cell>
          <cell r="DV481" t="str">
            <v/>
          </cell>
          <cell r="DW481" t="str">
            <v/>
          </cell>
        </row>
        <row r="482">
          <cell r="U482" t="str">
            <v>PR19TMS_EWS04</v>
          </cell>
          <cell r="V482" t="str">
            <v>E - Be a responsible company</v>
          </cell>
          <cell r="W482" t="str">
            <v>PR19 new</v>
          </cell>
          <cell r="X482" t="str">
            <v>EWS04</v>
          </cell>
          <cell r="Y482" t="str">
            <v>Natural Capital Accounting</v>
          </cell>
          <cell r="Z482" t="str">
            <v>We will measure and report the amount of natural capital we have at our sites.  Natural capital may include stocks of species, ecological communities, soils, freshwaters, land, and minerals.</v>
          </cell>
          <cell r="AA482">
            <v>0.25</v>
          </cell>
          <cell r="AB482">
            <v>0.25</v>
          </cell>
          <cell r="AC482">
            <v>0.25</v>
          </cell>
          <cell r="AD482">
            <v>0.25</v>
          </cell>
          <cell r="AE482" t="str">
            <v/>
          </cell>
          <cell r="AF482" t="str">
            <v/>
          </cell>
          <cell r="AG482" t="str">
            <v/>
          </cell>
          <cell r="AH482" t="str">
            <v/>
          </cell>
          <cell r="AI482">
            <v>1</v>
          </cell>
          <cell r="AJ482" t="str">
            <v>NFI</v>
          </cell>
          <cell r="AK482" t="str">
            <v/>
          </cell>
          <cell r="AL482" t="str">
            <v/>
          </cell>
          <cell r="AM482" t="str">
            <v>Environmental</v>
          </cell>
          <cell r="AN482" t="str">
            <v>%</v>
          </cell>
          <cell r="AO482" t="str">
            <v xml:space="preserve">Percentage of Thames Water land-holdings, as a % of total appointed business land 
holdings, where natural capital stocks are assessed and reported publicly.
</v>
          </cell>
          <cell r="AP482">
            <v>1</v>
          </cell>
          <cell r="AQ482" t="str">
            <v>%</v>
          </cell>
          <cell r="AR482" t="str">
            <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t="str">
            <v/>
          </cell>
          <cell r="BJ482" t="str">
            <v/>
          </cell>
          <cell r="BK482" t="str">
            <v/>
          </cell>
          <cell r="BL482" t="str">
            <v/>
          </cell>
          <cell r="BM482" t="str">
            <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t="str">
            <v/>
          </cell>
          <cell r="CE482" t="str">
            <v/>
          </cell>
          <cell r="CF482" t="str">
            <v/>
          </cell>
          <cell r="CG482" t="str">
            <v/>
          </cell>
          <cell r="CH482" t="str">
            <v/>
          </cell>
          <cell r="CI482" t="str">
            <v/>
          </cell>
          <cell r="CJ482" t="str">
            <v/>
          </cell>
          <cell r="CK482" t="str">
            <v/>
          </cell>
          <cell r="CL482" t="str">
            <v/>
          </cell>
          <cell r="CM482" t="str">
            <v/>
          </cell>
          <cell r="CN482" t="str">
            <v/>
          </cell>
          <cell r="CO482" t="str">
            <v/>
          </cell>
          <cell r="CP482" t="str">
            <v/>
          </cell>
          <cell r="CQ482" t="str">
            <v/>
          </cell>
          <cell r="CR482" t="str">
            <v/>
          </cell>
          <cell r="CS482" t="str">
            <v/>
          </cell>
          <cell r="CT482" t="str">
            <v/>
          </cell>
          <cell r="CU482" t="str">
            <v/>
          </cell>
          <cell r="CV482" t="str">
            <v/>
          </cell>
          <cell r="CW482" t="str">
            <v/>
          </cell>
          <cell r="CX482" t="str">
            <v/>
          </cell>
          <cell r="CY482" t="str">
            <v/>
          </cell>
          <cell r="CZ482" t="str">
            <v/>
          </cell>
          <cell r="DA482" t="str">
            <v/>
          </cell>
          <cell r="DB482" t="str">
            <v/>
          </cell>
          <cell r="DC482" t="str">
            <v/>
          </cell>
          <cell r="DD482" t="str">
            <v/>
          </cell>
          <cell r="DE482" t="str">
            <v/>
          </cell>
          <cell r="DF482" t="str">
            <v/>
          </cell>
          <cell r="DG482" t="str">
            <v/>
          </cell>
          <cell r="DH482" t="str">
            <v/>
          </cell>
          <cell r="DI482" t="str">
            <v/>
          </cell>
          <cell r="DJ482" t="str">
            <v/>
          </cell>
          <cell r="DK482" t="str">
            <v/>
          </cell>
          <cell r="DL482" t="str">
            <v/>
          </cell>
          <cell r="DM482" t="str">
            <v/>
          </cell>
          <cell r="DN482" t="str">
            <v/>
          </cell>
          <cell r="DO482" t="str">
            <v/>
          </cell>
          <cell r="DP482" t="str">
            <v/>
          </cell>
          <cell r="DQ482" t="str">
            <v/>
          </cell>
          <cell r="DR482" t="str">
            <v/>
          </cell>
          <cell r="DS482" t="str">
            <v/>
          </cell>
          <cell r="DT482" t="str">
            <v/>
          </cell>
          <cell r="DU482" t="str">
            <v/>
          </cell>
          <cell r="DV482">
            <v>1</v>
          </cell>
          <cell r="DW482" t="str">
            <v/>
          </cell>
        </row>
        <row r="483">
          <cell r="U483" t="str">
            <v>PR19TMS_EWS08</v>
          </cell>
          <cell r="V483" t="str">
            <v>E - Be a responsible company</v>
          </cell>
          <cell r="W483" t="str">
            <v>PR19 new</v>
          </cell>
          <cell r="X483" t="str">
            <v>EWS08</v>
          </cell>
          <cell r="Y483" t="str">
            <v>Empty business properties</v>
          </cell>
          <cell r="Z483" t="str">
            <v>Our commitment to sourcing internal and external data in order to identify premises with evidence of occupancy, to share this collaboratively with retailers and to challenge occupancy status where we have evidence that a vacant premises is occupied</v>
          </cell>
          <cell r="AA483" t="str">
            <v/>
          </cell>
          <cell r="AB483">
            <v>0.5</v>
          </cell>
          <cell r="AC483">
            <v>0.5</v>
          </cell>
          <cell r="AD483" t="str">
            <v/>
          </cell>
          <cell r="AE483" t="str">
            <v/>
          </cell>
          <cell r="AF483" t="str">
            <v/>
          </cell>
          <cell r="AG483" t="str">
            <v/>
          </cell>
          <cell r="AH483" t="str">
            <v/>
          </cell>
          <cell r="AI483">
            <v>1</v>
          </cell>
          <cell r="AJ483" t="str">
            <v>Out</v>
          </cell>
          <cell r="AK483" t="str">
            <v>Revenue</v>
          </cell>
          <cell r="AL483" t="str">
            <v>In-period</v>
          </cell>
          <cell r="AM483" t="str">
            <v>Voids and gap sites</v>
          </cell>
          <cell r="AN483" t="str">
            <v>nr</v>
          </cell>
          <cell r="AO483" t="str">
            <v>number of empty premises changed to occupied</v>
          </cell>
          <cell r="AP483">
            <v>0</v>
          </cell>
          <cell r="AQ483" t="str">
            <v>Up</v>
          </cell>
          <cell r="AR483" t="str">
            <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t="str">
            <v/>
          </cell>
          <cell r="BJ483" t="str">
            <v/>
          </cell>
          <cell r="BK483" t="str">
            <v/>
          </cell>
          <cell r="BL483" t="str">
            <v/>
          </cell>
          <cell r="BM483" t="str">
            <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t="str">
            <v>Yes</v>
          </cell>
          <cell r="CE483" t="str">
            <v>Yes</v>
          </cell>
          <cell r="CF483" t="str">
            <v>Yes</v>
          </cell>
          <cell r="CG483" t="str">
            <v>Yes</v>
          </cell>
          <cell r="CH483" t="str">
            <v>Yes</v>
          </cell>
          <cell r="CI483" t="str">
            <v/>
          </cell>
          <cell r="CJ483" t="str">
            <v/>
          </cell>
          <cell r="CK483" t="str">
            <v/>
          </cell>
          <cell r="CL483" t="str">
            <v/>
          </cell>
          <cell r="CM483" t="str">
            <v/>
          </cell>
          <cell r="CN483" t="str">
            <v/>
          </cell>
          <cell r="CO483" t="str">
            <v/>
          </cell>
          <cell r="CP483" t="str">
            <v/>
          </cell>
          <cell r="CQ483" t="str">
            <v/>
          </cell>
          <cell r="CR483" t="str">
            <v/>
          </cell>
          <cell r="CS483" t="str">
            <v/>
          </cell>
          <cell r="CT483" t="str">
            <v/>
          </cell>
          <cell r="CU483" t="str">
            <v/>
          </cell>
          <cell r="CV483" t="str">
            <v/>
          </cell>
          <cell r="CW483" t="str">
            <v/>
          </cell>
          <cell r="CX483" t="str">
            <v/>
          </cell>
          <cell r="CY483" t="str">
            <v/>
          </cell>
          <cell r="CZ483" t="str">
            <v/>
          </cell>
          <cell r="DA483" t="str">
            <v/>
          </cell>
          <cell r="DB483" t="str">
            <v/>
          </cell>
          <cell r="DC483" t="str">
            <v/>
          </cell>
          <cell r="DD483" t="str">
            <v/>
          </cell>
          <cell r="DE483" t="str">
            <v/>
          </cell>
          <cell r="DF483" t="str">
            <v/>
          </cell>
          <cell r="DG483" t="str">
            <v/>
          </cell>
          <cell r="DH483" t="str">
            <v/>
          </cell>
          <cell r="DI483" t="str">
            <v/>
          </cell>
          <cell r="DJ483" t="str">
            <v/>
          </cell>
          <cell r="DK483" t="str">
            <v/>
          </cell>
          <cell r="DL483" t="str">
            <v/>
          </cell>
          <cell r="DM483" t="str">
            <v/>
          </cell>
          <cell r="DN483" t="str">
            <v/>
          </cell>
          <cell r="DO483" t="str">
            <v/>
          </cell>
          <cell r="DP483" t="str">
            <v/>
          </cell>
          <cell r="DQ483" t="str">
            <v/>
          </cell>
          <cell r="DR483" t="str">
            <v/>
          </cell>
          <cell r="DS483" t="str">
            <v/>
          </cell>
          <cell r="DT483" t="str">
            <v/>
          </cell>
          <cell r="DU483" t="str">
            <v/>
          </cell>
          <cell r="DV483">
            <v>1</v>
          </cell>
          <cell r="DW483" t="str">
            <v/>
          </cell>
        </row>
        <row r="484">
          <cell r="U484" t="str">
            <v>PR19TMS_AR06</v>
          </cell>
          <cell r="V484" t="str">
            <v>A - Deliver an effortless customer experience</v>
          </cell>
          <cell r="W484" t="str">
            <v>PR19 new</v>
          </cell>
          <cell r="X484" t="str">
            <v>AR06</v>
          </cell>
          <cell r="Y484" t="str">
            <v>Priority services for customers in vulnerable circumstances</v>
          </cell>
          <cell r="Z484"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AA484" t="str">
            <v/>
          </cell>
          <cell r="AB484" t="str">
            <v/>
          </cell>
          <cell r="AC484" t="str">
            <v/>
          </cell>
          <cell r="AD484" t="str">
            <v/>
          </cell>
          <cell r="AE484">
            <v>1</v>
          </cell>
          <cell r="AF484" t="str">
            <v/>
          </cell>
          <cell r="AG484" t="str">
            <v/>
          </cell>
          <cell r="AH484" t="str">
            <v/>
          </cell>
          <cell r="AI484">
            <v>1</v>
          </cell>
          <cell r="AJ484" t="str">
            <v>NFI</v>
          </cell>
          <cell r="AK484" t="str">
            <v/>
          </cell>
          <cell r="AL484" t="str">
            <v/>
          </cell>
          <cell r="AM484" t="str">
            <v>Affordability/vulnerability</v>
          </cell>
          <cell r="AN484" t="str">
            <v>%</v>
          </cell>
          <cell r="AO484" t="str">
            <v>Percentage of applicable households</v>
          </cell>
          <cell r="AP484">
            <v>1</v>
          </cell>
          <cell r="AQ484" t="str">
            <v>Up</v>
          </cell>
          <cell r="AR484" t="str">
            <v>Priority services for customers in vulnerable circumstances</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t="str">
            <v>3.0 / 17.5 / 45</v>
          </cell>
          <cell r="BJ484" t="str">
            <v>4.0 / 35 / 90</v>
          </cell>
          <cell r="BK484" t="str">
            <v>5.0 / 35 / 90</v>
          </cell>
          <cell r="BL484" t="str">
            <v>6.0 / 35 / 90</v>
          </cell>
          <cell r="BM484" t="str">
            <v>7.0 / 35 / 90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C484" t="str">
            <v/>
          </cell>
          <cell r="DD484" t="str">
            <v/>
          </cell>
          <cell r="DE484" t="str">
            <v/>
          </cell>
          <cell r="DF484" t="str">
            <v/>
          </cell>
          <cell r="DG484" t="str">
            <v/>
          </cell>
          <cell r="DH484" t="str">
            <v/>
          </cell>
          <cell r="DI484" t="str">
            <v/>
          </cell>
          <cell r="DJ484" t="str">
            <v/>
          </cell>
          <cell r="DK484" t="str">
            <v/>
          </cell>
          <cell r="DL484" t="str">
            <v/>
          </cell>
          <cell r="DM484" t="str">
            <v/>
          </cell>
          <cell r="DN484" t="str">
            <v/>
          </cell>
          <cell r="DO484" t="str">
            <v/>
          </cell>
          <cell r="DP484" t="str">
            <v/>
          </cell>
          <cell r="DQ484" t="str">
            <v/>
          </cell>
          <cell r="DR484" t="str">
            <v/>
          </cell>
          <cell r="DS484" t="str">
            <v/>
          </cell>
          <cell r="DT484" t="str">
            <v/>
          </cell>
          <cell r="DU484" t="str">
            <v>No</v>
          </cell>
          <cell r="DV484">
            <v>1</v>
          </cell>
          <cell r="DW484" t="str">
            <v>n/a</v>
          </cell>
        </row>
        <row r="485">
          <cell r="U485" t="str">
            <v>PR19TMS_AR07</v>
          </cell>
          <cell r="V485" t="str">
            <v>A - Deliver an effortless customer experience</v>
          </cell>
          <cell r="W485" t="str">
            <v>PR19 new</v>
          </cell>
          <cell r="X485" t="str">
            <v>AR07</v>
          </cell>
          <cell r="Y485" t="str">
            <v>BSI for fair, flexible inclusive services</v>
          </cell>
          <cell r="Z485" t="str">
            <v xml:space="preserve">This performance commitment commits Thames Water to achieving and maintaining the BS18477 British Standard for Inclusive Service Provision. </v>
          </cell>
          <cell r="AA485" t="str">
            <v/>
          </cell>
          <cell r="AB485" t="str">
            <v/>
          </cell>
          <cell r="AC485" t="str">
            <v/>
          </cell>
          <cell r="AD485" t="str">
            <v/>
          </cell>
          <cell r="AE485">
            <v>1</v>
          </cell>
          <cell r="AF485" t="str">
            <v/>
          </cell>
          <cell r="AG485" t="str">
            <v/>
          </cell>
          <cell r="AH485" t="str">
            <v/>
          </cell>
          <cell r="AI485">
            <v>1</v>
          </cell>
          <cell r="AJ485" t="str">
            <v>NFI</v>
          </cell>
          <cell r="AK485" t="str">
            <v/>
          </cell>
          <cell r="AL485" t="str">
            <v/>
          </cell>
          <cell r="AM485" t="str">
            <v>Affordability/vulnerability</v>
          </cell>
          <cell r="AN485" t="str">
            <v>text</v>
          </cell>
          <cell r="AO485" t="str">
            <v>Achievement of BS18477</v>
          </cell>
          <cell r="AP485">
            <v>0</v>
          </cell>
          <cell r="AQ485" t="str">
            <v>text</v>
          </cell>
          <cell r="AR485" t="str">
            <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t="str">
            <v/>
          </cell>
          <cell r="BJ485" t="str">
            <v/>
          </cell>
          <cell r="BK485" t="str">
            <v/>
          </cell>
          <cell r="BL485" t="str">
            <v/>
          </cell>
          <cell r="BM485" t="str">
            <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t="str">
            <v/>
          </cell>
          <cell r="CV485" t="str">
            <v/>
          </cell>
          <cell r="CW485" t="str">
            <v/>
          </cell>
          <cell r="CX485" t="str">
            <v/>
          </cell>
          <cell r="CY485" t="str">
            <v/>
          </cell>
          <cell r="CZ485" t="str">
            <v/>
          </cell>
          <cell r="DA485" t="str">
            <v/>
          </cell>
          <cell r="DB485" t="str">
            <v/>
          </cell>
          <cell r="DC485" t="str">
            <v/>
          </cell>
          <cell r="DD485" t="str">
            <v/>
          </cell>
          <cell r="DE485" t="str">
            <v/>
          </cell>
          <cell r="DF485" t="str">
            <v/>
          </cell>
          <cell r="DG485" t="str">
            <v/>
          </cell>
          <cell r="DH485" t="str">
            <v/>
          </cell>
          <cell r="DI485" t="str">
            <v/>
          </cell>
          <cell r="DJ485" t="str">
            <v/>
          </cell>
          <cell r="DK485" t="str">
            <v/>
          </cell>
          <cell r="DL485" t="str">
            <v/>
          </cell>
          <cell r="DM485" t="str">
            <v/>
          </cell>
          <cell r="DN485" t="str">
            <v/>
          </cell>
          <cell r="DO485" t="str">
            <v/>
          </cell>
          <cell r="DP485" t="str">
            <v/>
          </cell>
          <cell r="DQ485" t="str">
            <v/>
          </cell>
          <cell r="DR485" t="str">
            <v/>
          </cell>
          <cell r="DS485" t="str">
            <v/>
          </cell>
          <cell r="DT485" t="str">
            <v/>
          </cell>
          <cell r="DU485" t="str">
            <v/>
          </cell>
          <cell r="DV485">
            <v>1</v>
          </cell>
          <cell r="DW485" t="str">
            <v/>
          </cell>
        </row>
        <row r="486">
          <cell r="U486" t="str">
            <v>PR19TMS_M01</v>
          </cell>
          <cell r="V486" t="str">
            <v/>
          </cell>
          <cell r="W486" t="str">
            <v/>
          </cell>
          <cell r="X486" t="str">
            <v>M01</v>
          </cell>
          <cell r="Y486" t="str">
            <v>Installing new smart meters in London</v>
          </cell>
          <cell r="Z486" t="str">
            <v/>
          </cell>
          <cell r="AA486" t="str">
            <v/>
          </cell>
          <cell r="AB486">
            <v>1</v>
          </cell>
          <cell r="AC486" t="str">
            <v/>
          </cell>
          <cell r="AD486" t="str">
            <v/>
          </cell>
          <cell r="AE486" t="str">
            <v/>
          </cell>
          <cell r="AF486" t="str">
            <v/>
          </cell>
          <cell r="AG486" t="str">
            <v/>
          </cell>
          <cell r="AH486" t="str">
            <v/>
          </cell>
          <cell r="AI486">
            <v>1</v>
          </cell>
          <cell r="AJ486" t="str">
            <v>Under</v>
          </cell>
          <cell r="AK486" t="str">
            <v xml:space="preserve">Revenue </v>
          </cell>
          <cell r="AL486" t="str">
            <v>End of period</v>
          </cell>
          <cell r="AM486" t="str">
            <v/>
          </cell>
          <cell r="AN486" t="str">
            <v/>
          </cell>
          <cell r="AO486" t="str">
            <v/>
          </cell>
          <cell r="AP486">
            <v>0</v>
          </cell>
          <cell r="AQ486" t="str">
            <v>Up</v>
          </cell>
          <cell r="AR486" t="str">
            <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t="str">
            <v/>
          </cell>
          <cell r="BJ486" t="str">
            <v/>
          </cell>
          <cell r="BK486" t="str">
            <v/>
          </cell>
          <cell r="BL486" t="str">
            <v/>
          </cell>
          <cell r="BM486" t="str">
            <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t="str">
            <v/>
          </cell>
          <cell r="CE486" t="str">
            <v/>
          </cell>
          <cell r="CF486" t="str">
            <v/>
          </cell>
          <cell r="CG486" t="str">
            <v/>
          </cell>
          <cell r="CH486" t="str">
            <v>Yes</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t="str">
            <v/>
          </cell>
          <cell r="CV486" t="str">
            <v/>
          </cell>
          <cell r="CW486" t="str">
            <v/>
          </cell>
          <cell r="CX486" t="str">
            <v/>
          </cell>
          <cell r="CY486" t="str">
            <v/>
          </cell>
          <cell r="CZ486" t="str">
            <v/>
          </cell>
          <cell r="DA486" t="str">
            <v/>
          </cell>
          <cell r="DB486" t="str">
            <v/>
          </cell>
          <cell r="DC486" t="str">
            <v/>
          </cell>
          <cell r="DD486" t="str">
            <v/>
          </cell>
          <cell r="DE486" t="str">
            <v/>
          </cell>
          <cell r="DF486" t="str">
            <v/>
          </cell>
          <cell r="DG486" t="str">
            <v/>
          </cell>
          <cell r="DH486" t="str">
            <v/>
          </cell>
          <cell r="DI486" t="str">
            <v/>
          </cell>
          <cell r="DJ486" t="str">
            <v/>
          </cell>
          <cell r="DK486" t="str">
            <v/>
          </cell>
          <cell r="DL486" t="str">
            <v/>
          </cell>
          <cell r="DM486" t="str">
            <v/>
          </cell>
          <cell r="DN486" t="str">
            <v/>
          </cell>
          <cell r="DO486" t="str">
            <v/>
          </cell>
          <cell r="DP486" t="str">
            <v/>
          </cell>
          <cell r="DQ486" t="str">
            <v/>
          </cell>
          <cell r="DR486" t="str">
            <v/>
          </cell>
          <cell r="DS486" t="str">
            <v/>
          </cell>
          <cell r="DT486" t="str">
            <v/>
          </cell>
          <cell r="DU486" t="str">
            <v>No</v>
          </cell>
          <cell r="DV486">
            <v>1</v>
          </cell>
          <cell r="DW486" t="str">
            <v/>
          </cell>
        </row>
        <row r="487">
          <cell r="U487" t="str">
            <v>PR19TMS_M02</v>
          </cell>
          <cell r="V487" t="str">
            <v/>
          </cell>
          <cell r="W487" t="str">
            <v/>
          </cell>
          <cell r="X487" t="str">
            <v>M02</v>
          </cell>
          <cell r="Y487" t="str">
            <v>Replacing existing meters with smart meters in London</v>
          </cell>
          <cell r="Z487" t="str">
            <v/>
          </cell>
          <cell r="AA487" t="str">
            <v/>
          </cell>
          <cell r="AB487">
            <v>1</v>
          </cell>
          <cell r="AC487" t="str">
            <v/>
          </cell>
          <cell r="AD487" t="str">
            <v/>
          </cell>
          <cell r="AE487" t="str">
            <v/>
          </cell>
          <cell r="AF487" t="str">
            <v/>
          </cell>
          <cell r="AG487" t="str">
            <v/>
          </cell>
          <cell r="AH487" t="str">
            <v/>
          </cell>
          <cell r="AI487">
            <v>1</v>
          </cell>
          <cell r="AJ487" t="str">
            <v>Under</v>
          </cell>
          <cell r="AK487" t="str">
            <v xml:space="preserve">Revenue </v>
          </cell>
          <cell r="AL487" t="str">
            <v>End of period</v>
          </cell>
          <cell r="AM487" t="str">
            <v/>
          </cell>
          <cell r="AN487" t="str">
            <v/>
          </cell>
          <cell r="AO487" t="str">
            <v/>
          </cell>
          <cell r="AP487">
            <v>0</v>
          </cell>
          <cell r="AQ487" t="str">
            <v>Up</v>
          </cell>
          <cell r="AR487" t="str">
            <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t="str">
            <v/>
          </cell>
          <cell r="BJ487" t="str">
            <v/>
          </cell>
          <cell r="BK487" t="str">
            <v/>
          </cell>
          <cell r="BL487" t="str">
            <v/>
          </cell>
          <cell r="BM487" t="str">
            <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0</v>
          </cell>
          <cell r="CB487">
            <v>0</v>
          </cell>
          <cell r="CC487">
            <v>0</v>
          </cell>
          <cell r="CD487" t="str">
            <v/>
          </cell>
          <cell r="CE487" t="str">
            <v/>
          </cell>
          <cell r="CF487" t="str">
            <v/>
          </cell>
          <cell r="CG487" t="str">
            <v/>
          </cell>
          <cell r="CH487" t="str">
            <v>Yes</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cell r="DC487" t="str">
            <v/>
          </cell>
          <cell r="DD487" t="str">
            <v/>
          </cell>
          <cell r="DE487" t="str">
            <v/>
          </cell>
          <cell r="DF487" t="str">
            <v/>
          </cell>
          <cell r="DG487" t="str">
            <v/>
          </cell>
          <cell r="DH487" t="str">
            <v/>
          </cell>
          <cell r="DI487" t="str">
            <v/>
          </cell>
          <cell r="DJ487" t="str">
            <v/>
          </cell>
          <cell r="DK487" t="str">
            <v/>
          </cell>
          <cell r="DL487" t="str">
            <v/>
          </cell>
          <cell r="DM487" t="str">
            <v/>
          </cell>
          <cell r="DN487" t="str">
            <v/>
          </cell>
          <cell r="DO487" t="str">
            <v/>
          </cell>
          <cell r="DP487" t="str">
            <v/>
          </cell>
          <cell r="DQ487" t="str">
            <v/>
          </cell>
          <cell r="DR487" t="str">
            <v/>
          </cell>
          <cell r="DS487" t="str">
            <v/>
          </cell>
          <cell r="DT487" t="str">
            <v/>
          </cell>
          <cell r="DU487" t="str">
            <v/>
          </cell>
          <cell r="DV487">
            <v>1</v>
          </cell>
          <cell r="DW487" t="str">
            <v/>
          </cell>
        </row>
        <row r="488">
          <cell r="U488" t="str">
            <v>PR19TMS_NEP01</v>
          </cell>
          <cell r="V488" t="str">
            <v/>
          </cell>
          <cell r="W488" t="str">
            <v/>
          </cell>
          <cell r="X488" t="str">
            <v>NEP01</v>
          </cell>
          <cell r="Y488" t="str">
            <v>WINEP Delivery</v>
          </cell>
          <cell r="Z488" t="str">
            <v/>
          </cell>
          <cell r="AA488" t="str">
            <v/>
          </cell>
          <cell r="AB488" t="str">
            <v/>
          </cell>
          <cell r="AC488" t="str">
            <v/>
          </cell>
          <cell r="AD488" t="str">
            <v/>
          </cell>
          <cell r="AE488" t="str">
            <v/>
          </cell>
          <cell r="AF488" t="str">
            <v/>
          </cell>
          <cell r="AG488" t="str">
            <v/>
          </cell>
          <cell r="AH488" t="str">
            <v/>
          </cell>
          <cell r="AI488">
            <v>0</v>
          </cell>
          <cell r="AJ488" t="str">
            <v>NFI</v>
          </cell>
          <cell r="AK488" t="str">
            <v/>
          </cell>
          <cell r="AL488" t="str">
            <v/>
          </cell>
          <cell r="AM488" t="str">
            <v/>
          </cell>
          <cell r="AN488" t="str">
            <v/>
          </cell>
          <cell r="AO488" t="str">
            <v>WINEP requirements met or not met in each year</v>
          </cell>
          <cell r="AP488">
            <v>0</v>
          </cell>
          <cell r="AQ488" t="str">
            <v/>
          </cell>
          <cell r="AR488" t="str">
            <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t="str">
            <v/>
          </cell>
          <cell r="BJ488" t="str">
            <v/>
          </cell>
          <cell r="BK488" t="str">
            <v/>
          </cell>
          <cell r="BL488" t="str">
            <v/>
          </cell>
          <cell r="BM488" t="str">
            <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cell r="DC488" t="str">
            <v/>
          </cell>
          <cell r="DD488" t="str">
            <v/>
          </cell>
          <cell r="DE488" t="str">
            <v/>
          </cell>
          <cell r="DF488" t="str">
            <v/>
          </cell>
          <cell r="DG488" t="str">
            <v/>
          </cell>
          <cell r="DH488" t="str">
            <v/>
          </cell>
          <cell r="DI488" t="str">
            <v/>
          </cell>
          <cell r="DJ488" t="str">
            <v/>
          </cell>
          <cell r="DK488" t="str">
            <v/>
          </cell>
          <cell r="DL488" t="str">
            <v/>
          </cell>
          <cell r="DM488" t="str">
            <v/>
          </cell>
          <cell r="DN488" t="str">
            <v/>
          </cell>
          <cell r="DO488" t="str">
            <v/>
          </cell>
          <cell r="DP488" t="str">
            <v/>
          </cell>
          <cell r="DQ488" t="str">
            <v/>
          </cell>
          <cell r="DR488" t="str">
            <v/>
          </cell>
          <cell r="DS488" t="str">
            <v/>
          </cell>
          <cell r="DT488" t="str">
            <v/>
          </cell>
          <cell r="DU488" t="str">
            <v/>
          </cell>
          <cell r="DV488">
            <v>1</v>
          </cell>
          <cell r="DW488" t="str">
            <v/>
          </cell>
        </row>
        <row r="489">
          <cell r="U489" t="str">
            <v>PR19TMS_DWMP</v>
          </cell>
          <cell r="V489" t="str">
            <v/>
          </cell>
          <cell r="W489" t="str">
            <v/>
          </cell>
          <cell r="X489" t="str">
            <v>DWMP</v>
          </cell>
          <cell r="Y489" t="str">
            <v>Delivery of DWMPs</v>
          </cell>
          <cell r="Z489" t="str">
            <v/>
          </cell>
          <cell r="AA489" t="str">
            <v/>
          </cell>
          <cell r="AB489" t="str">
            <v/>
          </cell>
          <cell r="AC489" t="str">
            <v/>
          </cell>
          <cell r="AD489" t="str">
            <v/>
          </cell>
          <cell r="AE489" t="str">
            <v/>
          </cell>
          <cell r="AF489" t="str">
            <v/>
          </cell>
          <cell r="AG489" t="str">
            <v/>
          </cell>
          <cell r="AH489" t="str">
            <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t="str">
            <v/>
          </cell>
          <cell r="BJ489" t="str">
            <v/>
          </cell>
          <cell r="BK489" t="str">
            <v/>
          </cell>
          <cell r="BL489" t="str">
            <v/>
          </cell>
          <cell r="BM489" t="str">
            <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cell r="DC489" t="str">
            <v/>
          </cell>
          <cell r="DD489" t="str">
            <v/>
          </cell>
          <cell r="DE489" t="str">
            <v/>
          </cell>
          <cell r="DF489" t="str">
            <v/>
          </cell>
          <cell r="DG489" t="str">
            <v/>
          </cell>
          <cell r="DH489" t="str">
            <v/>
          </cell>
          <cell r="DI489" t="str">
            <v/>
          </cell>
          <cell r="DJ489" t="str">
            <v/>
          </cell>
          <cell r="DK489" t="str">
            <v/>
          </cell>
          <cell r="DL489" t="str">
            <v/>
          </cell>
          <cell r="DM489" t="str">
            <v/>
          </cell>
          <cell r="DN489" t="str">
            <v/>
          </cell>
          <cell r="DO489" t="str">
            <v/>
          </cell>
          <cell r="DP489" t="str">
            <v/>
          </cell>
          <cell r="DQ489" t="str">
            <v/>
          </cell>
          <cell r="DR489" t="str">
            <v/>
          </cell>
          <cell r="DS489" t="str">
            <v/>
          </cell>
          <cell r="DT489" t="str">
            <v/>
          </cell>
          <cell r="DU489">
            <v>0</v>
          </cell>
          <cell r="DV489">
            <v>0</v>
          </cell>
          <cell r="DW489">
            <v>0</v>
          </cell>
        </row>
        <row r="490">
          <cell r="U490" t="str">
            <v>PR19UUW_A01-CF</v>
          </cell>
          <cell r="V490" t="str">
            <v>Your drinking water is safe and clean</v>
          </cell>
          <cell r="W490" t="str">
            <v>PR19 new</v>
          </cell>
          <cell r="X490" t="str">
            <v>A01-CF</v>
          </cell>
          <cell r="Y490" t="str">
            <v>Water quality compliance (CRI)</v>
          </cell>
          <cell r="Z490" t="str">
            <v>As per Ofwat definition</v>
          </cell>
          <cell r="AA490">
            <v>0.1</v>
          </cell>
          <cell r="AB490">
            <v>0.9</v>
          </cell>
          <cell r="AC490" t="str">
            <v/>
          </cell>
          <cell r="AD490" t="str">
            <v/>
          </cell>
          <cell r="AE490" t="str">
            <v/>
          </cell>
          <cell r="AF490" t="str">
            <v/>
          </cell>
          <cell r="AG490" t="str">
            <v/>
          </cell>
          <cell r="AH490" t="str">
            <v/>
          </cell>
          <cell r="AI490">
            <v>1</v>
          </cell>
          <cell r="AJ490" t="str">
            <v>Under</v>
          </cell>
          <cell r="AK490" t="str">
            <v xml:space="preserve">Revenue </v>
          </cell>
          <cell r="AL490" t="str">
            <v>In-period</v>
          </cell>
          <cell r="AM490" t="str">
            <v>Water quality compliance</v>
          </cell>
          <cell r="AN490" t="str">
            <v>number</v>
          </cell>
          <cell r="AO490" t="str">
            <v>Numerical CRI score</v>
          </cell>
          <cell r="AP490">
            <v>2</v>
          </cell>
          <cell r="AQ490" t="str">
            <v>Down</v>
          </cell>
          <cell r="AR490" t="str">
            <v>Water quality compliance (CRI)</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t="str">
            <v>Yes</v>
          </cell>
          <cell r="CE490" t="str">
            <v>Yes</v>
          </cell>
          <cell r="CF490" t="str">
            <v>Yes</v>
          </cell>
          <cell r="CG490" t="str">
            <v>Yes</v>
          </cell>
          <cell r="CH490" t="str">
            <v>Yes</v>
          </cell>
          <cell r="CI490" t="str">
            <v/>
          </cell>
          <cell r="CJ490" t="str">
            <v/>
          </cell>
          <cell r="CK490" t="str">
            <v/>
          </cell>
          <cell r="CL490" t="str">
            <v/>
          </cell>
          <cell r="CM490" t="str">
            <v/>
          </cell>
          <cell r="CN490">
            <v>9.5</v>
          </cell>
          <cell r="CO490">
            <v>9.5</v>
          </cell>
          <cell r="CP490">
            <v>9.5</v>
          </cell>
          <cell r="CQ490">
            <v>9.5</v>
          </cell>
          <cell r="CR490">
            <v>9.5</v>
          </cell>
          <cell r="CS490">
            <v>2</v>
          </cell>
          <cell r="CT490">
            <v>2</v>
          </cell>
          <cell r="CU490">
            <v>2</v>
          </cell>
          <cell r="CV490">
            <v>2</v>
          </cell>
          <cell r="CW490">
            <v>2</v>
          </cell>
          <cell r="CX490" t="str">
            <v/>
          </cell>
          <cell r="CY490" t="str">
            <v/>
          </cell>
          <cell r="CZ490" t="str">
            <v/>
          </cell>
          <cell r="DA490" t="str">
            <v/>
          </cell>
          <cell r="DB490" t="str">
            <v/>
          </cell>
          <cell r="DC490" t="str">
            <v/>
          </cell>
          <cell r="DD490" t="str">
            <v/>
          </cell>
          <cell r="DE490" t="str">
            <v/>
          </cell>
          <cell r="DF490" t="str">
            <v/>
          </cell>
          <cell r="DG490" t="str">
            <v/>
          </cell>
          <cell r="DH490" t="str">
            <v/>
          </cell>
          <cell r="DI490" t="str">
            <v/>
          </cell>
          <cell r="DJ490" t="str">
            <v/>
          </cell>
          <cell r="DK490" t="str">
            <v/>
          </cell>
          <cell r="DL490" t="str">
            <v/>
          </cell>
          <cell r="DM490">
            <v>-1.125</v>
          </cell>
          <cell r="DN490" t="str">
            <v/>
          </cell>
          <cell r="DO490" t="str">
            <v/>
          </cell>
          <cell r="DP490" t="str">
            <v/>
          </cell>
          <cell r="DQ490">
            <v>0</v>
          </cell>
          <cell r="DR490" t="str">
            <v/>
          </cell>
          <cell r="DS490" t="str">
            <v/>
          </cell>
          <cell r="DT490" t="str">
            <v/>
          </cell>
          <cell r="DU490" t="str">
            <v>No</v>
          </cell>
          <cell r="DV490">
            <v>1</v>
          </cell>
          <cell r="DW490" t="str">
            <v/>
          </cell>
        </row>
        <row r="491">
          <cell r="U491" t="str">
            <v>PR19UUW_A02-WN</v>
          </cell>
          <cell r="V491" t="str">
            <v>Your drinking water is safe and clean</v>
          </cell>
          <cell r="W491" t="str">
            <v>PR14 revision</v>
          </cell>
          <cell r="X491" t="str">
            <v>A02-WN</v>
          </cell>
          <cell r="Y491" t="str">
            <v>Reducing water quality contacts due to taste, smell and appearance</v>
          </cell>
          <cell r="Z491" t="str">
            <v>As per DWI definition and as used by Discover Water.</v>
          </cell>
          <cell r="AA491" t="str">
            <v/>
          </cell>
          <cell r="AB491">
            <v>1</v>
          </cell>
          <cell r="AC491" t="str">
            <v/>
          </cell>
          <cell r="AD491" t="str">
            <v/>
          </cell>
          <cell r="AE491" t="str">
            <v/>
          </cell>
          <cell r="AF491" t="str">
            <v/>
          </cell>
          <cell r="AG491" t="str">
            <v/>
          </cell>
          <cell r="AH491" t="str">
            <v/>
          </cell>
          <cell r="AI491">
            <v>1</v>
          </cell>
          <cell r="AJ491" t="str">
            <v>Out &amp; under</v>
          </cell>
          <cell r="AK491" t="str">
            <v xml:space="preserve">Revenue </v>
          </cell>
          <cell r="AL491" t="str">
            <v>In-period</v>
          </cell>
          <cell r="AM491" t="str">
            <v>Customer contacts - water quality</v>
          </cell>
          <cell r="AN491" t="str">
            <v>Number</v>
          </cell>
          <cell r="AO491" t="str">
            <v>No. of contacts per 1,000 population</v>
          </cell>
          <cell r="AP491">
            <v>1</v>
          </cell>
          <cell r="AQ491" t="str">
            <v>Down</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t="str">
            <v/>
          </cell>
          <cell r="BJ491" t="str">
            <v/>
          </cell>
          <cell r="BK491" t="str">
            <v/>
          </cell>
          <cell r="BL491" t="str">
            <v/>
          </cell>
          <cell r="BM491" t="str">
            <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t="str">
            <v>Yes</v>
          </cell>
          <cell r="CE491" t="str">
            <v>Yes</v>
          </cell>
          <cell r="CF491" t="str">
            <v>Yes</v>
          </cell>
          <cell r="CG491" t="str">
            <v>Yes</v>
          </cell>
          <cell r="CH491" t="str">
            <v>Yes</v>
          </cell>
          <cell r="CI491" t="str">
            <v/>
          </cell>
          <cell r="CJ491" t="str">
            <v/>
          </cell>
          <cell r="CK491" t="str">
            <v/>
          </cell>
          <cell r="CL491" t="str">
            <v/>
          </cell>
          <cell r="CM491" t="str">
            <v/>
          </cell>
          <cell r="CN491" t="str">
            <v/>
          </cell>
          <cell r="CO491" t="str">
            <v/>
          </cell>
          <cell r="CP491" t="str">
            <v/>
          </cell>
          <cell r="CQ491" t="str">
            <v/>
          </cell>
          <cell r="CR491" t="str">
            <v/>
          </cell>
          <cell r="CS491" t="str">
            <v/>
          </cell>
          <cell r="CT491" t="str">
            <v/>
          </cell>
          <cell r="CU491" t="str">
            <v/>
          </cell>
          <cell r="CV491" t="str">
            <v/>
          </cell>
          <cell r="CW491" t="str">
            <v/>
          </cell>
          <cell r="CX491" t="str">
            <v/>
          </cell>
          <cell r="CY491" t="str">
            <v/>
          </cell>
          <cell r="CZ491" t="str">
            <v/>
          </cell>
          <cell r="DA491" t="str">
            <v/>
          </cell>
          <cell r="DB491" t="str">
            <v/>
          </cell>
          <cell r="DC491" t="str">
            <v/>
          </cell>
          <cell r="DD491" t="str">
            <v/>
          </cell>
          <cell r="DE491" t="str">
            <v/>
          </cell>
          <cell r="DF491" t="str">
            <v/>
          </cell>
          <cell r="DG491" t="str">
            <v/>
          </cell>
          <cell r="DH491" t="str">
            <v/>
          </cell>
          <cell r="DI491" t="str">
            <v/>
          </cell>
          <cell r="DJ491" t="str">
            <v/>
          </cell>
          <cell r="DK491" t="str">
            <v/>
          </cell>
          <cell r="DL491" t="str">
            <v/>
          </cell>
          <cell r="DM491" t="str">
            <v/>
          </cell>
          <cell r="DN491" t="str">
            <v/>
          </cell>
          <cell r="DO491" t="str">
            <v/>
          </cell>
          <cell r="DP491" t="str">
            <v/>
          </cell>
          <cell r="DQ491" t="str">
            <v/>
          </cell>
          <cell r="DR491" t="str">
            <v/>
          </cell>
          <cell r="DS491" t="str">
            <v/>
          </cell>
          <cell r="DT491" t="str">
            <v/>
          </cell>
          <cell r="DU491" t="str">
            <v/>
          </cell>
          <cell r="DV491">
            <v>1</v>
          </cell>
          <cell r="DW491" t="str">
            <v/>
          </cell>
        </row>
        <row r="492">
          <cell r="U492" t="str">
            <v>PR19UUW_A03-WN</v>
          </cell>
          <cell r="V492" t="str">
            <v>Your drinking water is safe and clean</v>
          </cell>
          <cell r="W492" t="str">
            <v>PR19 new</v>
          </cell>
          <cell r="X492" t="str">
            <v>A03-WN</v>
          </cell>
          <cell r="Y492" t="str">
            <v>Number of properties with lead risk reduced</v>
          </cell>
          <cell r="Z492"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AA492" t="str">
            <v/>
          </cell>
          <cell r="AB492">
            <v>1</v>
          </cell>
          <cell r="AC492" t="str">
            <v/>
          </cell>
          <cell r="AD492" t="str">
            <v/>
          </cell>
          <cell r="AE492" t="str">
            <v/>
          </cell>
          <cell r="AF492" t="str">
            <v/>
          </cell>
          <cell r="AG492" t="str">
            <v/>
          </cell>
          <cell r="AH492" t="str">
            <v/>
          </cell>
          <cell r="AI492">
            <v>1</v>
          </cell>
          <cell r="AJ492" t="str">
            <v>Out &amp; under</v>
          </cell>
          <cell r="AK492" t="str">
            <v xml:space="preserve">Revenue </v>
          </cell>
          <cell r="AL492" t="str">
            <v>In-period</v>
          </cell>
          <cell r="AM492" t="str">
            <v>Water quality compliance</v>
          </cell>
          <cell r="AN492" t="str">
            <v>nr</v>
          </cell>
          <cell r="AO492" t="str">
            <v>Number of qualifying complete lead service pipe replacements completed per year</v>
          </cell>
          <cell r="AP492">
            <v>0</v>
          </cell>
          <cell r="AQ492" t="str">
            <v>Up</v>
          </cell>
          <cell r="AR492" t="str">
            <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t="str">
            <v/>
          </cell>
          <cell r="BJ492" t="str">
            <v/>
          </cell>
          <cell r="BK492" t="str">
            <v/>
          </cell>
          <cell r="BL492" t="str">
            <v/>
          </cell>
          <cell r="BM492" t="str">
            <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t="str">
            <v>Yes</v>
          </cell>
          <cell r="CE492" t="str">
            <v>Yes</v>
          </cell>
          <cell r="CF492" t="str">
            <v>Yes</v>
          </cell>
          <cell r="CG492" t="str">
            <v>Yes</v>
          </cell>
          <cell r="CH492" t="str">
            <v>Yes</v>
          </cell>
          <cell r="CI492" t="str">
            <v/>
          </cell>
          <cell r="CJ492" t="str">
            <v/>
          </cell>
          <cell r="CK492" t="str">
            <v/>
          </cell>
          <cell r="CL492" t="str">
            <v/>
          </cell>
          <cell r="CM492" t="str">
            <v/>
          </cell>
          <cell r="CN492" t="str">
            <v/>
          </cell>
          <cell r="CO492" t="str">
            <v/>
          </cell>
          <cell r="CP492" t="str">
            <v/>
          </cell>
          <cell r="CQ492" t="str">
            <v/>
          </cell>
          <cell r="CR492" t="str">
            <v/>
          </cell>
          <cell r="CS492" t="str">
            <v/>
          </cell>
          <cell r="CT492" t="str">
            <v/>
          </cell>
          <cell r="CU492" t="str">
            <v/>
          </cell>
          <cell r="CV492" t="str">
            <v/>
          </cell>
          <cell r="CW492" t="str">
            <v/>
          </cell>
          <cell r="CX492" t="str">
            <v/>
          </cell>
          <cell r="CY492" t="str">
            <v/>
          </cell>
          <cell r="CZ492" t="str">
            <v/>
          </cell>
          <cell r="DA492" t="str">
            <v/>
          </cell>
          <cell r="DB492" t="str">
            <v/>
          </cell>
          <cell r="DC492" t="str">
            <v/>
          </cell>
          <cell r="DD492" t="str">
            <v/>
          </cell>
          <cell r="DE492" t="str">
            <v/>
          </cell>
          <cell r="DF492" t="str">
            <v/>
          </cell>
          <cell r="DG492" t="str">
            <v/>
          </cell>
          <cell r="DH492" t="str">
            <v/>
          </cell>
          <cell r="DI492" t="str">
            <v/>
          </cell>
          <cell r="DJ492" t="str">
            <v/>
          </cell>
          <cell r="DK492" t="str">
            <v/>
          </cell>
          <cell r="DL492" t="str">
            <v/>
          </cell>
          <cell r="DM492" t="str">
            <v/>
          </cell>
          <cell r="DN492" t="str">
            <v/>
          </cell>
          <cell r="DO492" t="str">
            <v/>
          </cell>
          <cell r="DP492" t="str">
            <v/>
          </cell>
          <cell r="DQ492" t="str">
            <v/>
          </cell>
          <cell r="DR492" t="str">
            <v/>
          </cell>
          <cell r="DS492" t="str">
            <v/>
          </cell>
          <cell r="DT492" t="str">
            <v/>
          </cell>
          <cell r="DU492" t="str">
            <v/>
          </cell>
          <cell r="DV492">
            <v>1</v>
          </cell>
          <cell r="DW492" t="str">
            <v/>
          </cell>
        </row>
        <row r="493">
          <cell r="U493" t="str">
            <v>PR19UUW_A04-WN</v>
          </cell>
          <cell r="V493" t="str">
            <v>Your drinking water is safe and clean</v>
          </cell>
          <cell r="W493" t="str">
            <v>PR19 new</v>
          </cell>
          <cell r="X493" t="str">
            <v>A04-WN</v>
          </cell>
          <cell r="Y493" t="str">
            <v>Helping customers look after water in their home</v>
          </cell>
          <cell r="Z493"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AA493" t="str">
            <v/>
          </cell>
          <cell r="AB493">
            <v>1</v>
          </cell>
          <cell r="AC493" t="str">
            <v/>
          </cell>
          <cell r="AD493" t="str">
            <v/>
          </cell>
          <cell r="AE493" t="str">
            <v/>
          </cell>
          <cell r="AF493" t="str">
            <v/>
          </cell>
          <cell r="AG493" t="str">
            <v/>
          </cell>
          <cell r="AH493" t="str">
            <v/>
          </cell>
          <cell r="AI493">
            <v>1</v>
          </cell>
          <cell r="AJ493" t="str">
            <v>Out &amp; under</v>
          </cell>
          <cell r="AK493" t="str">
            <v xml:space="preserve">Revenue </v>
          </cell>
          <cell r="AL493" t="str">
            <v>In-period</v>
          </cell>
          <cell r="AM493" t="str">
            <v>Customer education/awareness</v>
          </cell>
          <cell r="AN493" t="str">
            <v>%</v>
          </cell>
          <cell r="AO493" t="str">
            <v>Percentage of customers (as surveyed) who are aware of water quality and water efficiency (and therefore usage) within the customers’ homes</v>
          </cell>
          <cell r="AP493">
            <v>1</v>
          </cell>
          <cell r="AQ493" t="str">
            <v>Up</v>
          </cell>
          <cell r="AR493" t="str">
            <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t="str">
            <v/>
          </cell>
          <cell r="BJ493" t="str">
            <v/>
          </cell>
          <cell r="BK493" t="str">
            <v/>
          </cell>
          <cell r="BL493" t="str">
            <v/>
          </cell>
          <cell r="BM493" t="str">
            <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t="str">
            <v>Yes</v>
          </cell>
          <cell r="CE493" t="str">
            <v>Yes</v>
          </cell>
          <cell r="CF493" t="str">
            <v>Yes</v>
          </cell>
          <cell r="CG493" t="str">
            <v>Yes</v>
          </cell>
          <cell r="CH493" t="str">
            <v>Yes</v>
          </cell>
          <cell r="CI493" t="str">
            <v/>
          </cell>
          <cell r="CJ493" t="str">
            <v/>
          </cell>
          <cell r="CK493" t="str">
            <v/>
          </cell>
          <cell r="CL493" t="str">
            <v/>
          </cell>
          <cell r="CM493" t="str">
            <v/>
          </cell>
          <cell r="CN493" t="str">
            <v/>
          </cell>
          <cell r="CO493" t="str">
            <v/>
          </cell>
          <cell r="CP493" t="str">
            <v/>
          </cell>
          <cell r="CQ493" t="str">
            <v/>
          </cell>
          <cell r="CR493" t="str">
            <v/>
          </cell>
          <cell r="CS493" t="str">
            <v/>
          </cell>
          <cell r="CT493" t="str">
            <v/>
          </cell>
          <cell r="CU493" t="str">
            <v/>
          </cell>
          <cell r="CV493" t="str">
            <v/>
          </cell>
          <cell r="CW493" t="str">
            <v/>
          </cell>
          <cell r="CX493" t="str">
            <v/>
          </cell>
          <cell r="CY493" t="str">
            <v/>
          </cell>
          <cell r="CZ493" t="str">
            <v/>
          </cell>
          <cell r="DA493" t="str">
            <v/>
          </cell>
          <cell r="DB493" t="str">
            <v/>
          </cell>
          <cell r="DC493" t="str">
            <v/>
          </cell>
          <cell r="DD493" t="str">
            <v/>
          </cell>
          <cell r="DE493" t="str">
            <v/>
          </cell>
          <cell r="DF493" t="str">
            <v/>
          </cell>
          <cell r="DG493" t="str">
            <v/>
          </cell>
          <cell r="DH493" t="str">
            <v/>
          </cell>
          <cell r="DI493" t="str">
            <v/>
          </cell>
          <cell r="DJ493" t="str">
            <v/>
          </cell>
          <cell r="DK493" t="str">
            <v/>
          </cell>
          <cell r="DL493" t="str">
            <v/>
          </cell>
          <cell r="DM493" t="str">
            <v/>
          </cell>
          <cell r="DN493" t="str">
            <v/>
          </cell>
          <cell r="DO493" t="str">
            <v/>
          </cell>
          <cell r="DP493" t="str">
            <v/>
          </cell>
          <cell r="DQ493" t="str">
            <v/>
          </cell>
          <cell r="DR493" t="str">
            <v/>
          </cell>
          <cell r="DS493" t="str">
            <v/>
          </cell>
          <cell r="DT493" t="str">
            <v/>
          </cell>
          <cell r="DU493" t="str">
            <v/>
          </cell>
          <cell r="DV493">
            <v>1</v>
          </cell>
          <cell r="DW493" t="str">
            <v/>
          </cell>
        </row>
        <row r="494">
          <cell r="U494" t="str">
            <v>PR19UUW_A05-WN</v>
          </cell>
          <cell r="V494" t="str">
            <v>Your drinking water is safe and clean</v>
          </cell>
          <cell r="W494" t="str">
            <v>PR19 new</v>
          </cell>
          <cell r="X494" t="str">
            <v>A05-WN</v>
          </cell>
          <cell r="Y494" t="str">
            <v>Reducing discolouration from the Vyrnwy treated water aqueduct</v>
          </cell>
          <cell r="Z494" t="str">
            <v>This measure records the length of the Vyrnwy treated water aqueduct cleaned / relined, if required by the Drinking Water Inspectorate (DWI) to meet the target for reduction in water discolouration.</v>
          </cell>
          <cell r="AA494" t="str">
            <v/>
          </cell>
          <cell r="AB494">
            <v>1</v>
          </cell>
          <cell r="AC494" t="str">
            <v/>
          </cell>
          <cell r="AD494" t="str">
            <v/>
          </cell>
          <cell r="AE494" t="str">
            <v/>
          </cell>
          <cell r="AF494" t="str">
            <v/>
          </cell>
          <cell r="AG494" t="str">
            <v/>
          </cell>
          <cell r="AH494" t="str">
            <v/>
          </cell>
          <cell r="AI494">
            <v>1</v>
          </cell>
          <cell r="AJ494" t="str">
            <v>Out</v>
          </cell>
          <cell r="AK494" t="str">
            <v xml:space="preserve">Revenue </v>
          </cell>
          <cell r="AL494" t="str">
            <v>In-period</v>
          </cell>
          <cell r="AM494" t="str">
            <v>Customer contacts - water quality</v>
          </cell>
          <cell r="AN494" t="str">
            <v>nr</v>
          </cell>
          <cell r="AO494" t="str">
            <v>Number of kilometres of the Vyrnwy treated water aqueduct cleaned/relined annually</v>
          </cell>
          <cell r="AP494">
            <v>2</v>
          </cell>
          <cell r="AQ494" t="str">
            <v>Up</v>
          </cell>
          <cell r="AR494" t="str">
            <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t="str">
            <v/>
          </cell>
          <cell r="BJ494" t="str">
            <v/>
          </cell>
          <cell r="BK494" t="str">
            <v/>
          </cell>
          <cell r="BL494" t="str">
            <v/>
          </cell>
          <cell r="BM494" t="str">
            <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t="str">
            <v>Yes</v>
          </cell>
          <cell r="CE494" t="str">
            <v>Yes</v>
          </cell>
          <cell r="CF494" t="str">
            <v>Yes</v>
          </cell>
          <cell r="CG494" t="str">
            <v>Yes</v>
          </cell>
          <cell r="CH494" t="str">
            <v>Yes</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t="str">
            <v/>
          </cell>
          <cell r="CV494" t="str">
            <v/>
          </cell>
          <cell r="CW494" t="str">
            <v/>
          </cell>
          <cell r="CX494" t="str">
            <v/>
          </cell>
          <cell r="CY494" t="str">
            <v/>
          </cell>
          <cell r="CZ494" t="str">
            <v/>
          </cell>
          <cell r="DA494" t="str">
            <v/>
          </cell>
          <cell r="DB494" t="str">
            <v/>
          </cell>
          <cell r="DC494" t="str">
            <v/>
          </cell>
          <cell r="DD494" t="str">
            <v/>
          </cell>
          <cell r="DE494" t="str">
            <v/>
          </cell>
          <cell r="DF494" t="str">
            <v/>
          </cell>
          <cell r="DG494" t="str">
            <v/>
          </cell>
          <cell r="DH494" t="str">
            <v/>
          </cell>
          <cell r="DI494" t="str">
            <v/>
          </cell>
          <cell r="DJ494" t="str">
            <v/>
          </cell>
          <cell r="DK494" t="str">
            <v/>
          </cell>
          <cell r="DL494" t="str">
            <v/>
          </cell>
          <cell r="DM494" t="str">
            <v/>
          </cell>
          <cell r="DN494" t="str">
            <v/>
          </cell>
          <cell r="DO494" t="str">
            <v/>
          </cell>
          <cell r="DP494" t="str">
            <v/>
          </cell>
          <cell r="DQ494" t="str">
            <v/>
          </cell>
          <cell r="DR494" t="str">
            <v/>
          </cell>
          <cell r="DS494" t="str">
            <v/>
          </cell>
          <cell r="DT494" t="str">
            <v/>
          </cell>
          <cell r="DU494" t="str">
            <v/>
          </cell>
          <cell r="DV494">
            <v>1</v>
          </cell>
          <cell r="DW494" t="str">
            <v/>
          </cell>
        </row>
        <row r="495">
          <cell r="U495" t="str">
            <v>PR19UUW_B01-WN</v>
          </cell>
          <cell r="V495" t="str">
            <v>You have a reliable supply of water now and in the future</v>
          </cell>
          <cell r="W495" t="str">
            <v>PR14 revision</v>
          </cell>
          <cell r="X495" t="str">
            <v>B01-WN</v>
          </cell>
          <cell r="Y495" t="str">
            <v>Leakage</v>
          </cell>
          <cell r="Z495" t="str">
            <v>As per Ofwat definition</v>
          </cell>
          <cell r="AA495" t="str">
            <v/>
          </cell>
          <cell r="AB495">
            <v>1</v>
          </cell>
          <cell r="AC495" t="str">
            <v/>
          </cell>
          <cell r="AD495" t="str">
            <v/>
          </cell>
          <cell r="AE495" t="str">
            <v/>
          </cell>
          <cell r="AF495" t="str">
            <v/>
          </cell>
          <cell r="AG495" t="str">
            <v/>
          </cell>
          <cell r="AH495" t="str">
            <v/>
          </cell>
          <cell r="AI495">
            <v>1</v>
          </cell>
          <cell r="AJ495" t="str">
            <v>Out &amp; under</v>
          </cell>
          <cell r="AK495" t="str">
            <v xml:space="preserve">Revenue </v>
          </cell>
          <cell r="AL495" t="str">
            <v>In-period</v>
          </cell>
          <cell r="AM495" t="str">
            <v>Leakage</v>
          </cell>
          <cell r="AN495" t="str">
            <v>%</v>
          </cell>
          <cell r="AO495" t="str">
            <v>Percentage reduction from baseline (2019-20) using 3 year average</v>
          </cell>
          <cell r="AP495">
            <v>1</v>
          </cell>
          <cell r="AQ495" t="str">
            <v>Up</v>
          </cell>
          <cell r="AR495" t="str">
            <v>Leakage</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0.8</v>
          </cell>
          <cell r="BJ495">
            <v>1.9</v>
          </cell>
          <cell r="BK495">
            <v>3.7</v>
          </cell>
          <cell r="BL495">
            <v>6.6</v>
          </cell>
          <cell r="BM495">
            <v>10.8</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t="str">
            <v>Yes</v>
          </cell>
          <cell r="CE495" t="str">
            <v>Yes</v>
          </cell>
          <cell r="CF495" t="str">
            <v>Yes</v>
          </cell>
          <cell r="CG495" t="str">
            <v>Yes</v>
          </cell>
          <cell r="CH495" t="str">
            <v>Yes</v>
          </cell>
          <cell r="CI495" t="str">
            <v/>
          </cell>
          <cell r="CJ495" t="str">
            <v/>
          </cell>
          <cell r="CK495" t="str">
            <v/>
          </cell>
          <cell r="CL495" t="str">
            <v/>
          </cell>
          <cell r="CM495" t="str">
            <v/>
          </cell>
          <cell r="CN495">
            <v>-5</v>
          </cell>
          <cell r="CO495">
            <v>-5</v>
          </cell>
          <cell r="CP495">
            <v>-5</v>
          </cell>
          <cell r="CQ495">
            <v>-5</v>
          </cell>
          <cell r="CR495">
            <v>-5</v>
          </cell>
          <cell r="CS495" t="str">
            <v/>
          </cell>
          <cell r="CT495" t="str">
            <v/>
          </cell>
          <cell r="CU495" t="str">
            <v/>
          </cell>
          <cell r="CV495" t="str">
            <v/>
          </cell>
          <cell r="CW495" t="str">
            <v/>
          </cell>
          <cell r="CX495" t="str">
            <v/>
          </cell>
          <cell r="CY495" t="str">
            <v/>
          </cell>
          <cell r="CZ495" t="str">
            <v/>
          </cell>
          <cell r="DA495" t="str">
            <v/>
          </cell>
          <cell r="DB495" t="str">
            <v/>
          </cell>
          <cell r="DC495">
            <v>2.5</v>
          </cell>
          <cell r="DD495">
            <v>5.0999999999999996</v>
          </cell>
          <cell r="DE495">
            <v>8.9</v>
          </cell>
          <cell r="DF495">
            <v>13.2</v>
          </cell>
          <cell r="DG495">
            <v>17.2</v>
          </cell>
          <cell r="DH495" t="str">
            <v/>
          </cell>
          <cell r="DI495" t="str">
            <v/>
          </cell>
          <cell r="DJ495" t="str">
            <v/>
          </cell>
          <cell r="DK495" t="str">
            <v/>
          </cell>
          <cell r="DL495" t="str">
            <v/>
          </cell>
          <cell r="DM495">
            <v>-0.17499999999999999</v>
          </cell>
          <cell r="DN495" t="str">
            <v/>
          </cell>
          <cell r="DO495" t="str">
            <v/>
          </cell>
          <cell r="DP495" t="str">
            <v/>
          </cell>
          <cell r="DQ495">
            <v>0.14599999999999999</v>
          </cell>
          <cell r="DR495" t="str">
            <v/>
          </cell>
          <cell r="DS495" t="str">
            <v/>
          </cell>
          <cell r="DT495" t="str">
            <v/>
          </cell>
          <cell r="DU495" t="str">
            <v>No</v>
          </cell>
          <cell r="DV495">
            <v>1</v>
          </cell>
          <cell r="DW495" t="str">
            <v/>
          </cell>
        </row>
        <row r="496">
          <cell r="U496" t="str">
            <v>PR19UUW_B02-WN</v>
          </cell>
          <cell r="V496" t="str">
            <v>You have a reliable supply of water now and in the future</v>
          </cell>
          <cell r="W496" t="str">
            <v>PR14 revision</v>
          </cell>
          <cell r="X496" t="str">
            <v>B02-WN</v>
          </cell>
          <cell r="Y496" t="str">
            <v>Mains repairs</v>
          </cell>
          <cell r="Z496" t="str">
            <v>As per Ofwat definition</v>
          </cell>
          <cell r="AA496" t="str">
            <v/>
          </cell>
          <cell r="AB496">
            <v>1</v>
          </cell>
          <cell r="AC496" t="str">
            <v/>
          </cell>
          <cell r="AD496" t="str">
            <v/>
          </cell>
          <cell r="AE496" t="str">
            <v/>
          </cell>
          <cell r="AF496" t="str">
            <v/>
          </cell>
          <cell r="AG496" t="str">
            <v/>
          </cell>
          <cell r="AH496" t="str">
            <v/>
          </cell>
          <cell r="AI496">
            <v>1</v>
          </cell>
          <cell r="AJ496" t="str">
            <v>Out &amp; under</v>
          </cell>
          <cell r="AK496" t="str">
            <v xml:space="preserve">Revenue </v>
          </cell>
          <cell r="AL496" t="str">
            <v>In-period</v>
          </cell>
          <cell r="AM496" t="str">
            <v>Water mains bursts</v>
          </cell>
          <cell r="AN496" t="str">
            <v>number</v>
          </cell>
          <cell r="AO496" t="str">
            <v>Number of repairs per 1000 km of mains</v>
          </cell>
          <cell r="AP496">
            <v>1</v>
          </cell>
          <cell r="AQ496" t="str">
            <v>Down</v>
          </cell>
          <cell r="AR496" t="str">
            <v>Mains repairs</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119.9</v>
          </cell>
          <cell r="BJ496">
            <v>118.2</v>
          </cell>
          <cell r="BK496">
            <v>116.6</v>
          </cell>
          <cell r="BL496">
            <v>114.9</v>
          </cell>
          <cell r="BM496">
            <v>113.3</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t="str">
            <v>Yes</v>
          </cell>
          <cell r="CE496" t="str">
            <v>Yes</v>
          </cell>
          <cell r="CF496" t="str">
            <v>Yes</v>
          </cell>
          <cell r="CG496" t="str">
            <v>Yes</v>
          </cell>
          <cell r="CH496" t="str">
            <v>Yes</v>
          </cell>
          <cell r="CI496" t="str">
            <v/>
          </cell>
          <cell r="CJ496" t="str">
            <v/>
          </cell>
          <cell r="CK496" t="str">
            <v/>
          </cell>
          <cell r="CL496" t="str">
            <v/>
          </cell>
          <cell r="CM496" t="str">
            <v/>
          </cell>
          <cell r="CN496">
            <v>167.9</v>
          </cell>
          <cell r="CO496">
            <v>167.9</v>
          </cell>
          <cell r="CP496">
            <v>167.9</v>
          </cell>
          <cell r="CQ496">
            <v>167.9</v>
          </cell>
          <cell r="CR496">
            <v>167.9</v>
          </cell>
          <cell r="CS496" t="str">
            <v/>
          </cell>
          <cell r="CT496" t="str">
            <v/>
          </cell>
          <cell r="CU496" t="str">
            <v/>
          </cell>
          <cell r="CV496" t="str">
            <v/>
          </cell>
          <cell r="CW496" t="str">
            <v/>
          </cell>
          <cell r="CX496" t="str">
            <v/>
          </cell>
          <cell r="CY496" t="str">
            <v/>
          </cell>
          <cell r="CZ496" t="str">
            <v/>
          </cell>
          <cell r="DA496" t="str">
            <v/>
          </cell>
          <cell r="DB496" t="str">
            <v/>
          </cell>
          <cell r="DC496">
            <v>89.9</v>
          </cell>
          <cell r="DD496">
            <v>88.3</v>
          </cell>
          <cell r="DE496">
            <v>86.6</v>
          </cell>
          <cell r="DF496">
            <v>84.9</v>
          </cell>
          <cell r="DG496">
            <v>83.3</v>
          </cell>
          <cell r="DH496" t="str">
            <v/>
          </cell>
          <cell r="DI496" t="str">
            <v/>
          </cell>
          <cell r="DJ496" t="str">
            <v/>
          </cell>
          <cell r="DK496" t="str">
            <v/>
          </cell>
          <cell r="DL496" t="str">
            <v/>
          </cell>
          <cell r="DM496">
            <v>-0.23499999999999999</v>
          </cell>
          <cell r="DN496" t="str">
            <v/>
          </cell>
          <cell r="DO496" t="str">
            <v/>
          </cell>
          <cell r="DP496" t="str">
            <v/>
          </cell>
          <cell r="DQ496">
            <v>0.13200000000000001</v>
          </cell>
          <cell r="DR496" t="str">
            <v/>
          </cell>
          <cell r="DS496" t="str">
            <v/>
          </cell>
          <cell r="DT496" t="str">
            <v/>
          </cell>
          <cell r="DU496" t="str">
            <v/>
          </cell>
          <cell r="DV496">
            <v>1</v>
          </cell>
          <cell r="DW496" t="str">
            <v/>
          </cell>
        </row>
        <row r="497">
          <cell r="U497" t="str">
            <v>PR19UUW_B03-WN</v>
          </cell>
          <cell r="V497" t="str">
            <v>You have a reliable supply of water now and in the future</v>
          </cell>
          <cell r="W497" t="str">
            <v>PR14 revision</v>
          </cell>
          <cell r="X497" t="str">
            <v>B03-WN</v>
          </cell>
          <cell r="Y497" t="str">
            <v>Water supply interruptions</v>
          </cell>
          <cell r="Z497" t="str">
            <v>As per Ofwat definition</v>
          </cell>
          <cell r="AA497" t="str">
            <v/>
          </cell>
          <cell r="AB497">
            <v>1</v>
          </cell>
          <cell r="AC497" t="str">
            <v/>
          </cell>
          <cell r="AD497" t="str">
            <v/>
          </cell>
          <cell r="AE497" t="str">
            <v/>
          </cell>
          <cell r="AF497" t="str">
            <v/>
          </cell>
          <cell r="AG497" t="str">
            <v/>
          </cell>
          <cell r="AH497" t="str">
            <v/>
          </cell>
          <cell r="AI497">
            <v>1</v>
          </cell>
          <cell r="AJ497" t="str">
            <v>Out &amp; under</v>
          </cell>
          <cell r="AK497" t="str">
            <v xml:space="preserve">Revenue </v>
          </cell>
          <cell r="AL497" t="str">
            <v>In-period</v>
          </cell>
          <cell r="AM497" t="str">
            <v>Supply interruptions</v>
          </cell>
          <cell r="AN497" t="str">
            <v>hh:mm:ss</v>
          </cell>
          <cell r="AO497" t="str">
            <v>Hours:minutes:seconds per property per year</v>
          </cell>
          <cell r="AP497">
            <v>0</v>
          </cell>
          <cell r="AQ497" t="str">
            <v>Down</v>
          </cell>
          <cell r="AR497" t="str">
            <v>Water supply interruptions</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4.5138888888888893E-3</v>
          </cell>
          <cell r="BJ497">
            <v>4.2592592592592595E-3</v>
          </cell>
          <cell r="BK497">
            <v>3.9930555555555561E-3</v>
          </cell>
          <cell r="BL497">
            <v>3.7384259259259263E-3</v>
          </cell>
          <cell r="BM497">
            <v>3.472222222222222E-3</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t="str">
            <v>Yes</v>
          </cell>
          <cell r="CE497" t="str">
            <v>Yes</v>
          </cell>
          <cell r="CF497" t="str">
            <v>Yes</v>
          </cell>
          <cell r="CG497" t="str">
            <v>Yes</v>
          </cell>
          <cell r="CH497" t="str">
            <v>Yes</v>
          </cell>
          <cell r="CI497" t="str">
            <v/>
          </cell>
          <cell r="CJ497" t="str">
            <v/>
          </cell>
          <cell r="CK497" t="str">
            <v/>
          </cell>
          <cell r="CL497" t="str">
            <v/>
          </cell>
          <cell r="CM497" t="str">
            <v/>
          </cell>
          <cell r="CN497">
            <v>1.5798611111111114E-2</v>
          </cell>
          <cell r="CO497">
            <v>1.5798611111111114E-2</v>
          </cell>
          <cell r="CP497">
            <v>1.5798611111111114E-2</v>
          </cell>
          <cell r="CQ497">
            <v>1.5798611111111114E-2</v>
          </cell>
          <cell r="CR497">
            <v>1.5798611111111114E-2</v>
          </cell>
          <cell r="CS497" t="str">
            <v/>
          </cell>
          <cell r="CT497" t="str">
            <v/>
          </cell>
          <cell r="CU497" t="str">
            <v/>
          </cell>
          <cell r="CV497" t="str">
            <v/>
          </cell>
          <cell r="CW497" t="str">
            <v/>
          </cell>
          <cell r="CX497" t="str">
            <v/>
          </cell>
          <cell r="CY497" t="str">
            <v/>
          </cell>
          <cell r="CZ497" t="str">
            <v/>
          </cell>
          <cell r="DA497" t="str">
            <v/>
          </cell>
          <cell r="DB497" t="str">
            <v/>
          </cell>
          <cell r="DC497">
            <v>2.4305555555555556E-3</v>
          </cell>
          <cell r="DD497">
            <v>2.3263888888888891E-3</v>
          </cell>
          <cell r="DE497">
            <v>2.2106481481481491E-3</v>
          </cell>
          <cell r="DF497">
            <v>2.1064814814814817E-3</v>
          </cell>
          <cell r="DG497">
            <v>2.0138888888888888E-3</v>
          </cell>
          <cell r="DH497" t="str">
            <v/>
          </cell>
          <cell r="DI497" t="str">
            <v/>
          </cell>
          <cell r="DJ497" t="str">
            <v/>
          </cell>
          <cell r="DK497" t="str">
            <v/>
          </cell>
          <cell r="DL497" t="str">
            <v/>
          </cell>
          <cell r="DM497">
            <v>-0.93600000000000005</v>
          </cell>
          <cell r="DN497" t="str">
            <v/>
          </cell>
          <cell r="DO497" t="str">
            <v/>
          </cell>
          <cell r="DP497" t="str">
            <v/>
          </cell>
          <cell r="DQ497">
            <v>0.93600000000000005</v>
          </cell>
          <cell r="DR497" t="str">
            <v/>
          </cell>
          <cell r="DS497" t="str">
            <v/>
          </cell>
          <cell r="DT497" t="str">
            <v/>
          </cell>
          <cell r="DU497" t="str">
            <v>No</v>
          </cell>
          <cell r="DV497">
            <v>1</v>
          </cell>
          <cell r="DW497" t="str">
            <v/>
          </cell>
        </row>
        <row r="498">
          <cell r="U498" t="str">
            <v>PR19UUW_B04-CF</v>
          </cell>
          <cell r="V498" t="str">
            <v>You have a reliable supply of water now and in the future</v>
          </cell>
          <cell r="W498" t="str">
            <v>PR19 new</v>
          </cell>
          <cell r="X498" t="str">
            <v>B04-CF</v>
          </cell>
          <cell r="Y498" t="str">
            <v>Unplanned outage</v>
          </cell>
          <cell r="Z498" t="str">
            <v>As per Ofwat definition</v>
          </cell>
          <cell r="AA498">
            <v>0.05</v>
          </cell>
          <cell r="AB498">
            <v>0.95</v>
          </cell>
          <cell r="AC498" t="str">
            <v/>
          </cell>
          <cell r="AD498" t="str">
            <v/>
          </cell>
          <cell r="AE498" t="str">
            <v/>
          </cell>
          <cell r="AF498" t="str">
            <v/>
          </cell>
          <cell r="AG498" t="str">
            <v/>
          </cell>
          <cell r="AH498" t="str">
            <v/>
          </cell>
          <cell r="AI498">
            <v>1</v>
          </cell>
          <cell r="AJ498" t="str">
            <v>Under</v>
          </cell>
          <cell r="AK498" t="str">
            <v xml:space="preserve">Revenue </v>
          </cell>
          <cell r="AL498" t="str">
            <v>In-period</v>
          </cell>
          <cell r="AM498" t="str">
            <v>Water outage</v>
          </cell>
          <cell r="AN498" t="str">
            <v>%</v>
          </cell>
          <cell r="AO498" t="str">
            <v>Percentage of peak week production capacity</v>
          </cell>
          <cell r="AP498">
            <v>2</v>
          </cell>
          <cell r="AQ498" t="str">
            <v>Down</v>
          </cell>
          <cell r="AR498" t="str">
            <v>Unplanned outage</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3.56</v>
          </cell>
          <cell r="BJ498">
            <v>3.26</v>
          </cell>
          <cell r="BK498">
            <v>2.95</v>
          </cell>
          <cell r="BL498">
            <v>2.65</v>
          </cell>
          <cell r="BM498">
            <v>2.34</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t="str">
            <v>Yes</v>
          </cell>
          <cell r="CE498" t="str">
            <v>Yes</v>
          </cell>
          <cell r="CF498" t="str">
            <v>Yes</v>
          </cell>
          <cell r="CG498" t="str">
            <v>Yes</v>
          </cell>
          <cell r="CH498" t="str">
            <v>Yes</v>
          </cell>
          <cell r="CI498" t="str">
            <v/>
          </cell>
          <cell r="CJ498" t="str">
            <v/>
          </cell>
          <cell r="CK498" t="str">
            <v/>
          </cell>
          <cell r="CL498" t="str">
            <v/>
          </cell>
          <cell r="CM498" t="str">
            <v/>
          </cell>
          <cell r="CN498">
            <v>7.13</v>
          </cell>
          <cell r="CO498">
            <v>7.13</v>
          </cell>
          <cell r="CP498">
            <v>7.13</v>
          </cell>
          <cell r="CQ498">
            <v>7.13</v>
          </cell>
          <cell r="CR498">
            <v>7.13</v>
          </cell>
          <cell r="CS498" t="str">
            <v/>
          </cell>
          <cell r="CT498" t="str">
            <v/>
          </cell>
          <cell r="CU498" t="str">
            <v/>
          </cell>
          <cell r="CV498" t="str">
            <v/>
          </cell>
          <cell r="CW498" t="str">
            <v/>
          </cell>
          <cell r="CX498" t="str">
            <v/>
          </cell>
          <cell r="CY498" t="str">
            <v/>
          </cell>
          <cell r="CZ498" t="str">
            <v/>
          </cell>
          <cell r="DA498" t="str">
            <v/>
          </cell>
          <cell r="DB498" t="str">
            <v/>
          </cell>
          <cell r="DC498" t="str">
            <v/>
          </cell>
          <cell r="DD498" t="str">
            <v/>
          </cell>
          <cell r="DE498" t="str">
            <v/>
          </cell>
          <cell r="DF498" t="str">
            <v/>
          </cell>
          <cell r="DG498" t="str">
            <v/>
          </cell>
          <cell r="DH498" t="str">
            <v/>
          </cell>
          <cell r="DI498" t="str">
            <v/>
          </cell>
          <cell r="DJ498" t="str">
            <v/>
          </cell>
          <cell r="DK498" t="str">
            <v/>
          </cell>
          <cell r="DL498" t="str">
            <v/>
          </cell>
          <cell r="DM498">
            <v>-2.7029999999999998</v>
          </cell>
          <cell r="DN498" t="str">
            <v/>
          </cell>
          <cell r="DO498" t="str">
            <v/>
          </cell>
          <cell r="DP498" t="str">
            <v/>
          </cell>
          <cell r="DQ498" t="str">
            <v/>
          </cell>
          <cell r="DR498" t="str">
            <v/>
          </cell>
          <cell r="DS498" t="str">
            <v/>
          </cell>
          <cell r="DT498" t="str">
            <v/>
          </cell>
          <cell r="DU498" t="str">
            <v/>
          </cell>
          <cell r="DV498">
            <v>1</v>
          </cell>
          <cell r="DW498" t="str">
            <v/>
          </cell>
        </row>
        <row r="499">
          <cell r="U499" t="str">
            <v>PR19UUW_B05-WN</v>
          </cell>
          <cell r="V499" t="str">
            <v>You have a reliable supply of water now and in the future</v>
          </cell>
          <cell r="W499" t="str">
            <v>PR19 new</v>
          </cell>
          <cell r="X499" t="str">
            <v>B05-WN</v>
          </cell>
          <cell r="Y499" t="str">
            <v>Per capita consumption</v>
          </cell>
          <cell r="Z499" t="str">
            <v>As per Ofwat definition</v>
          </cell>
          <cell r="AA499" t="str">
            <v/>
          </cell>
          <cell r="AB499">
            <v>1</v>
          </cell>
          <cell r="AC499" t="str">
            <v/>
          </cell>
          <cell r="AD499" t="str">
            <v/>
          </cell>
          <cell r="AE499" t="str">
            <v/>
          </cell>
          <cell r="AF499" t="str">
            <v/>
          </cell>
          <cell r="AG499" t="str">
            <v/>
          </cell>
          <cell r="AH499" t="str">
            <v/>
          </cell>
          <cell r="AI499">
            <v>1</v>
          </cell>
          <cell r="AJ499" t="str">
            <v>Out &amp; under</v>
          </cell>
          <cell r="AK499" t="str">
            <v xml:space="preserve">Revenue </v>
          </cell>
          <cell r="AL499" t="str">
            <v>End of period</v>
          </cell>
          <cell r="AM499" t="str">
            <v>Water consumption</v>
          </cell>
          <cell r="AN499" t="str">
            <v>%</v>
          </cell>
          <cell r="AO499" t="str">
            <v>Percentage reduction from baseline (2019-20) using 3 year average</v>
          </cell>
          <cell r="AP499">
            <v>1</v>
          </cell>
          <cell r="AQ499" t="str">
            <v>Up</v>
          </cell>
          <cell r="AR499" t="str">
            <v>Per capita consumption</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1.3</v>
          </cell>
          <cell r="BJ499">
            <v>2.6</v>
          </cell>
          <cell r="BK499">
            <v>3.9</v>
          </cell>
          <cell r="BL499">
            <v>5.0999999999999996</v>
          </cell>
          <cell r="BM499">
            <v>6.3</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t="str">
            <v>Yes</v>
          </cell>
          <cell r="CE499" t="str">
            <v>Yes</v>
          </cell>
          <cell r="CF499" t="str">
            <v>Yes</v>
          </cell>
          <cell r="CG499" t="str">
            <v>Yes</v>
          </cell>
          <cell r="CH499" t="str">
            <v>Yes</v>
          </cell>
          <cell r="CI499" t="str">
            <v/>
          </cell>
          <cell r="CJ499" t="str">
            <v/>
          </cell>
          <cell r="CK499" t="str">
            <v/>
          </cell>
          <cell r="CL499" t="str">
            <v/>
          </cell>
          <cell r="CM499" t="str">
            <v/>
          </cell>
          <cell r="CN499" t="str">
            <v/>
          </cell>
          <cell r="CO499" t="str">
            <v/>
          </cell>
          <cell r="CP499" t="str">
            <v/>
          </cell>
          <cell r="CQ499" t="str">
            <v/>
          </cell>
          <cell r="CR499" t="str">
            <v/>
          </cell>
          <cell r="CS499" t="str">
            <v/>
          </cell>
          <cell r="CT499" t="str">
            <v/>
          </cell>
          <cell r="CU499" t="str">
            <v/>
          </cell>
          <cell r="CV499" t="str">
            <v/>
          </cell>
          <cell r="CW499" t="str">
            <v/>
          </cell>
          <cell r="CX499" t="str">
            <v/>
          </cell>
          <cell r="CY499" t="str">
            <v/>
          </cell>
          <cell r="CZ499" t="str">
            <v/>
          </cell>
          <cell r="DA499" t="str">
            <v/>
          </cell>
          <cell r="DB499" t="str">
            <v/>
          </cell>
          <cell r="DC499" t="str">
            <v/>
          </cell>
          <cell r="DD499" t="str">
            <v/>
          </cell>
          <cell r="DE499" t="str">
            <v/>
          </cell>
          <cell r="DF499" t="str">
            <v/>
          </cell>
          <cell r="DG499" t="str">
            <v/>
          </cell>
          <cell r="DH499" t="str">
            <v/>
          </cell>
          <cell r="DI499" t="str">
            <v/>
          </cell>
          <cell r="DJ499" t="str">
            <v/>
          </cell>
          <cell r="DK499" t="str">
            <v/>
          </cell>
          <cell r="DL499" t="str">
            <v/>
          </cell>
          <cell r="DM499">
            <v>-0.39600000000000002</v>
          </cell>
          <cell r="DN499" t="str">
            <v/>
          </cell>
          <cell r="DO499" t="str">
            <v/>
          </cell>
          <cell r="DP499" t="str">
            <v/>
          </cell>
          <cell r="DQ499">
            <v>0.33</v>
          </cell>
          <cell r="DR499" t="str">
            <v/>
          </cell>
          <cell r="DS499" t="str">
            <v/>
          </cell>
          <cell r="DT499" t="str">
            <v/>
          </cell>
          <cell r="DU499" t="str">
            <v/>
          </cell>
          <cell r="DV499">
            <v>1</v>
          </cell>
          <cell r="DW499" t="str">
            <v/>
          </cell>
        </row>
        <row r="500">
          <cell r="U500" t="str">
            <v>PR19UUW_B06-CF</v>
          </cell>
          <cell r="V500" t="str">
            <v>You have a reliable supply of water now and in the future</v>
          </cell>
          <cell r="W500" t="str">
            <v>PR19 new</v>
          </cell>
          <cell r="X500" t="str">
            <v>B06-CF</v>
          </cell>
          <cell r="Y500" t="str">
            <v>Risk of severe restrictions in a drought</v>
          </cell>
          <cell r="Z500" t="str">
            <v>As per Ofwat definition</v>
          </cell>
          <cell r="AA500">
            <v>0.5</v>
          </cell>
          <cell r="AB500">
            <v>0.5</v>
          </cell>
          <cell r="AC500" t="str">
            <v/>
          </cell>
          <cell r="AD500" t="str">
            <v/>
          </cell>
          <cell r="AE500" t="str">
            <v/>
          </cell>
          <cell r="AF500" t="str">
            <v/>
          </cell>
          <cell r="AG500" t="str">
            <v/>
          </cell>
          <cell r="AH500" t="str">
            <v/>
          </cell>
          <cell r="AI500">
            <v>1</v>
          </cell>
          <cell r="AJ500" t="str">
            <v>NFI</v>
          </cell>
          <cell r="AK500" t="str">
            <v/>
          </cell>
          <cell r="AL500" t="str">
            <v/>
          </cell>
          <cell r="AM500" t="str">
            <v>Resilience</v>
          </cell>
          <cell r="AN500" t="str">
            <v>%</v>
          </cell>
          <cell r="AO500" t="str">
            <v>Percentage of population at risk</v>
          </cell>
          <cell r="AP500">
            <v>1</v>
          </cell>
          <cell r="AQ500" t="str">
            <v>Down</v>
          </cell>
          <cell r="AR500" t="str">
            <v>Risk of severe restrictions in a drought</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t="str">
            <v/>
          </cell>
          <cell r="CE500" t="str">
            <v/>
          </cell>
          <cell r="CF500" t="str">
            <v/>
          </cell>
          <cell r="CG500" t="str">
            <v/>
          </cell>
          <cell r="CH500" t="str">
            <v/>
          </cell>
          <cell r="CI500" t="str">
            <v/>
          </cell>
          <cell r="CJ500" t="str">
            <v/>
          </cell>
          <cell r="CK500" t="str">
            <v/>
          </cell>
          <cell r="CL500" t="str">
            <v/>
          </cell>
          <cell r="CM500" t="str">
            <v/>
          </cell>
          <cell r="CN500" t="str">
            <v/>
          </cell>
          <cell r="CO500" t="str">
            <v/>
          </cell>
          <cell r="CP500" t="str">
            <v/>
          </cell>
          <cell r="CQ500" t="str">
            <v/>
          </cell>
          <cell r="CR500" t="str">
            <v/>
          </cell>
          <cell r="CS500" t="str">
            <v/>
          </cell>
          <cell r="CT500" t="str">
            <v/>
          </cell>
          <cell r="CU500" t="str">
            <v/>
          </cell>
          <cell r="CV500" t="str">
            <v/>
          </cell>
          <cell r="CW500" t="str">
            <v/>
          </cell>
          <cell r="CX500" t="str">
            <v/>
          </cell>
          <cell r="CY500" t="str">
            <v/>
          </cell>
          <cell r="CZ500" t="str">
            <v/>
          </cell>
          <cell r="DA500" t="str">
            <v/>
          </cell>
          <cell r="DB500" t="str">
            <v/>
          </cell>
          <cell r="DC500" t="str">
            <v/>
          </cell>
          <cell r="DD500" t="str">
            <v/>
          </cell>
          <cell r="DE500" t="str">
            <v/>
          </cell>
          <cell r="DF500" t="str">
            <v/>
          </cell>
          <cell r="DG500" t="str">
            <v/>
          </cell>
          <cell r="DH500" t="str">
            <v/>
          </cell>
          <cell r="DI500" t="str">
            <v/>
          </cell>
          <cell r="DJ500" t="str">
            <v/>
          </cell>
          <cell r="DK500" t="str">
            <v/>
          </cell>
          <cell r="DL500" t="str">
            <v/>
          </cell>
          <cell r="DM500" t="str">
            <v/>
          </cell>
          <cell r="DN500" t="str">
            <v/>
          </cell>
          <cell r="DO500" t="str">
            <v/>
          </cell>
          <cell r="DP500" t="str">
            <v/>
          </cell>
          <cell r="DQ500" t="str">
            <v/>
          </cell>
          <cell r="DR500" t="str">
            <v/>
          </cell>
          <cell r="DS500" t="str">
            <v/>
          </cell>
          <cell r="DT500" t="str">
            <v/>
          </cell>
          <cell r="DU500" t="str">
            <v/>
          </cell>
          <cell r="DV500" t="str">
            <v/>
          </cell>
          <cell r="DW500" t="str">
            <v/>
          </cell>
        </row>
        <row r="501">
          <cell r="U501" t="str">
            <v>PR19UUW_B07-WN</v>
          </cell>
          <cell r="V501" t="str">
            <v>You have a reliable supply of water now and in the future</v>
          </cell>
          <cell r="W501" t="str">
            <v>PR14 revision</v>
          </cell>
          <cell r="X501" t="str">
            <v>B07-WN</v>
          </cell>
          <cell r="Y501" t="str">
            <v>Reducing areas of low water pressure</v>
          </cell>
          <cell r="Z501"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AA501" t="str">
            <v/>
          </cell>
          <cell r="AB501">
            <v>1</v>
          </cell>
          <cell r="AC501" t="str">
            <v/>
          </cell>
          <cell r="AD501" t="str">
            <v/>
          </cell>
          <cell r="AE501" t="str">
            <v/>
          </cell>
          <cell r="AF501" t="str">
            <v/>
          </cell>
          <cell r="AG501" t="str">
            <v/>
          </cell>
          <cell r="AH501" t="str">
            <v/>
          </cell>
          <cell r="AI501">
            <v>1</v>
          </cell>
          <cell r="AJ501" t="str">
            <v>Out &amp; under</v>
          </cell>
          <cell r="AK501" t="str">
            <v xml:space="preserve">Revenue </v>
          </cell>
          <cell r="AL501" t="str">
            <v>In-period</v>
          </cell>
          <cell r="AM501" t="str">
            <v>Water pressure</v>
          </cell>
          <cell r="AN501" t="str">
            <v>number</v>
          </cell>
          <cell r="AO501" t="str">
            <v>No. of properties per 10,000 connections</v>
          </cell>
          <cell r="AP501">
            <v>3</v>
          </cell>
          <cell r="AQ501" t="str">
            <v>Down</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t="str">
            <v/>
          </cell>
          <cell r="BJ501" t="str">
            <v/>
          </cell>
          <cell r="BK501" t="str">
            <v/>
          </cell>
          <cell r="BL501" t="str">
            <v/>
          </cell>
          <cell r="BM501" t="str">
            <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t="str">
            <v>Yes</v>
          </cell>
          <cell r="CE501" t="str">
            <v>Yes</v>
          </cell>
          <cell r="CF501" t="str">
            <v>Yes</v>
          </cell>
          <cell r="CG501" t="str">
            <v>Yes</v>
          </cell>
          <cell r="CH501" t="str">
            <v>Yes</v>
          </cell>
          <cell r="CI501" t="str">
            <v/>
          </cell>
          <cell r="CJ501" t="str">
            <v/>
          </cell>
          <cell r="CK501" t="str">
            <v/>
          </cell>
          <cell r="CL501" t="str">
            <v/>
          </cell>
          <cell r="CM501" t="str">
            <v/>
          </cell>
          <cell r="CN501" t="str">
            <v/>
          </cell>
          <cell r="CO501" t="str">
            <v/>
          </cell>
          <cell r="CP501" t="str">
            <v/>
          </cell>
          <cell r="CQ501" t="str">
            <v/>
          </cell>
          <cell r="CR501" t="str">
            <v/>
          </cell>
          <cell r="CS501" t="str">
            <v/>
          </cell>
          <cell r="CT501" t="str">
            <v/>
          </cell>
          <cell r="CU501" t="str">
            <v/>
          </cell>
          <cell r="CV501" t="str">
            <v/>
          </cell>
          <cell r="CW501" t="str">
            <v/>
          </cell>
          <cell r="CX501" t="str">
            <v/>
          </cell>
          <cell r="CY501" t="str">
            <v/>
          </cell>
          <cell r="CZ501" t="str">
            <v/>
          </cell>
          <cell r="DA501" t="str">
            <v/>
          </cell>
          <cell r="DB501" t="str">
            <v/>
          </cell>
          <cell r="DC501" t="str">
            <v/>
          </cell>
          <cell r="DD501" t="str">
            <v/>
          </cell>
          <cell r="DE501" t="str">
            <v/>
          </cell>
          <cell r="DF501" t="str">
            <v/>
          </cell>
          <cell r="DG501" t="str">
            <v/>
          </cell>
          <cell r="DH501" t="str">
            <v/>
          </cell>
          <cell r="DI501" t="str">
            <v/>
          </cell>
          <cell r="DJ501" t="str">
            <v/>
          </cell>
          <cell r="DK501" t="str">
            <v/>
          </cell>
          <cell r="DL501" t="str">
            <v/>
          </cell>
          <cell r="DM501" t="str">
            <v/>
          </cell>
          <cell r="DN501" t="str">
            <v/>
          </cell>
          <cell r="DO501" t="str">
            <v/>
          </cell>
          <cell r="DP501" t="str">
            <v/>
          </cell>
          <cell r="DQ501" t="str">
            <v/>
          </cell>
          <cell r="DR501" t="str">
            <v/>
          </cell>
          <cell r="DS501" t="str">
            <v/>
          </cell>
          <cell r="DT501" t="str">
            <v/>
          </cell>
          <cell r="DU501" t="str">
            <v>No</v>
          </cell>
          <cell r="DV501">
            <v>1</v>
          </cell>
          <cell r="DW501" t="str">
            <v/>
          </cell>
        </row>
        <row r="502">
          <cell r="U502" t="str">
            <v>PR19UUW_B08-WN</v>
          </cell>
          <cell r="V502" t="str">
            <v>You have a reliable supply of water now and in the future</v>
          </cell>
          <cell r="W502" t="str">
            <v>PR19 new</v>
          </cell>
          <cell r="X502" t="str">
            <v>B08-WN</v>
          </cell>
          <cell r="Y502" t="str">
            <v>Water service resilience</v>
          </cell>
          <cell r="Z502"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AA502" t="str">
            <v/>
          </cell>
          <cell r="AB502">
            <v>1</v>
          </cell>
          <cell r="AC502" t="str">
            <v/>
          </cell>
          <cell r="AD502" t="str">
            <v/>
          </cell>
          <cell r="AE502" t="str">
            <v/>
          </cell>
          <cell r="AF502" t="str">
            <v/>
          </cell>
          <cell r="AG502" t="str">
            <v/>
          </cell>
          <cell r="AH502" t="str">
            <v/>
          </cell>
          <cell r="AI502">
            <v>1</v>
          </cell>
          <cell r="AJ502" t="str">
            <v>Out &amp; under</v>
          </cell>
          <cell r="AK502" t="str">
            <v xml:space="preserve">Revenue </v>
          </cell>
          <cell r="AL502" t="str">
            <v>In-period</v>
          </cell>
          <cell r="AM502" t="str">
            <v>Asset/equipment failure</v>
          </cell>
          <cell r="AN502" t="str">
            <v>nr</v>
          </cell>
          <cell r="AO502" t="str">
            <v>Risk of customer water supply service days lost per year or ‘csd/yr’</v>
          </cell>
          <cell r="AP502">
            <v>0</v>
          </cell>
          <cell r="AQ502" t="str">
            <v>Down</v>
          </cell>
          <cell r="AR502" t="str">
            <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t="str">
            <v/>
          </cell>
          <cell r="BJ502" t="str">
            <v/>
          </cell>
          <cell r="BK502" t="str">
            <v/>
          </cell>
          <cell r="BL502" t="str">
            <v/>
          </cell>
          <cell r="BM502" t="str">
            <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t="str">
            <v>Yes</v>
          </cell>
          <cell r="CE502" t="str">
            <v>Yes</v>
          </cell>
          <cell r="CF502" t="str">
            <v>Yes</v>
          </cell>
          <cell r="CG502" t="str">
            <v>Yes</v>
          </cell>
          <cell r="CH502" t="str">
            <v>Yes</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t="str">
            <v/>
          </cell>
          <cell r="CV502" t="str">
            <v/>
          </cell>
          <cell r="CW502" t="str">
            <v/>
          </cell>
          <cell r="CX502" t="str">
            <v/>
          </cell>
          <cell r="CY502" t="str">
            <v/>
          </cell>
          <cell r="CZ502" t="str">
            <v/>
          </cell>
          <cell r="DA502" t="str">
            <v/>
          </cell>
          <cell r="DB502" t="str">
            <v/>
          </cell>
          <cell r="DC502" t="str">
            <v/>
          </cell>
          <cell r="DD502" t="str">
            <v/>
          </cell>
          <cell r="DE502" t="str">
            <v/>
          </cell>
          <cell r="DF502" t="str">
            <v/>
          </cell>
          <cell r="DG502" t="str">
            <v/>
          </cell>
          <cell r="DH502" t="str">
            <v/>
          </cell>
          <cell r="DI502" t="str">
            <v/>
          </cell>
          <cell r="DJ502" t="str">
            <v/>
          </cell>
          <cell r="DK502" t="str">
            <v/>
          </cell>
          <cell r="DL502" t="str">
            <v/>
          </cell>
          <cell r="DM502" t="str">
            <v/>
          </cell>
          <cell r="DN502" t="str">
            <v/>
          </cell>
          <cell r="DO502" t="str">
            <v/>
          </cell>
          <cell r="DP502" t="str">
            <v/>
          </cell>
          <cell r="DQ502" t="str">
            <v/>
          </cell>
          <cell r="DR502" t="str">
            <v/>
          </cell>
          <cell r="DS502" t="str">
            <v/>
          </cell>
          <cell r="DT502" t="str">
            <v/>
          </cell>
          <cell r="DU502" t="str">
            <v/>
          </cell>
          <cell r="DV502">
            <v>1</v>
          </cell>
          <cell r="DW502" t="str">
            <v/>
          </cell>
        </row>
        <row r="503">
          <cell r="U503" t="str">
            <v>PR19UUW_B09-DP</v>
          </cell>
          <cell r="V503" t="str">
            <v>You have a reliable supply of water now and in the future</v>
          </cell>
          <cell r="W503" t="str">
            <v>PR19 new</v>
          </cell>
          <cell r="X503" t="str">
            <v>B09-DP</v>
          </cell>
          <cell r="Y503" t="str">
            <v>Manchester and Pennine resilience</v>
          </cell>
          <cell r="Z503"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AA503" t="str">
            <v/>
          </cell>
          <cell r="AB503">
            <v>1</v>
          </cell>
          <cell r="AC503" t="str">
            <v/>
          </cell>
          <cell r="AD503" t="str">
            <v/>
          </cell>
          <cell r="AE503" t="str">
            <v/>
          </cell>
          <cell r="AF503" t="str">
            <v/>
          </cell>
          <cell r="AG503" t="str">
            <v/>
          </cell>
          <cell r="AH503" t="str">
            <v/>
          </cell>
          <cell r="AI503">
            <v>1</v>
          </cell>
          <cell r="AJ503" t="str">
            <v>NFI</v>
          </cell>
          <cell r="AK503" t="str">
            <v/>
          </cell>
          <cell r="AL503" t="str">
            <v/>
          </cell>
          <cell r="AM503" t="str">
            <v>Resilience</v>
          </cell>
          <cell r="AN503" t="str">
            <v>Control points delivered</v>
          </cell>
          <cell r="AO503" t="str">
            <v>Percentage progress to completion</v>
          </cell>
          <cell r="AP503">
            <v>0</v>
          </cell>
          <cell r="AQ503" t="str">
            <v>Up</v>
          </cell>
          <cell r="AR503" t="str">
            <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t="str">
            <v/>
          </cell>
          <cell r="BJ503" t="str">
            <v/>
          </cell>
          <cell r="BK503" t="str">
            <v/>
          </cell>
          <cell r="BL503" t="str">
            <v/>
          </cell>
          <cell r="BM503" t="str">
            <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t="str">
            <v/>
          </cell>
          <cell r="CE503" t="str">
            <v/>
          </cell>
          <cell r="CF503" t="str">
            <v/>
          </cell>
          <cell r="CG503" t="str">
            <v/>
          </cell>
          <cell r="CH503" t="str">
            <v>Yes</v>
          </cell>
          <cell r="CI503" t="str">
            <v/>
          </cell>
          <cell r="CJ503" t="str">
            <v/>
          </cell>
          <cell r="CK503" t="str">
            <v/>
          </cell>
          <cell r="CL503" t="str">
            <v/>
          </cell>
          <cell r="CM503" t="str">
            <v/>
          </cell>
          <cell r="CN503" t="str">
            <v/>
          </cell>
          <cell r="CO503" t="str">
            <v/>
          </cell>
          <cell r="CP503" t="str">
            <v/>
          </cell>
          <cell r="CQ503" t="str">
            <v/>
          </cell>
          <cell r="CR503" t="str">
            <v/>
          </cell>
          <cell r="CS503" t="str">
            <v/>
          </cell>
          <cell r="CT503" t="str">
            <v/>
          </cell>
          <cell r="CU503" t="str">
            <v/>
          </cell>
          <cell r="CV503" t="str">
            <v/>
          </cell>
          <cell r="CW503" t="str">
            <v/>
          </cell>
          <cell r="CX503" t="str">
            <v/>
          </cell>
          <cell r="CY503" t="str">
            <v/>
          </cell>
          <cell r="CZ503" t="str">
            <v/>
          </cell>
          <cell r="DA503" t="str">
            <v/>
          </cell>
          <cell r="DB503" t="str">
            <v/>
          </cell>
          <cell r="DC503" t="str">
            <v/>
          </cell>
          <cell r="DD503" t="str">
            <v/>
          </cell>
          <cell r="DE503" t="str">
            <v/>
          </cell>
          <cell r="DF503" t="str">
            <v/>
          </cell>
          <cell r="DG503" t="str">
            <v/>
          </cell>
          <cell r="DH503" t="str">
            <v/>
          </cell>
          <cell r="DI503" t="str">
            <v/>
          </cell>
          <cell r="DJ503" t="str">
            <v/>
          </cell>
          <cell r="DK503" t="str">
            <v/>
          </cell>
          <cell r="DL503" t="str">
            <v/>
          </cell>
          <cell r="DM503" t="str">
            <v/>
          </cell>
          <cell r="DN503" t="str">
            <v/>
          </cell>
          <cell r="DO503" t="str">
            <v/>
          </cell>
          <cell r="DP503" t="str">
            <v/>
          </cell>
          <cell r="DQ503" t="str">
            <v/>
          </cell>
          <cell r="DR503" t="str">
            <v/>
          </cell>
          <cell r="DS503" t="str">
            <v/>
          </cell>
          <cell r="DT503" t="str">
            <v/>
          </cell>
          <cell r="DU503" t="str">
            <v/>
          </cell>
          <cell r="DV503" t="str">
            <v/>
          </cell>
          <cell r="DW503" t="str">
            <v/>
          </cell>
        </row>
        <row r="504">
          <cell r="U504" t="str">
            <v>PR19UUW_B10-WR</v>
          </cell>
          <cell r="V504" t="str">
            <v>You have a reliable supply of water now and in the future</v>
          </cell>
          <cell r="W504" t="str">
            <v>PR14 revision</v>
          </cell>
          <cell r="X504" t="str">
            <v>B10-WR</v>
          </cell>
          <cell r="Y504" t="str">
            <v>Keeping reservoirs resilient</v>
          </cell>
          <cell r="Z504"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AA504">
            <v>1</v>
          </cell>
          <cell r="AB504" t="str">
            <v/>
          </cell>
          <cell r="AC504" t="str">
            <v/>
          </cell>
          <cell r="AD504" t="str">
            <v/>
          </cell>
          <cell r="AE504" t="str">
            <v/>
          </cell>
          <cell r="AF504" t="str">
            <v/>
          </cell>
          <cell r="AG504" t="str">
            <v/>
          </cell>
          <cell r="AH504" t="str">
            <v/>
          </cell>
          <cell r="AI504">
            <v>1</v>
          </cell>
          <cell r="AJ504" t="str">
            <v/>
          </cell>
          <cell r="AK504" t="str">
            <v/>
          </cell>
          <cell r="AL504" t="str">
            <v/>
          </cell>
          <cell r="AM504" t="str">
            <v>Health &amp; safety</v>
          </cell>
          <cell r="AN504" t="str">
            <v>Risk reduction units</v>
          </cell>
          <cell r="AO504" t="str">
            <v xml:space="preserve">Reduction
in risk to the risk of individual dam failure to at least a tolerable level </v>
          </cell>
          <cell r="AP504">
            <v>5</v>
          </cell>
          <cell r="AQ504" t="str">
            <v>Up</v>
          </cell>
          <cell r="AR504" t="str">
            <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t="str">
            <v/>
          </cell>
          <cell r="BJ504" t="str">
            <v/>
          </cell>
          <cell r="BK504" t="str">
            <v/>
          </cell>
          <cell r="BL504" t="str">
            <v/>
          </cell>
          <cell r="BM504" t="str">
            <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t="str">
            <v/>
          </cell>
          <cell r="CE504" t="str">
            <v/>
          </cell>
          <cell r="CF504" t="str">
            <v/>
          </cell>
          <cell r="CG504" t="str">
            <v/>
          </cell>
          <cell r="CH504" t="str">
            <v>Yes</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t="str">
            <v/>
          </cell>
          <cell r="CV504" t="str">
            <v/>
          </cell>
          <cell r="CW504" t="str">
            <v/>
          </cell>
          <cell r="CX504" t="str">
            <v/>
          </cell>
          <cell r="CY504" t="str">
            <v/>
          </cell>
          <cell r="CZ504" t="str">
            <v/>
          </cell>
          <cell r="DA504" t="str">
            <v/>
          </cell>
          <cell r="DB504" t="str">
            <v/>
          </cell>
          <cell r="DC504" t="str">
            <v/>
          </cell>
          <cell r="DD504" t="str">
            <v/>
          </cell>
          <cell r="DE504" t="str">
            <v/>
          </cell>
          <cell r="DF504" t="str">
            <v/>
          </cell>
          <cell r="DG504" t="str">
            <v/>
          </cell>
          <cell r="DH504" t="str">
            <v/>
          </cell>
          <cell r="DI504" t="str">
            <v/>
          </cell>
          <cell r="DJ504" t="str">
            <v/>
          </cell>
          <cell r="DK504" t="str">
            <v/>
          </cell>
          <cell r="DL504" t="str">
            <v/>
          </cell>
          <cell r="DM504" t="str">
            <v/>
          </cell>
          <cell r="DN504" t="str">
            <v/>
          </cell>
          <cell r="DO504" t="str">
            <v/>
          </cell>
          <cell r="DP504" t="str">
            <v/>
          </cell>
          <cell r="DQ504" t="str">
            <v/>
          </cell>
          <cell r="DR504" t="str">
            <v/>
          </cell>
          <cell r="DS504" t="str">
            <v/>
          </cell>
          <cell r="DT504" t="str">
            <v/>
          </cell>
          <cell r="DU504" t="str">
            <v/>
          </cell>
          <cell r="DV504">
            <v>1</v>
          </cell>
          <cell r="DW504" t="str">
            <v/>
          </cell>
        </row>
        <row r="505">
          <cell r="U505" t="str">
            <v>PR19UUW_B11-WN</v>
          </cell>
          <cell r="V505" t="str">
            <v>You have a reliable supply of water now and in the future</v>
          </cell>
          <cell r="W505" t="str">
            <v>PR14 continuation</v>
          </cell>
          <cell r="X505" t="str">
            <v>B11-WN</v>
          </cell>
          <cell r="Y505" t="str">
            <v>Thirlmere transfer into West Cumbria (AMP7)</v>
          </cell>
          <cell r="Z505" t="str">
            <v>The percentage to which the Thirlmere transfer to West Cumbria is complete</v>
          </cell>
          <cell r="AA505" t="str">
            <v/>
          </cell>
          <cell r="AB505">
            <v>1</v>
          </cell>
          <cell r="AC505" t="str">
            <v/>
          </cell>
          <cell r="AD505" t="str">
            <v/>
          </cell>
          <cell r="AE505" t="str">
            <v/>
          </cell>
          <cell r="AF505" t="str">
            <v/>
          </cell>
          <cell r="AG505" t="str">
            <v/>
          </cell>
          <cell r="AH505" t="str">
            <v/>
          </cell>
          <cell r="AI505">
            <v>1</v>
          </cell>
          <cell r="AJ505" t="str">
            <v>Out &amp; under</v>
          </cell>
          <cell r="AK505" t="str">
            <v xml:space="preserve">Revenue </v>
          </cell>
          <cell r="AL505" t="str">
            <v>In-period</v>
          </cell>
          <cell r="AM505" t="str">
            <v>Security of supply</v>
          </cell>
          <cell r="AN505" t="str">
            <v>%</v>
          </cell>
          <cell r="AO505" t="str">
            <v>% project complete</v>
          </cell>
          <cell r="AP505">
            <v>0</v>
          </cell>
          <cell r="AQ505" t="str">
            <v>Up</v>
          </cell>
          <cell r="AR505" t="str">
            <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t="str">
            <v/>
          </cell>
          <cell r="BJ505" t="str">
            <v/>
          </cell>
          <cell r="BK505" t="str">
            <v/>
          </cell>
          <cell r="BL505" t="str">
            <v/>
          </cell>
          <cell r="BM505" t="str">
            <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t="str">
            <v>Yes</v>
          </cell>
          <cell r="CE505" t="str">
            <v>Yes</v>
          </cell>
          <cell r="CF505" t="str">
            <v>Yes</v>
          </cell>
          <cell r="CG505" t="str">
            <v>Yes</v>
          </cell>
          <cell r="CH505" t="str">
            <v>Yes</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t="str">
            <v/>
          </cell>
          <cell r="CV505" t="str">
            <v/>
          </cell>
          <cell r="CW505" t="str">
            <v/>
          </cell>
          <cell r="CX505" t="str">
            <v/>
          </cell>
          <cell r="CY505" t="str">
            <v/>
          </cell>
          <cell r="CZ505" t="str">
            <v/>
          </cell>
          <cell r="DA505" t="str">
            <v/>
          </cell>
          <cell r="DB505" t="str">
            <v/>
          </cell>
          <cell r="DC505" t="str">
            <v/>
          </cell>
          <cell r="DD505" t="str">
            <v/>
          </cell>
          <cell r="DE505" t="str">
            <v/>
          </cell>
          <cell r="DF505" t="str">
            <v/>
          </cell>
          <cell r="DG505" t="str">
            <v/>
          </cell>
          <cell r="DH505" t="str">
            <v/>
          </cell>
          <cell r="DI505" t="str">
            <v/>
          </cell>
          <cell r="DJ505" t="str">
            <v/>
          </cell>
          <cell r="DK505" t="str">
            <v/>
          </cell>
          <cell r="DL505" t="str">
            <v/>
          </cell>
          <cell r="DM505" t="str">
            <v/>
          </cell>
          <cell r="DN505" t="str">
            <v/>
          </cell>
          <cell r="DO505" t="str">
            <v/>
          </cell>
          <cell r="DP505" t="str">
            <v/>
          </cell>
          <cell r="DQ505" t="str">
            <v/>
          </cell>
          <cell r="DR505" t="str">
            <v/>
          </cell>
          <cell r="DS505" t="str">
            <v/>
          </cell>
          <cell r="DT505" t="str">
            <v/>
          </cell>
          <cell r="DU505" t="str">
            <v>No</v>
          </cell>
          <cell r="DV505">
            <v>1</v>
          </cell>
          <cell r="DW505" t="str">
            <v/>
          </cell>
        </row>
        <row r="506">
          <cell r="U506" t="str">
            <v>PR19UUW_C01-WWN</v>
          </cell>
          <cell r="V506" t="str">
            <v>The natural environment is protected and improved in the way we deliver our services</v>
          </cell>
          <cell r="W506" t="str">
            <v>PR14 revision</v>
          </cell>
          <cell r="X506" t="str">
            <v>C01-WWN</v>
          </cell>
          <cell r="Y506" t="str">
            <v>Pollution incidents</v>
          </cell>
          <cell r="Z506" t="str">
            <v>As per Ofwat definition</v>
          </cell>
          <cell r="AA506" t="str">
            <v/>
          </cell>
          <cell r="AB506" t="str">
            <v/>
          </cell>
          <cell r="AC506">
            <v>1</v>
          </cell>
          <cell r="AD506" t="str">
            <v/>
          </cell>
          <cell r="AE506" t="str">
            <v/>
          </cell>
          <cell r="AF506" t="str">
            <v/>
          </cell>
          <cell r="AG506" t="str">
            <v/>
          </cell>
          <cell r="AH506" t="str">
            <v/>
          </cell>
          <cell r="AI506">
            <v>1</v>
          </cell>
          <cell r="AJ506" t="str">
            <v>Out &amp; under</v>
          </cell>
          <cell r="AK506" t="str">
            <v xml:space="preserve">Revenue </v>
          </cell>
          <cell r="AL506" t="str">
            <v>In-period</v>
          </cell>
          <cell r="AM506" t="str">
            <v>Pollution incidents</v>
          </cell>
          <cell r="AN506" t="str">
            <v>number</v>
          </cell>
          <cell r="AO506" t="str">
            <v>Number of pollution incidents per 10,000 km of the wastewater
 network</v>
          </cell>
          <cell r="AP506">
            <v>2</v>
          </cell>
          <cell r="AQ506" t="str">
            <v>Down</v>
          </cell>
          <cell r="AR506" t="str">
            <v>Pollution incidents</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24.5</v>
          </cell>
          <cell r="BJ506">
            <v>23.7</v>
          </cell>
          <cell r="BK506">
            <v>23</v>
          </cell>
          <cell r="BL506">
            <v>22.4</v>
          </cell>
          <cell r="BM506">
            <v>19.5</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t="str">
            <v>Yes</v>
          </cell>
          <cell r="CE506" t="str">
            <v>Yes</v>
          </cell>
          <cell r="CF506" t="str">
            <v>Yes</v>
          </cell>
          <cell r="CG506" t="str">
            <v>Yes</v>
          </cell>
          <cell r="CH506" t="str">
            <v>Yes</v>
          </cell>
          <cell r="CI506">
            <v>98</v>
          </cell>
          <cell r="CJ506">
            <v>98</v>
          </cell>
          <cell r="CK506">
            <v>98</v>
          </cell>
          <cell r="CL506">
            <v>98</v>
          </cell>
          <cell r="CM506">
            <v>98</v>
          </cell>
          <cell r="CN506">
            <v>41.6</v>
          </cell>
          <cell r="CO506">
            <v>41.6</v>
          </cell>
          <cell r="CP506">
            <v>41.6</v>
          </cell>
          <cell r="CQ506">
            <v>41.6</v>
          </cell>
          <cell r="CR506">
            <v>41.6</v>
          </cell>
          <cell r="CS506" t="str">
            <v/>
          </cell>
          <cell r="CT506" t="str">
            <v/>
          </cell>
          <cell r="CU506" t="str">
            <v/>
          </cell>
          <cell r="CV506" t="str">
            <v/>
          </cell>
          <cell r="CW506" t="str">
            <v/>
          </cell>
          <cell r="CX506" t="str">
            <v/>
          </cell>
          <cell r="CY506" t="str">
            <v/>
          </cell>
          <cell r="CZ506" t="str">
            <v/>
          </cell>
          <cell r="DA506" t="str">
            <v/>
          </cell>
          <cell r="DB506" t="str">
            <v/>
          </cell>
          <cell r="DC506">
            <v>11.83</v>
          </cell>
          <cell r="DD506">
            <v>11.46</v>
          </cell>
          <cell r="DE506">
            <v>11.11</v>
          </cell>
          <cell r="DF506">
            <v>10.82</v>
          </cell>
          <cell r="DG506">
            <v>9.42</v>
          </cell>
          <cell r="DH506" t="str">
            <v/>
          </cell>
          <cell r="DI506" t="str">
            <v/>
          </cell>
          <cell r="DJ506" t="str">
            <v/>
          </cell>
          <cell r="DK506" t="str">
            <v/>
          </cell>
          <cell r="DL506" t="str">
            <v/>
          </cell>
          <cell r="DM506">
            <v>-0.91200000000000003</v>
          </cell>
          <cell r="DN506" t="str">
            <v/>
          </cell>
          <cell r="DO506" t="str">
            <v/>
          </cell>
          <cell r="DP506">
            <v>-1.52</v>
          </cell>
          <cell r="DQ506">
            <v>0.76</v>
          </cell>
          <cell r="DR506" t="str">
            <v/>
          </cell>
          <cell r="DS506" t="str">
            <v/>
          </cell>
          <cell r="DT506">
            <v>1.52</v>
          </cell>
          <cell r="DU506" t="str">
            <v>No</v>
          </cell>
          <cell r="DV506">
            <v>1</v>
          </cell>
          <cell r="DW506" t="str">
            <v/>
          </cell>
        </row>
        <row r="507">
          <cell r="U507" t="str">
            <v>PR19UUW_C02-CF</v>
          </cell>
          <cell r="V507" t="str">
            <v>The natural environment is protected and improved in the way we deliver our services</v>
          </cell>
          <cell r="W507" t="str">
            <v>PR14 revision</v>
          </cell>
          <cell r="X507" t="str">
            <v>C02-CF</v>
          </cell>
          <cell r="Y507" t="str">
            <v>Treatment works compliance</v>
          </cell>
          <cell r="Z507" t="str">
            <v>As per Ofwat definition</v>
          </cell>
          <cell r="AA507" t="str">
            <v/>
          </cell>
          <cell r="AB507">
            <v>0.06</v>
          </cell>
          <cell r="AC507">
            <v>0.94</v>
          </cell>
          <cell r="AD507" t="str">
            <v/>
          </cell>
          <cell r="AE507" t="str">
            <v/>
          </cell>
          <cell r="AF507" t="str">
            <v/>
          </cell>
          <cell r="AG507" t="str">
            <v/>
          </cell>
          <cell r="AH507" t="str">
            <v/>
          </cell>
          <cell r="AI507">
            <v>1</v>
          </cell>
          <cell r="AJ507" t="str">
            <v>Out &amp; under</v>
          </cell>
          <cell r="AK507" t="str">
            <v xml:space="preserve">Revenue </v>
          </cell>
          <cell r="AL507" t="str">
            <v>In-period</v>
          </cell>
          <cell r="AM507" t="str">
            <v>Treatment works</v>
          </cell>
          <cell r="AN507" t="str">
            <v>%</v>
          </cell>
          <cell r="AO507" t="str">
            <v>Percentage compliance</v>
          </cell>
          <cell r="AP507">
            <v>2</v>
          </cell>
          <cell r="AQ507" t="str">
            <v>Up</v>
          </cell>
          <cell r="AR507" t="str">
            <v>Treatment works compliance</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100</v>
          </cell>
          <cell r="BJ507">
            <v>100</v>
          </cell>
          <cell r="BK507">
            <v>100</v>
          </cell>
          <cell r="BL507">
            <v>100</v>
          </cell>
          <cell r="BM507">
            <v>100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t="str">
            <v>Yes</v>
          </cell>
          <cell r="CE507" t="str">
            <v>Yes</v>
          </cell>
          <cell r="CF507" t="str">
            <v>Yes</v>
          </cell>
          <cell r="CG507" t="str">
            <v>Yes</v>
          </cell>
          <cell r="CH507" t="str">
            <v>Yes</v>
          </cell>
          <cell r="CI507" t="str">
            <v/>
          </cell>
          <cell r="CJ507" t="str">
            <v/>
          </cell>
          <cell r="CK507" t="str">
            <v/>
          </cell>
          <cell r="CL507" t="str">
            <v/>
          </cell>
          <cell r="CM507" t="str">
            <v/>
          </cell>
          <cell r="CN507" t="str">
            <v/>
          </cell>
          <cell r="CO507" t="str">
            <v/>
          </cell>
          <cell r="CP507" t="str">
            <v/>
          </cell>
          <cell r="CQ507" t="str">
            <v/>
          </cell>
          <cell r="CR507" t="str">
            <v/>
          </cell>
          <cell r="CS507">
            <v>99</v>
          </cell>
          <cell r="CT507">
            <v>99</v>
          </cell>
          <cell r="CU507">
            <v>99</v>
          </cell>
          <cell r="CV507">
            <v>99</v>
          </cell>
          <cell r="CW507">
            <v>99</v>
          </cell>
          <cell r="CX507" t="str">
            <v/>
          </cell>
          <cell r="CY507" t="str">
            <v/>
          </cell>
          <cell r="CZ507" t="str">
            <v/>
          </cell>
          <cell r="DA507" t="str">
            <v/>
          </cell>
          <cell r="DB507" t="str">
            <v/>
          </cell>
          <cell r="DC507" t="str">
            <v/>
          </cell>
          <cell r="DD507" t="str">
            <v/>
          </cell>
          <cell r="DE507" t="str">
            <v/>
          </cell>
          <cell r="DF507" t="str">
            <v/>
          </cell>
          <cell r="DG507" t="str">
            <v/>
          </cell>
          <cell r="DH507" t="str">
            <v/>
          </cell>
          <cell r="DI507" t="str">
            <v/>
          </cell>
          <cell r="DJ507" t="str">
            <v/>
          </cell>
          <cell r="DK507" t="str">
            <v/>
          </cell>
          <cell r="DL507" t="str">
            <v/>
          </cell>
          <cell r="DM507">
            <v>-1.5249999999999999</v>
          </cell>
          <cell r="DN507" t="str">
            <v/>
          </cell>
          <cell r="DO507" t="str">
            <v/>
          </cell>
          <cell r="DP507" t="str">
            <v/>
          </cell>
          <cell r="DQ507" t="str">
            <v/>
          </cell>
          <cell r="DR507" t="str">
            <v/>
          </cell>
          <cell r="DS507" t="str">
            <v/>
          </cell>
          <cell r="DT507" t="str">
            <v/>
          </cell>
          <cell r="DU507" t="str">
            <v/>
          </cell>
          <cell r="DV507">
            <v>100</v>
          </cell>
          <cell r="DW507" t="str">
            <v>Incentive rate per 0.01 tonnes NOx per GWh, multiplied by 100 to give incentive rate per 1 tonne of Nox per GWh</v>
          </cell>
        </row>
        <row r="508">
          <cell r="U508" t="str">
            <v>PR19UUW_C03-WR</v>
          </cell>
          <cell r="V508" t="str">
            <v>The natural environment is protected and improved in the way we deliver our services</v>
          </cell>
          <cell r="W508" t="str">
            <v>PR14 revision</v>
          </cell>
          <cell r="X508" t="str">
            <v>C03-WR</v>
          </cell>
          <cell r="Y508" t="str">
            <v>Abstraction incentive mechanism</v>
          </cell>
          <cell r="Z508"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AA508">
            <v>1</v>
          </cell>
          <cell r="AB508" t="str">
            <v/>
          </cell>
          <cell r="AC508" t="str">
            <v/>
          </cell>
          <cell r="AD508" t="str">
            <v/>
          </cell>
          <cell r="AE508" t="str">
            <v/>
          </cell>
          <cell r="AF508" t="str">
            <v/>
          </cell>
          <cell r="AG508" t="str">
            <v/>
          </cell>
          <cell r="AH508" t="str">
            <v/>
          </cell>
          <cell r="AI508">
            <v>1</v>
          </cell>
          <cell r="AJ508" t="str">
            <v>Out &amp; under</v>
          </cell>
          <cell r="AK508" t="str">
            <v xml:space="preserve">Revenue </v>
          </cell>
          <cell r="AL508" t="str">
            <v>In-period</v>
          </cell>
          <cell r="AM508" t="str">
            <v>Water resources/ abstraction</v>
          </cell>
          <cell r="AN508" t="str">
            <v>nr</v>
          </cell>
          <cell r="AO508" t="str">
            <v>Megalitres (Ml)</v>
          </cell>
          <cell r="AP508">
            <v>1</v>
          </cell>
          <cell r="AQ508" t="str">
            <v>Down</v>
          </cell>
          <cell r="AR508" t="str">
            <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t="str">
            <v/>
          </cell>
          <cell r="BJ508" t="str">
            <v/>
          </cell>
          <cell r="BK508" t="str">
            <v/>
          </cell>
          <cell r="BL508" t="str">
            <v/>
          </cell>
          <cell r="BM508" t="str">
            <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t="str">
            <v>Yes</v>
          </cell>
          <cell r="CE508" t="str">
            <v>Yes</v>
          </cell>
          <cell r="CF508" t="str">
            <v>Yes</v>
          </cell>
          <cell r="CG508" t="str">
            <v>Yes</v>
          </cell>
          <cell r="CH508" t="str">
            <v>Yes</v>
          </cell>
          <cell r="CI508" t="str">
            <v/>
          </cell>
          <cell r="CJ508" t="str">
            <v/>
          </cell>
          <cell r="CK508" t="str">
            <v/>
          </cell>
          <cell r="CL508" t="str">
            <v/>
          </cell>
          <cell r="CM508" t="str">
            <v/>
          </cell>
          <cell r="CN508" t="str">
            <v/>
          </cell>
          <cell r="CO508" t="str">
            <v/>
          </cell>
          <cell r="CP508" t="str">
            <v/>
          </cell>
          <cell r="CQ508" t="str">
            <v/>
          </cell>
          <cell r="CR508" t="str">
            <v/>
          </cell>
          <cell r="CS508" t="str">
            <v/>
          </cell>
          <cell r="CT508" t="str">
            <v/>
          </cell>
          <cell r="CU508" t="str">
            <v/>
          </cell>
          <cell r="CV508" t="str">
            <v/>
          </cell>
          <cell r="CW508" t="str">
            <v/>
          </cell>
          <cell r="CX508" t="str">
            <v/>
          </cell>
          <cell r="CY508" t="str">
            <v/>
          </cell>
          <cell r="CZ508" t="str">
            <v/>
          </cell>
          <cell r="DA508" t="str">
            <v/>
          </cell>
          <cell r="DB508" t="str">
            <v/>
          </cell>
          <cell r="DC508" t="str">
            <v/>
          </cell>
          <cell r="DD508" t="str">
            <v/>
          </cell>
          <cell r="DE508" t="str">
            <v/>
          </cell>
          <cell r="DF508" t="str">
            <v/>
          </cell>
          <cell r="DG508" t="str">
            <v/>
          </cell>
          <cell r="DH508" t="str">
            <v/>
          </cell>
          <cell r="DI508" t="str">
            <v/>
          </cell>
          <cell r="DJ508" t="str">
            <v/>
          </cell>
          <cell r="DK508" t="str">
            <v/>
          </cell>
          <cell r="DL508" t="str">
            <v/>
          </cell>
          <cell r="DM508" t="str">
            <v/>
          </cell>
          <cell r="DN508" t="str">
            <v/>
          </cell>
          <cell r="DO508" t="str">
            <v/>
          </cell>
          <cell r="DP508" t="str">
            <v/>
          </cell>
          <cell r="DQ508" t="str">
            <v/>
          </cell>
          <cell r="DR508" t="str">
            <v/>
          </cell>
          <cell r="DS508" t="str">
            <v/>
          </cell>
          <cell r="DT508" t="str">
            <v/>
          </cell>
          <cell r="DU508" t="str">
            <v/>
          </cell>
          <cell r="DV508">
            <v>1</v>
          </cell>
          <cell r="DW508" t="str">
            <v/>
          </cell>
        </row>
        <row r="509">
          <cell r="U509" t="str">
            <v>PR19UUW_C04-WR</v>
          </cell>
          <cell r="V509" t="str">
            <v>The natural environment is protected and improved in the way we deliver our services</v>
          </cell>
          <cell r="W509" t="str">
            <v>PR14 revision</v>
          </cell>
          <cell r="X509" t="str">
            <v>C04-WR</v>
          </cell>
          <cell r="Y509" t="str">
            <v>Improving the water environment</v>
          </cell>
          <cell r="Z509"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09">
            <v>1</v>
          </cell>
          <cell r="AB509" t="str">
            <v/>
          </cell>
          <cell r="AC509" t="str">
            <v/>
          </cell>
          <cell r="AD509" t="str">
            <v/>
          </cell>
          <cell r="AE509" t="str">
            <v/>
          </cell>
          <cell r="AF509" t="str">
            <v/>
          </cell>
          <cell r="AG509" t="str">
            <v/>
          </cell>
          <cell r="AH509" t="str">
            <v/>
          </cell>
          <cell r="AI509">
            <v>1</v>
          </cell>
          <cell r="AJ509" t="str">
            <v>NFI</v>
          </cell>
          <cell r="AK509" t="str">
            <v/>
          </cell>
          <cell r="AL509" t="str">
            <v/>
          </cell>
          <cell r="AM509" t="str">
            <v>Environmental</v>
          </cell>
          <cell r="AN509" t="str">
            <v>Nr</v>
          </cell>
          <cell r="AO509" t="str">
            <v>Net number of days early or late</v>
          </cell>
          <cell r="AP509">
            <v>0</v>
          </cell>
          <cell r="AQ509" t="str">
            <v>Up</v>
          </cell>
          <cell r="AR509" t="str">
            <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t="str">
            <v/>
          </cell>
          <cell r="BJ509" t="str">
            <v/>
          </cell>
          <cell r="BK509" t="str">
            <v/>
          </cell>
          <cell r="BL509" t="str">
            <v/>
          </cell>
          <cell r="BM509" t="str">
            <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t="str">
            <v/>
          </cell>
          <cell r="CE509" t="str">
            <v/>
          </cell>
          <cell r="CF509" t="str">
            <v/>
          </cell>
          <cell r="CG509" t="str">
            <v/>
          </cell>
          <cell r="CH509" t="str">
            <v>Yes</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
          </cell>
          <cell r="CV509" t="str">
            <v/>
          </cell>
          <cell r="CW509" t="str">
            <v/>
          </cell>
          <cell r="CX509" t="str">
            <v/>
          </cell>
          <cell r="CY509" t="str">
            <v/>
          </cell>
          <cell r="CZ509" t="str">
            <v/>
          </cell>
          <cell r="DA509" t="str">
            <v/>
          </cell>
          <cell r="DB509" t="str">
            <v/>
          </cell>
          <cell r="DC509" t="str">
            <v/>
          </cell>
          <cell r="DD509" t="str">
            <v/>
          </cell>
          <cell r="DE509" t="str">
            <v/>
          </cell>
          <cell r="DF509" t="str">
            <v/>
          </cell>
          <cell r="DG509" t="str">
            <v/>
          </cell>
          <cell r="DH509" t="str">
            <v/>
          </cell>
          <cell r="DI509" t="str">
            <v/>
          </cell>
          <cell r="DJ509" t="str">
            <v/>
          </cell>
          <cell r="DK509" t="str">
            <v/>
          </cell>
          <cell r="DL509" t="str">
            <v/>
          </cell>
          <cell r="DM509" t="str">
            <v/>
          </cell>
          <cell r="DN509" t="str">
            <v/>
          </cell>
          <cell r="DO509" t="str">
            <v/>
          </cell>
          <cell r="DP509" t="str">
            <v/>
          </cell>
          <cell r="DQ509" t="str">
            <v/>
          </cell>
          <cell r="DR509" t="str">
            <v/>
          </cell>
          <cell r="DS509" t="str">
            <v/>
          </cell>
          <cell r="DT509" t="str">
            <v/>
          </cell>
          <cell r="DU509" t="str">
            <v/>
          </cell>
          <cell r="DV509">
            <v>1</v>
          </cell>
          <cell r="DW509" t="str">
            <v/>
          </cell>
        </row>
        <row r="510">
          <cell r="U510" t="str">
            <v>PR19UUW_C05-WWN</v>
          </cell>
          <cell r="V510" t="str">
            <v>The natural environment is protected and improved in the way we deliver our services</v>
          </cell>
          <cell r="W510" t="str">
            <v>PR14 revision</v>
          </cell>
          <cell r="X510" t="str">
            <v>C05-WWN</v>
          </cell>
          <cell r="Y510" t="str">
            <v>Improving river water quality</v>
          </cell>
          <cell r="Z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AA510" t="str">
            <v/>
          </cell>
          <cell r="AB510" t="str">
            <v/>
          </cell>
          <cell r="AC510">
            <v>1</v>
          </cell>
          <cell r="AD510" t="str">
            <v/>
          </cell>
          <cell r="AE510" t="str">
            <v/>
          </cell>
          <cell r="AF510" t="str">
            <v/>
          </cell>
          <cell r="AG510" t="str">
            <v/>
          </cell>
          <cell r="AH510" t="str">
            <v/>
          </cell>
          <cell r="AI510">
            <v>1</v>
          </cell>
          <cell r="AJ510" t="str">
            <v>NFI</v>
          </cell>
          <cell r="AK510" t="str">
            <v/>
          </cell>
          <cell r="AL510" t="str">
            <v/>
          </cell>
          <cell r="AM510" t="str">
            <v>Environmental</v>
          </cell>
          <cell r="AN510" t="str">
            <v>Nr</v>
          </cell>
          <cell r="AO510" t="str">
            <v>Net position in number of days early or late</v>
          </cell>
          <cell r="AP510">
            <v>0</v>
          </cell>
          <cell r="AQ510" t="str">
            <v>Up</v>
          </cell>
          <cell r="AR510" t="str">
            <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t="str">
            <v/>
          </cell>
          <cell r="BJ510" t="str">
            <v/>
          </cell>
          <cell r="BK510" t="str">
            <v/>
          </cell>
          <cell r="BL510" t="str">
            <v/>
          </cell>
          <cell r="BM510" t="str">
            <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t="str">
            <v/>
          </cell>
          <cell r="CE510" t="str">
            <v/>
          </cell>
          <cell r="CF510" t="str">
            <v/>
          </cell>
          <cell r="CG510" t="str">
            <v/>
          </cell>
          <cell r="CH510" t="str">
            <v>Yes</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t="str">
            <v/>
          </cell>
          <cell r="CV510" t="str">
            <v/>
          </cell>
          <cell r="CW510" t="str">
            <v/>
          </cell>
          <cell r="CX510" t="str">
            <v/>
          </cell>
          <cell r="CY510" t="str">
            <v/>
          </cell>
          <cell r="CZ510" t="str">
            <v/>
          </cell>
          <cell r="DA510" t="str">
            <v/>
          </cell>
          <cell r="DB510" t="str">
            <v/>
          </cell>
          <cell r="DC510" t="str">
            <v/>
          </cell>
          <cell r="DD510" t="str">
            <v/>
          </cell>
          <cell r="DE510" t="str">
            <v/>
          </cell>
          <cell r="DF510" t="str">
            <v/>
          </cell>
          <cell r="DG510" t="str">
            <v/>
          </cell>
          <cell r="DH510" t="str">
            <v/>
          </cell>
          <cell r="DI510" t="str">
            <v/>
          </cell>
          <cell r="DJ510" t="str">
            <v/>
          </cell>
          <cell r="DK510" t="str">
            <v/>
          </cell>
          <cell r="DL510" t="str">
            <v/>
          </cell>
          <cell r="DM510" t="str">
            <v/>
          </cell>
          <cell r="DN510" t="str">
            <v/>
          </cell>
          <cell r="DO510" t="str">
            <v/>
          </cell>
          <cell r="DP510" t="str">
            <v/>
          </cell>
          <cell r="DQ510" t="str">
            <v/>
          </cell>
          <cell r="DR510" t="str">
            <v/>
          </cell>
          <cell r="DS510" t="str">
            <v/>
          </cell>
          <cell r="DT510" t="str">
            <v/>
          </cell>
          <cell r="DU510" t="str">
            <v/>
          </cell>
          <cell r="DV510" t="str">
            <v/>
          </cell>
          <cell r="DW510" t="str">
            <v/>
          </cell>
        </row>
        <row r="511">
          <cell r="U511" t="str">
            <v>PR19UUW_C06-WWN</v>
          </cell>
          <cell r="V511" t="str">
            <v>The natural environment is protected and improved in the way we deliver our services</v>
          </cell>
          <cell r="W511" t="str">
            <v>PR14 revision</v>
          </cell>
          <cell r="X511" t="str">
            <v>C06-WWN</v>
          </cell>
          <cell r="Y511" t="str">
            <v>Protecting the environment from the impact of growth and new development</v>
          </cell>
          <cell r="Z511"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AA511" t="str">
            <v/>
          </cell>
          <cell r="AB511" t="str">
            <v/>
          </cell>
          <cell r="AC511">
            <v>1</v>
          </cell>
          <cell r="AD511" t="str">
            <v/>
          </cell>
          <cell r="AE511" t="str">
            <v/>
          </cell>
          <cell r="AF511" t="str">
            <v/>
          </cell>
          <cell r="AG511" t="str">
            <v/>
          </cell>
          <cell r="AH511" t="str">
            <v/>
          </cell>
          <cell r="AI511">
            <v>1</v>
          </cell>
          <cell r="AJ511" t="str">
            <v>Out &amp; under</v>
          </cell>
          <cell r="AK511" t="str">
            <v xml:space="preserve">Revenue </v>
          </cell>
          <cell r="AL511" t="str">
            <v>End of AMP</v>
          </cell>
          <cell r="AM511" t="str">
            <v>Environmental</v>
          </cell>
          <cell r="AN511" t="str">
            <v>nr</v>
          </cell>
          <cell r="AO511" t="str">
            <v>Additional population equivalent for which treatment capacity investment is provided reported annually.</v>
          </cell>
          <cell r="AP511">
            <v>0</v>
          </cell>
          <cell r="AQ511" t="str">
            <v>Up</v>
          </cell>
          <cell r="AR511" t="str">
            <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t="str">
            <v/>
          </cell>
          <cell r="BJ511" t="str">
            <v/>
          </cell>
          <cell r="BK511" t="str">
            <v/>
          </cell>
          <cell r="BL511" t="str">
            <v/>
          </cell>
          <cell r="BM511" t="str">
            <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t="str">
            <v>Yes</v>
          </cell>
          <cell r="CE511" t="str">
            <v>Yes</v>
          </cell>
          <cell r="CF511" t="str">
            <v>Yes</v>
          </cell>
          <cell r="CG511" t="str">
            <v>Yes</v>
          </cell>
          <cell r="CH511" t="str">
            <v>Yes</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t="str">
            <v/>
          </cell>
          <cell r="CV511" t="str">
            <v/>
          </cell>
          <cell r="CW511" t="str">
            <v/>
          </cell>
          <cell r="CX511" t="str">
            <v/>
          </cell>
          <cell r="CY511" t="str">
            <v/>
          </cell>
          <cell r="CZ511" t="str">
            <v/>
          </cell>
          <cell r="DA511" t="str">
            <v/>
          </cell>
          <cell r="DB511" t="str">
            <v/>
          </cell>
          <cell r="DC511" t="str">
            <v/>
          </cell>
          <cell r="DD511" t="str">
            <v/>
          </cell>
          <cell r="DE511" t="str">
            <v/>
          </cell>
          <cell r="DF511" t="str">
            <v/>
          </cell>
          <cell r="DG511" t="str">
            <v/>
          </cell>
          <cell r="DH511" t="str">
            <v/>
          </cell>
          <cell r="DI511" t="str">
            <v/>
          </cell>
          <cell r="DJ511" t="str">
            <v/>
          </cell>
          <cell r="DK511" t="str">
            <v/>
          </cell>
          <cell r="DL511" t="str">
            <v/>
          </cell>
          <cell r="DM511" t="str">
            <v/>
          </cell>
          <cell r="DN511" t="str">
            <v/>
          </cell>
          <cell r="DO511" t="str">
            <v/>
          </cell>
          <cell r="DP511" t="str">
            <v/>
          </cell>
          <cell r="DQ511" t="str">
            <v/>
          </cell>
          <cell r="DR511" t="str">
            <v/>
          </cell>
          <cell r="DS511" t="str">
            <v/>
          </cell>
          <cell r="DT511" t="str">
            <v/>
          </cell>
          <cell r="DU511" t="str">
            <v/>
          </cell>
          <cell r="DV511">
            <v>1</v>
          </cell>
          <cell r="DW511" t="str">
            <v/>
          </cell>
        </row>
        <row r="512">
          <cell r="U512" t="str">
            <v>PR19UUW_C08-CF</v>
          </cell>
          <cell r="V512" t="str">
            <v>The natural environment is protected and improved in the way we deliver our services</v>
          </cell>
          <cell r="W512" t="str">
            <v>PR19 new</v>
          </cell>
          <cell r="X512" t="str">
            <v>C08-CF</v>
          </cell>
          <cell r="Y512" t="str">
            <v xml:space="preserve">Enhancing natural capital value for customers </v>
          </cell>
          <cell r="Z512"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AA512">
            <v>0.1</v>
          </cell>
          <cell r="AB512">
            <v>0.05</v>
          </cell>
          <cell r="AC512">
            <v>0.8</v>
          </cell>
          <cell r="AD512">
            <v>0.05</v>
          </cell>
          <cell r="AE512" t="str">
            <v/>
          </cell>
          <cell r="AF512" t="str">
            <v/>
          </cell>
          <cell r="AG512" t="str">
            <v/>
          </cell>
          <cell r="AH512" t="str">
            <v/>
          </cell>
          <cell r="AI512">
            <v>1</v>
          </cell>
          <cell r="AJ512" t="str">
            <v>Out &amp; under</v>
          </cell>
          <cell r="AK512" t="str">
            <v xml:space="preserve">Revenue </v>
          </cell>
          <cell r="AL512" t="str">
            <v>In-period</v>
          </cell>
          <cell r="AM512" t="str">
            <v>Environmental</v>
          </cell>
          <cell r="AN512" t="str">
            <v>£m</v>
          </cell>
          <cell r="AO512" t="str">
            <v xml:space="preserve">Natural capital value delivered over and above regulatory requirements, measured independently from an audited baseline by an appropriate organisation. </v>
          </cell>
          <cell r="AP512">
            <v>3</v>
          </cell>
          <cell r="AQ512" t="str">
            <v>Up</v>
          </cell>
          <cell r="AR512" t="str">
            <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t="str">
            <v/>
          </cell>
          <cell r="BJ512" t="str">
            <v/>
          </cell>
          <cell r="BK512" t="str">
            <v/>
          </cell>
          <cell r="BL512" t="str">
            <v/>
          </cell>
          <cell r="BM512" t="str">
            <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t="str">
            <v>Yes</v>
          </cell>
          <cell r="CE512" t="str">
            <v>Yes</v>
          </cell>
          <cell r="CF512" t="str">
            <v>Yes</v>
          </cell>
          <cell r="CG512" t="str">
            <v>Yes</v>
          </cell>
          <cell r="CH512" t="str">
            <v>Yes</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t="str">
            <v/>
          </cell>
          <cell r="CV512" t="str">
            <v/>
          </cell>
          <cell r="CW512" t="str">
            <v/>
          </cell>
          <cell r="CX512" t="str">
            <v/>
          </cell>
          <cell r="CY512" t="str">
            <v/>
          </cell>
          <cell r="CZ512" t="str">
            <v/>
          </cell>
          <cell r="DA512" t="str">
            <v/>
          </cell>
          <cell r="DB512" t="str">
            <v/>
          </cell>
          <cell r="DC512" t="str">
            <v/>
          </cell>
          <cell r="DD512" t="str">
            <v/>
          </cell>
          <cell r="DE512" t="str">
            <v/>
          </cell>
          <cell r="DF512" t="str">
            <v/>
          </cell>
          <cell r="DG512" t="str">
            <v/>
          </cell>
          <cell r="DH512" t="str">
            <v/>
          </cell>
          <cell r="DI512" t="str">
            <v/>
          </cell>
          <cell r="DJ512" t="str">
            <v/>
          </cell>
          <cell r="DK512" t="str">
            <v/>
          </cell>
          <cell r="DL512" t="str">
            <v/>
          </cell>
          <cell r="DM512" t="str">
            <v/>
          </cell>
          <cell r="DN512" t="str">
            <v/>
          </cell>
          <cell r="DO512" t="str">
            <v/>
          </cell>
          <cell r="DP512" t="str">
            <v/>
          </cell>
          <cell r="DQ512" t="str">
            <v/>
          </cell>
          <cell r="DR512" t="str">
            <v/>
          </cell>
          <cell r="DS512" t="str">
            <v/>
          </cell>
          <cell r="DT512" t="str">
            <v/>
          </cell>
          <cell r="DU512" t="str">
            <v/>
          </cell>
          <cell r="DV512">
            <v>1</v>
          </cell>
          <cell r="DW512" t="str">
            <v/>
          </cell>
        </row>
        <row r="513">
          <cell r="U513" t="str">
            <v>PR19UUW_C09-BR</v>
          </cell>
          <cell r="V513" t="str">
            <v>The natural environment is protected and improved in the way we deliver our services</v>
          </cell>
          <cell r="W513" t="str">
            <v>PR14 revision</v>
          </cell>
          <cell r="X513" t="str">
            <v>C09-BR</v>
          </cell>
          <cell r="Y513" t="str">
            <v>Recycling biosolids</v>
          </cell>
          <cell r="Z513"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AA513" t="str">
            <v/>
          </cell>
          <cell r="AB513" t="str">
            <v/>
          </cell>
          <cell r="AC513" t="str">
            <v/>
          </cell>
          <cell r="AD513">
            <v>1</v>
          </cell>
          <cell r="AE513" t="str">
            <v/>
          </cell>
          <cell r="AF513" t="str">
            <v/>
          </cell>
          <cell r="AG513" t="str">
            <v/>
          </cell>
          <cell r="AH513" t="str">
            <v/>
          </cell>
          <cell r="AI513">
            <v>1</v>
          </cell>
          <cell r="AJ513" t="str">
            <v>Out &amp; under</v>
          </cell>
          <cell r="AK513" t="str">
            <v xml:space="preserve">Revenue </v>
          </cell>
          <cell r="AL513" t="str">
            <v>In-period</v>
          </cell>
          <cell r="AM513" t="str">
            <v>Bioresources (sludge)</v>
          </cell>
          <cell r="AN513" t="str">
            <v>%</v>
          </cell>
          <cell r="AO513" t="str">
            <v>Percentage of satisfactory sludge disposal compliance and Biosolids Assurance Scheme conformance</v>
          </cell>
          <cell r="AP513">
            <v>2</v>
          </cell>
          <cell r="AQ513" t="str">
            <v>Up</v>
          </cell>
          <cell r="AR513" t="str">
            <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t="str">
            <v/>
          </cell>
          <cell r="BJ513" t="str">
            <v/>
          </cell>
          <cell r="BK513" t="str">
            <v/>
          </cell>
          <cell r="BL513" t="str">
            <v/>
          </cell>
          <cell r="BM513" t="str">
            <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t="str">
            <v>Yes</v>
          </cell>
          <cell r="CE513" t="str">
            <v>Yes</v>
          </cell>
          <cell r="CF513" t="str">
            <v>Yes</v>
          </cell>
          <cell r="CG513" t="str">
            <v>Yes</v>
          </cell>
          <cell r="CH513" t="str">
            <v>Yes</v>
          </cell>
          <cell r="CI513" t="str">
            <v/>
          </cell>
          <cell r="CJ513" t="str">
            <v/>
          </cell>
          <cell r="CK513" t="str">
            <v/>
          </cell>
          <cell r="CL513" t="str">
            <v/>
          </cell>
          <cell r="CM513" t="str">
            <v/>
          </cell>
          <cell r="CN513" t="str">
            <v/>
          </cell>
          <cell r="CO513" t="str">
            <v/>
          </cell>
          <cell r="CP513" t="str">
            <v/>
          </cell>
          <cell r="CQ513" t="str">
            <v/>
          </cell>
          <cell r="CR513" t="str">
            <v/>
          </cell>
          <cell r="CS513" t="str">
            <v/>
          </cell>
          <cell r="CT513" t="str">
            <v/>
          </cell>
          <cell r="CU513" t="str">
            <v/>
          </cell>
          <cell r="CV513" t="str">
            <v/>
          </cell>
          <cell r="CW513" t="str">
            <v/>
          </cell>
          <cell r="CX513" t="str">
            <v/>
          </cell>
          <cell r="CY513" t="str">
            <v/>
          </cell>
          <cell r="CZ513" t="str">
            <v/>
          </cell>
          <cell r="DA513" t="str">
            <v/>
          </cell>
          <cell r="DB513" t="str">
            <v/>
          </cell>
          <cell r="DC513" t="str">
            <v/>
          </cell>
          <cell r="DD513" t="str">
            <v/>
          </cell>
          <cell r="DE513" t="str">
            <v/>
          </cell>
          <cell r="DF513" t="str">
            <v/>
          </cell>
          <cell r="DG513" t="str">
            <v/>
          </cell>
          <cell r="DH513" t="str">
            <v/>
          </cell>
          <cell r="DI513" t="str">
            <v/>
          </cell>
          <cell r="DJ513" t="str">
            <v/>
          </cell>
          <cell r="DK513" t="str">
            <v/>
          </cell>
          <cell r="DL513" t="str">
            <v/>
          </cell>
          <cell r="DM513" t="str">
            <v/>
          </cell>
          <cell r="DN513" t="str">
            <v/>
          </cell>
          <cell r="DO513" t="str">
            <v/>
          </cell>
          <cell r="DP513" t="str">
            <v/>
          </cell>
          <cell r="DQ513" t="str">
            <v/>
          </cell>
          <cell r="DR513" t="str">
            <v/>
          </cell>
          <cell r="DS513" t="str">
            <v/>
          </cell>
          <cell r="DT513" t="str">
            <v/>
          </cell>
          <cell r="DU513" t="str">
            <v/>
          </cell>
          <cell r="DV513">
            <v>1</v>
          </cell>
          <cell r="DW513" t="str">
            <v/>
          </cell>
        </row>
        <row r="514">
          <cell r="U514" t="str">
            <v>PR19UUW_C10-BR</v>
          </cell>
          <cell r="V514" t="str">
            <v>The natural environment is protected and improved in the way we deliver our services</v>
          </cell>
          <cell r="W514" t="str">
            <v>PR19 new</v>
          </cell>
          <cell r="X514" t="str">
            <v>C10-BR</v>
          </cell>
          <cell r="Y514" t="str">
            <v>Better air quality</v>
          </cell>
          <cell r="Z514"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AA514" t="str">
            <v/>
          </cell>
          <cell r="AB514" t="str">
            <v/>
          </cell>
          <cell r="AC514" t="str">
            <v/>
          </cell>
          <cell r="AD514">
            <v>1</v>
          </cell>
          <cell r="AE514" t="str">
            <v/>
          </cell>
          <cell r="AF514" t="str">
            <v/>
          </cell>
          <cell r="AG514" t="str">
            <v/>
          </cell>
          <cell r="AH514" t="str">
            <v/>
          </cell>
          <cell r="AI514">
            <v>1</v>
          </cell>
          <cell r="AJ514" t="str">
            <v>Out &amp; under</v>
          </cell>
          <cell r="AK514" t="str">
            <v xml:space="preserve">Revenue </v>
          </cell>
          <cell r="AL514" t="str">
            <v>In-period</v>
          </cell>
          <cell r="AM514" t="str">
            <v>Energy/emissions</v>
          </cell>
          <cell r="AN514" t="str">
            <v>nr</v>
          </cell>
          <cell r="AO514" t="str">
            <v>Quantity of NOx emitted (tonnes) per unit of renewable electricity generation (Giga Watt Hour, GWh)</v>
          </cell>
          <cell r="AP514">
            <v>2</v>
          </cell>
          <cell r="AQ514" t="str">
            <v>Down</v>
          </cell>
          <cell r="AR514" t="str">
            <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t="str">
            <v/>
          </cell>
          <cell r="BJ514" t="str">
            <v/>
          </cell>
          <cell r="BK514" t="str">
            <v/>
          </cell>
          <cell r="BL514" t="str">
            <v/>
          </cell>
          <cell r="BM514" t="str">
            <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t="str">
            <v>Yes</v>
          </cell>
          <cell r="CE514" t="str">
            <v>Yes</v>
          </cell>
          <cell r="CF514" t="str">
            <v>Yes</v>
          </cell>
          <cell r="CG514" t="str">
            <v>Yes</v>
          </cell>
          <cell r="CH514" t="str">
            <v>Yes</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t="str">
            <v/>
          </cell>
          <cell r="CV514" t="str">
            <v/>
          </cell>
          <cell r="CW514" t="str">
            <v/>
          </cell>
          <cell r="CX514" t="str">
            <v/>
          </cell>
          <cell r="CY514" t="str">
            <v/>
          </cell>
          <cell r="CZ514" t="str">
            <v/>
          </cell>
          <cell r="DA514" t="str">
            <v/>
          </cell>
          <cell r="DB514" t="str">
            <v/>
          </cell>
          <cell r="DC514" t="str">
            <v/>
          </cell>
          <cell r="DD514" t="str">
            <v/>
          </cell>
          <cell r="DE514" t="str">
            <v/>
          </cell>
          <cell r="DF514" t="str">
            <v/>
          </cell>
          <cell r="DG514" t="str">
            <v/>
          </cell>
          <cell r="DH514" t="str">
            <v/>
          </cell>
          <cell r="DI514" t="str">
            <v/>
          </cell>
          <cell r="DJ514" t="str">
            <v/>
          </cell>
          <cell r="DK514" t="str">
            <v/>
          </cell>
          <cell r="DL514" t="str">
            <v/>
          </cell>
          <cell r="DM514" t="str">
            <v/>
          </cell>
          <cell r="DN514" t="str">
            <v/>
          </cell>
          <cell r="DO514" t="str">
            <v/>
          </cell>
          <cell r="DP514" t="str">
            <v/>
          </cell>
          <cell r="DQ514" t="str">
            <v/>
          </cell>
          <cell r="DR514" t="str">
            <v/>
          </cell>
          <cell r="DS514" t="str">
            <v/>
          </cell>
          <cell r="DT514" t="str">
            <v/>
          </cell>
          <cell r="DU514" t="str">
            <v/>
          </cell>
          <cell r="DV514">
            <v>1</v>
          </cell>
          <cell r="DW514" t="str">
            <v/>
          </cell>
        </row>
        <row r="515">
          <cell r="U515" t="str">
            <v>PR19UUW_D01-HH</v>
          </cell>
          <cell r="V515" t="str">
            <v>You’re highly satisfied with our service and find it easy to do business with us</v>
          </cell>
          <cell r="W515" t="str">
            <v>PR19 new</v>
          </cell>
          <cell r="X515" t="str">
            <v>D01-HH</v>
          </cell>
          <cell r="Y515" t="str">
            <v>C-MeX: Customer measure of experience</v>
          </cell>
          <cell r="Z515" t="str">
            <v>As per Ofwat definition</v>
          </cell>
          <cell r="AA515" t="str">
            <v/>
          </cell>
          <cell r="AB515" t="str">
            <v/>
          </cell>
          <cell r="AC515" t="str">
            <v/>
          </cell>
          <cell r="AD515" t="str">
            <v/>
          </cell>
          <cell r="AE515">
            <v>1</v>
          </cell>
          <cell r="AF515" t="str">
            <v/>
          </cell>
          <cell r="AG515" t="str">
            <v/>
          </cell>
          <cell r="AH515" t="str">
            <v/>
          </cell>
          <cell r="AI515">
            <v>1</v>
          </cell>
          <cell r="AJ515" t="str">
            <v>Out &amp; under</v>
          </cell>
          <cell r="AK515" t="str">
            <v xml:space="preserve">Revenue </v>
          </cell>
          <cell r="AL515" t="str">
            <v>In-period</v>
          </cell>
          <cell r="AM515" t="str">
            <v>Customer measure of experience (C-MeX)</v>
          </cell>
          <cell r="AN515" t="str">
            <v>score</v>
          </cell>
          <cell r="AO515" t="str">
            <v>C-MeX score</v>
          </cell>
          <cell r="AP515">
            <v>2</v>
          </cell>
          <cell r="AQ515" t="str">
            <v>Up</v>
          </cell>
          <cell r="AR515" t="str">
            <v>C-MeX: Customer measure of experience</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t="str">
            <v/>
          </cell>
          <cell r="BJ515" t="str">
            <v/>
          </cell>
          <cell r="BK515" t="str">
            <v/>
          </cell>
          <cell r="BL515" t="str">
            <v/>
          </cell>
          <cell r="BM515" t="str">
            <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t="str">
            <v>Yes</v>
          </cell>
          <cell r="CE515" t="str">
            <v>Yes</v>
          </cell>
          <cell r="CF515" t="str">
            <v>Yes</v>
          </cell>
          <cell r="CG515" t="str">
            <v>Yes</v>
          </cell>
          <cell r="CH515" t="str">
            <v>Yes</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t="str">
            <v/>
          </cell>
          <cell r="CV515" t="str">
            <v/>
          </cell>
          <cell r="CW515" t="str">
            <v/>
          </cell>
          <cell r="CX515" t="str">
            <v/>
          </cell>
          <cell r="CY515" t="str">
            <v/>
          </cell>
          <cell r="CZ515" t="str">
            <v/>
          </cell>
          <cell r="DA515" t="str">
            <v/>
          </cell>
          <cell r="DB515" t="str">
            <v/>
          </cell>
          <cell r="DC515" t="str">
            <v/>
          </cell>
          <cell r="DD515" t="str">
            <v/>
          </cell>
          <cell r="DE515" t="str">
            <v/>
          </cell>
          <cell r="DF515" t="str">
            <v/>
          </cell>
          <cell r="DG515" t="str">
            <v/>
          </cell>
          <cell r="DH515" t="str">
            <v/>
          </cell>
          <cell r="DI515" t="str">
            <v/>
          </cell>
          <cell r="DJ515" t="str">
            <v/>
          </cell>
          <cell r="DK515" t="str">
            <v/>
          </cell>
          <cell r="DL515" t="str">
            <v/>
          </cell>
          <cell r="DM515" t="str">
            <v/>
          </cell>
          <cell r="DN515" t="str">
            <v/>
          </cell>
          <cell r="DO515" t="str">
            <v/>
          </cell>
          <cell r="DP515" t="str">
            <v/>
          </cell>
          <cell r="DQ515" t="str">
            <v/>
          </cell>
          <cell r="DR515" t="str">
            <v/>
          </cell>
          <cell r="DS515" t="str">
            <v/>
          </cell>
          <cell r="DT515" t="str">
            <v/>
          </cell>
          <cell r="DU515" t="str">
            <v/>
          </cell>
          <cell r="DV515">
            <v>1</v>
          </cell>
          <cell r="DW515" t="str">
            <v/>
          </cell>
        </row>
        <row r="516">
          <cell r="U516" t="str">
            <v>PR19UUW_D02-CF</v>
          </cell>
          <cell r="V516" t="str">
            <v>You’re highly satisfied with our service and find it easy to do business with us</v>
          </cell>
          <cell r="W516" t="str">
            <v>PR19 new</v>
          </cell>
          <cell r="X516" t="str">
            <v>D02-CF</v>
          </cell>
          <cell r="Y516" t="str">
            <v>D-MeX: Developer services measure of experience</v>
          </cell>
          <cell r="Z516" t="str">
            <v>As per Ofwat definition</v>
          </cell>
          <cell r="AA516" t="str">
            <v/>
          </cell>
          <cell r="AB516">
            <v>0.23</v>
          </cell>
          <cell r="AC516">
            <v>0.77</v>
          </cell>
          <cell r="AD516" t="str">
            <v/>
          </cell>
          <cell r="AE516" t="str">
            <v/>
          </cell>
          <cell r="AF516" t="str">
            <v/>
          </cell>
          <cell r="AG516" t="str">
            <v/>
          </cell>
          <cell r="AH516" t="str">
            <v/>
          </cell>
          <cell r="AI516">
            <v>1</v>
          </cell>
          <cell r="AJ516" t="str">
            <v>Out &amp; under</v>
          </cell>
          <cell r="AK516" t="str">
            <v xml:space="preserve">Revenue </v>
          </cell>
          <cell r="AL516" t="str">
            <v>In-period</v>
          </cell>
          <cell r="AM516" t="str">
            <v>Developer services measure of experience (D-MeX)</v>
          </cell>
          <cell r="AN516" t="str">
            <v>score</v>
          </cell>
          <cell r="AO516" t="str">
            <v>D-MeX score</v>
          </cell>
          <cell r="AP516">
            <v>2</v>
          </cell>
          <cell r="AQ516" t="str">
            <v>Up</v>
          </cell>
          <cell r="AR516" t="str">
            <v>D-MeX: Developer services measure of experience</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t="str">
            <v/>
          </cell>
          <cell r="BJ516" t="str">
            <v/>
          </cell>
          <cell r="BK516" t="str">
            <v/>
          </cell>
          <cell r="BL516" t="str">
            <v/>
          </cell>
          <cell r="BM516" t="str">
            <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t="str">
            <v>Yes</v>
          </cell>
          <cell r="CE516" t="str">
            <v>Yes</v>
          </cell>
          <cell r="CF516" t="str">
            <v>Yes</v>
          </cell>
          <cell r="CG516" t="str">
            <v>Yes</v>
          </cell>
          <cell r="CH516" t="str">
            <v>Yes</v>
          </cell>
          <cell r="CI516" t="str">
            <v/>
          </cell>
          <cell r="CJ516" t="str">
            <v/>
          </cell>
          <cell r="CK516" t="str">
            <v/>
          </cell>
          <cell r="CL516" t="str">
            <v/>
          </cell>
          <cell r="CM516" t="str">
            <v/>
          </cell>
          <cell r="CN516" t="str">
            <v/>
          </cell>
          <cell r="CO516" t="str">
            <v/>
          </cell>
          <cell r="CP516" t="str">
            <v/>
          </cell>
          <cell r="CQ516" t="str">
            <v/>
          </cell>
          <cell r="CR516" t="str">
            <v/>
          </cell>
          <cell r="CS516" t="str">
            <v/>
          </cell>
          <cell r="CT516" t="str">
            <v/>
          </cell>
          <cell r="CU516" t="str">
            <v/>
          </cell>
          <cell r="CV516" t="str">
            <v/>
          </cell>
          <cell r="CW516" t="str">
            <v/>
          </cell>
          <cell r="CX516" t="str">
            <v/>
          </cell>
          <cell r="CY516" t="str">
            <v/>
          </cell>
          <cell r="CZ516" t="str">
            <v/>
          </cell>
          <cell r="DA516" t="str">
            <v/>
          </cell>
          <cell r="DB516" t="str">
            <v/>
          </cell>
          <cell r="DC516" t="str">
            <v/>
          </cell>
          <cell r="DD516" t="str">
            <v/>
          </cell>
          <cell r="DE516" t="str">
            <v/>
          </cell>
          <cell r="DF516" t="str">
            <v/>
          </cell>
          <cell r="DG516" t="str">
            <v/>
          </cell>
          <cell r="DH516" t="str">
            <v/>
          </cell>
          <cell r="DI516" t="str">
            <v/>
          </cell>
          <cell r="DJ516" t="str">
            <v/>
          </cell>
          <cell r="DK516" t="str">
            <v/>
          </cell>
          <cell r="DL516" t="str">
            <v/>
          </cell>
          <cell r="DM516" t="str">
            <v/>
          </cell>
          <cell r="DN516" t="str">
            <v/>
          </cell>
          <cell r="DO516" t="str">
            <v/>
          </cell>
          <cell r="DP516" t="str">
            <v/>
          </cell>
          <cell r="DQ516" t="str">
            <v/>
          </cell>
          <cell r="DR516" t="str">
            <v/>
          </cell>
          <cell r="DS516" t="str">
            <v/>
          </cell>
          <cell r="DT516" t="str">
            <v/>
          </cell>
          <cell r="DU516" t="str">
            <v/>
          </cell>
          <cell r="DV516">
            <v>1</v>
          </cell>
          <cell r="DW516" t="str">
            <v/>
          </cell>
        </row>
        <row r="517">
          <cell r="U517" t="str">
            <v>PR19UUW_D03-HH</v>
          </cell>
          <cell r="V517" t="str">
            <v>You’re highly satisfied with our service and find it easy to do business with us</v>
          </cell>
          <cell r="W517" t="str">
            <v>PR19 new</v>
          </cell>
          <cell r="X517" t="str">
            <v>D03-HH</v>
          </cell>
          <cell r="Y517" t="str">
            <v>Priority services for customers in vulnerable circumstances</v>
          </cell>
          <cell r="Z517"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AA517" t="str">
            <v/>
          </cell>
          <cell r="AB517" t="str">
            <v/>
          </cell>
          <cell r="AC517" t="str">
            <v/>
          </cell>
          <cell r="AD517" t="str">
            <v/>
          </cell>
          <cell r="AE517">
            <v>1</v>
          </cell>
          <cell r="AF517" t="str">
            <v/>
          </cell>
          <cell r="AG517" t="str">
            <v/>
          </cell>
          <cell r="AH517" t="str">
            <v/>
          </cell>
          <cell r="AI517">
            <v>1</v>
          </cell>
          <cell r="AJ517" t="str">
            <v>NFI</v>
          </cell>
          <cell r="AK517" t="str">
            <v/>
          </cell>
          <cell r="AL517" t="str">
            <v/>
          </cell>
          <cell r="AM517" t="str">
            <v>Billing, debt, vfm, affordability, vulnerability</v>
          </cell>
          <cell r="AN517" t="str">
            <v>%</v>
          </cell>
          <cell r="AO517" t="str">
            <v>Percentage of applicable households</v>
          </cell>
          <cell r="AP517">
            <v>1</v>
          </cell>
          <cell r="AQ517" t="str">
            <v>Up</v>
          </cell>
          <cell r="AR517" t="str">
            <v>Priority services for customers in vulnerable circumstances</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t="str">
            <v>4.0 / 17.5 / 45</v>
          </cell>
          <cell r="BJ517" t="str">
            <v>4.8 / 35 / 90</v>
          </cell>
          <cell r="BK517" t="str">
            <v>5.5 / 35 / 90</v>
          </cell>
          <cell r="BL517" t="str">
            <v>6.3 / 35 / 90</v>
          </cell>
          <cell r="BM517" t="str">
            <v>7.0 / 35 / 90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t="str">
            <v/>
          </cell>
          <cell r="CE517" t="str">
            <v/>
          </cell>
          <cell r="CF517" t="str">
            <v/>
          </cell>
          <cell r="CG517" t="str">
            <v/>
          </cell>
          <cell r="CH517" t="str">
            <v/>
          </cell>
          <cell r="CI517" t="str">
            <v/>
          </cell>
          <cell r="CJ517" t="str">
            <v/>
          </cell>
          <cell r="CK517" t="str">
            <v/>
          </cell>
          <cell r="CL517" t="str">
            <v/>
          </cell>
          <cell r="CM517" t="str">
            <v/>
          </cell>
          <cell r="CN517" t="str">
            <v/>
          </cell>
          <cell r="CO517" t="str">
            <v/>
          </cell>
          <cell r="CP517" t="str">
            <v/>
          </cell>
          <cell r="CQ517" t="str">
            <v/>
          </cell>
          <cell r="CR517" t="str">
            <v/>
          </cell>
          <cell r="CS517" t="str">
            <v/>
          </cell>
          <cell r="CT517" t="str">
            <v/>
          </cell>
          <cell r="CU517" t="str">
            <v/>
          </cell>
          <cell r="CV517" t="str">
            <v/>
          </cell>
          <cell r="CW517" t="str">
            <v/>
          </cell>
          <cell r="CX517" t="str">
            <v/>
          </cell>
          <cell r="CY517" t="str">
            <v/>
          </cell>
          <cell r="CZ517" t="str">
            <v/>
          </cell>
          <cell r="DA517" t="str">
            <v/>
          </cell>
          <cell r="DB517" t="str">
            <v/>
          </cell>
          <cell r="DC517" t="str">
            <v/>
          </cell>
          <cell r="DD517" t="str">
            <v/>
          </cell>
          <cell r="DE517" t="str">
            <v/>
          </cell>
          <cell r="DF517" t="str">
            <v/>
          </cell>
          <cell r="DG517" t="str">
            <v/>
          </cell>
          <cell r="DH517" t="str">
            <v/>
          </cell>
          <cell r="DI517" t="str">
            <v/>
          </cell>
          <cell r="DJ517" t="str">
            <v/>
          </cell>
          <cell r="DK517" t="str">
            <v/>
          </cell>
          <cell r="DL517" t="str">
            <v/>
          </cell>
          <cell r="DM517" t="str">
            <v/>
          </cell>
          <cell r="DN517" t="str">
            <v/>
          </cell>
          <cell r="DO517" t="str">
            <v/>
          </cell>
          <cell r="DP517" t="str">
            <v/>
          </cell>
          <cell r="DQ517" t="str">
            <v/>
          </cell>
          <cell r="DR517" t="str">
            <v/>
          </cell>
          <cell r="DS517" t="str">
            <v/>
          </cell>
          <cell r="DT517" t="str">
            <v/>
          </cell>
          <cell r="DU517" t="str">
            <v>No</v>
          </cell>
          <cell r="DV517">
            <v>1</v>
          </cell>
          <cell r="DW517" t="str">
            <v/>
          </cell>
        </row>
        <row r="518">
          <cell r="U518" t="str">
            <v>PR19UUW_D04-CF</v>
          </cell>
          <cell r="V518" t="str">
            <v>You’re highly satisfied with our service and find it easy to do business with us</v>
          </cell>
          <cell r="W518" t="str">
            <v>PR19 new</v>
          </cell>
          <cell r="X518" t="str">
            <v>D04-CF</v>
          </cell>
          <cell r="Y518" t="str">
            <v>Street works performance</v>
          </cell>
          <cell r="Z518"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AA518" t="str">
            <v/>
          </cell>
          <cell r="AB518">
            <v>0.91</v>
          </cell>
          <cell r="AC518">
            <v>0.09</v>
          </cell>
          <cell r="AD518" t="str">
            <v/>
          </cell>
          <cell r="AE518" t="str">
            <v/>
          </cell>
          <cell r="AF518" t="str">
            <v/>
          </cell>
          <cell r="AG518" t="str">
            <v/>
          </cell>
          <cell r="AH518" t="str">
            <v/>
          </cell>
          <cell r="AI518">
            <v>1</v>
          </cell>
          <cell r="AJ518" t="str">
            <v>NFI</v>
          </cell>
          <cell r="AK518" t="str">
            <v/>
          </cell>
          <cell r="AL518" t="str">
            <v/>
          </cell>
          <cell r="AM518" t="str">
            <v>Street works</v>
          </cell>
          <cell r="AN518" t="str">
            <v>%</v>
          </cell>
          <cell r="AO518" t="str">
            <v xml:space="preserve">Percentage non-compliance against the Safety at Street works and Roads Works Code of Practice and the specification for the reinstatement of openings in highways (3rd Edition). </v>
          </cell>
          <cell r="AP518">
            <v>2</v>
          </cell>
          <cell r="AQ518" t="str">
            <v>Down</v>
          </cell>
          <cell r="AR518" t="str">
            <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t="str">
            <v/>
          </cell>
          <cell r="BJ518" t="str">
            <v/>
          </cell>
          <cell r="BK518" t="str">
            <v/>
          </cell>
          <cell r="BL518" t="str">
            <v/>
          </cell>
          <cell r="BM518" t="str">
            <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t="str">
            <v/>
          </cell>
          <cell r="CE518" t="str">
            <v/>
          </cell>
          <cell r="CF518" t="str">
            <v/>
          </cell>
          <cell r="CG518" t="str">
            <v/>
          </cell>
          <cell r="CH518" t="str">
            <v/>
          </cell>
          <cell r="CI518" t="str">
            <v/>
          </cell>
          <cell r="CJ518" t="str">
            <v/>
          </cell>
          <cell r="CK518" t="str">
            <v/>
          </cell>
          <cell r="CL518" t="str">
            <v/>
          </cell>
          <cell r="CM518" t="str">
            <v/>
          </cell>
          <cell r="CN518" t="str">
            <v/>
          </cell>
          <cell r="CO518" t="str">
            <v/>
          </cell>
          <cell r="CP518" t="str">
            <v/>
          </cell>
          <cell r="CQ518" t="str">
            <v/>
          </cell>
          <cell r="CR518" t="str">
            <v/>
          </cell>
          <cell r="CS518" t="str">
            <v/>
          </cell>
          <cell r="CT518" t="str">
            <v/>
          </cell>
          <cell r="CU518" t="str">
            <v/>
          </cell>
          <cell r="CV518" t="str">
            <v/>
          </cell>
          <cell r="CW518" t="str">
            <v/>
          </cell>
          <cell r="CX518" t="str">
            <v/>
          </cell>
          <cell r="CY518" t="str">
            <v/>
          </cell>
          <cell r="CZ518" t="str">
            <v/>
          </cell>
          <cell r="DA518" t="str">
            <v/>
          </cell>
          <cell r="DB518" t="str">
            <v/>
          </cell>
          <cell r="DC518" t="str">
            <v/>
          </cell>
          <cell r="DD518" t="str">
            <v/>
          </cell>
          <cell r="DE518" t="str">
            <v/>
          </cell>
          <cell r="DF518" t="str">
            <v/>
          </cell>
          <cell r="DG518" t="str">
            <v/>
          </cell>
          <cell r="DH518" t="str">
            <v/>
          </cell>
          <cell r="DI518" t="str">
            <v/>
          </cell>
          <cell r="DJ518" t="str">
            <v/>
          </cell>
          <cell r="DK518" t="str">
            <v/>
          </cell>
          <cell r="DL518" t="str">
            <v/>
          </cell>
          <cell r="DM518" t="str">
            <v/>
          </cell>
          <cell r="DN518" t="str">
            <v/>
          </cell>
          <cell r="DO518" t="str">
            <v/>
          </cell>
          <cell r="DP518" t="str">
            <v/>
          </cell>
          <cell r="DQ518" t="str">
            <v/>
          </cell>
          <cell r="DR518" t="str">
            <v/>
          </cell>
          <cell r="DS518" t="str">
            <v/>
          </cell>
          <cell r="DT518" t="str">
            <v/>
          </cell>
          <cell r="DU518" t="str">
            <v>No</v>
          </cell>
          <cell r="DV518" t="str">
            <v/>
          </cell>
          <cell r="DW518" t="str">
            <v/>
          </cell>
        </row>
        <row r="519">
          <cell r="U519" t="str">
            <v>PR19UUW_D05-HH</v>
          </cell>
          <cell r="V519" t="str">
            <v>You’re highly satisfied with our service and find it easy to do business with us</v>
          </cell>
          <cell r="W519" t="str">
            <v>PR19 new</v>
          </cell>
          <cell r="X519" t="str">
            <v>D05-HH</v>
          </cell>
          <cell r="Y519" t="str">
            <v>Priority Services- BSI accreditation</v>
          </cell>
          <cell r="Z519"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AA519" t="str">
            <v/>
          </cell>
          <cell r="AB519" t="str">
            <v/>
          </cell>
          <cell r="AC519" t="str">
            <v/>
          </cell>
          <cell r="AD519" t="str">
            <v/>
          </cell>
          <cell r="AE519">
            <v>1</v>
          </cell>
          <cell r="AF519" t="str">
            <v/>
          </cell>
          <cell r="AG519" t="str">
            <v/>
          </cell>
          <cell r="AH519" t="str">
            <v/>
          </cell>
          <cell r="AI519">
            <v>1</v>
          </cell>
          <cell r="AJ519" t="str">
            <v>NFI</v>
          </cell>
          <cell r="AK519" t="str">
            <v/>
          </cell>
          <cell r="AL519" t="str">
            <v/>
          </cell>
          <cell r="AM519" t="str">
            <v>Billing, debt, vfm, affordability, vulnerability</v>
          </cell>
          <cell r="AN519" t="str">
            <v>Text</v>
          </cell>
          <cell r="AO519" t="str">
            <v>Pass/fail</v>
          </cell>
          <cell r="AP519">
            <v>0</v>
          </cell>
          <cell r="AQ519" t="str">
            <v>Up</v>
          </cell>
          <cell r="AR519" t="str">
            <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t="str">
            <v/>
          </cell>
          <cell r="BJ519" t="str">
            <v/>
          </cell>
          <cell r="BK519" t="str">
            <v/>
          </cell>
          <cell r="BL519" t="str">
            <v/>
          </cell>
          <cell r="BM519" t="str">
            <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t="str">
            <v/>
          </cell>
          <cell r="DE519" t="str">
            <v/>
          </cell>
          <cell r="DF519" t="str">
            <v/>
          </cell>
          <cell r="DG519" t="str">
            <v/>
          </cell>
          <cell r="DH519" t="str">
            <v/>
          </cell>
          <cell r="DI519" t="str">
            <v/>
          </cell>
          <cell r="DJ519" t="str">
            <v/>
          </cell>
          <cell r="DK519" t="str">
            <v/>
          </cell>
          <cell r="DL519" t="str">
            <v/>
          </cell>
          <cell r="DM519" t="str">
            <v/>
          </cell>
          <cell r="DN519" t="str">
            <v/>
          </cell>
          <cell r="DO519" t="str">
            <v/>
          </cell>
          <cell r="DP519" t="str">
            <v/>
          </cell>
          <cell r="DQ519" t="str">
            <v/>
          </cell>
          <cell r="DR519" t="str">
            <v/>
          </cell>
          <cell r="DS519" t="str">
            <v/>
          </cell>
          <cell r="DT519" t="str">
            <v/>
          </cell>
          <cell r="DU519" t="str">
            <v/>
          </cell>
          <cell r="DV519">
            <v>1</v>
          </cell>
          <cell r="DW519" t="str">
            <v/>
          </cell>
        </row>
        <row r="520">
          <cell r="U520" t="str">
            <v>PR19UUW_E01-HH</v>
          </cell>
          <cell r="V520" t="str">
            <v>We will improve the way we work to keep bills down and improve services for you and future customers</v>
          </cell>
          <cell r="W520" t="str">
            <v>PR19 new</v>
          </cell>
          <cell r="X520" t="str">
            <v>E01-HH</v>
          </cell>
          <cell r="Y520" t="str">
            <v>Number of customers lifted out of water poverty</v>
          </cell>
          <cell r="Z520"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AA520" t="str">
            <v/>
          </cell>
          <cell r="AB520" t="str">
            <v/>
          </cell>
          <cell r="AC520" t="str">
            <v/>
          </cell>
          <cell r="AD520" t="str">
            <v/>
          </cell>
          <cell r="AE520">
            <v>1</v>
          </cell>
          <cell r="AF520" t="str">
            <v/>
          </cell>
          <cell r="AG520" t="str">
            <v/>
          </cell>
          <cell r="AH520" t="str">
            <v/>
          </cell>
          <cell r="AI520">
            <v>1</v>
          </cell>
          <cell r="AJ520" t="str">
            <v>Out &amp; under</v>
          </cell>
          <cell r="AK520" t="str">
            <v xml:space="preserve">Revenue </v>
          </cell>
          <cell r="AL520" t="str">
            <v>In-period</v>
          </cell>
          <cell r="AM520" t="str">
            <v>Billing, debt, vfm, affordability, vulnerability</v>
          </cell>
          <cell r="AN520" t="str">
            <v>nr</v>
          </cell>
          <cell r="AO520" t="str">
            <v>Number of customers lifted out of water poverty due to our intervention in year</v>
          </cell>
          <cell r="AP520">
            <v>0</v>
          </cell>
          <cell r="AQ520" t="str">
            <v>Up</v>
          </cell>
          <cell r="AR520" t="str">
            <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t="str">
            <v/>
          </cell>
          <cell r="BJ520" t="str">
            <v/>
          </cell>
          <cell r="BK520" t="str">
            <v/>
          </cell>
          <cell r="BL520" t="str">
            <v/>
          </cell>
          <cell r="BM520" t="str">
            <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t="str">
            <v>Yes</v>
          </cell>
          <cell r="CE520" t="str">
            <v>Yes</v>
          </cell>
          <cell r="CF520" t="str">
            <v>Yes</v>
          </cell>
          <cell r="CG520" t="str">
            <v>Yes</v>
          </cell>
          <cell r="CH520" t="str">
            <v>Yes</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C520" t="str">
            <v/>
          </cell>
          <cell r="DD520" t="str">
            <v/>
          </cell>
          <cell r="DE520" t="str">
            <v/>
          </cell>
          <cell r="DF520" t="str">
            <v/>
          </cell>
          <cell r="DG520" t="str">
            <v/>
          </cell>
          <cell r="DH520" t="str">
            <v/>
          </cell>
          <cell r="DI520" t="str">
            <v/>
          </cell>
          <cell r="DJ520" t="str">
            <v/>
          </cell>
          <cell r="DK520" t="str">
            <v/>
          </cell>
          <cell r="DL520" t="str">
            <v/>
          </cell>
          <cell r="DM520" t="str">
            <v/>
          </cell>
          <cell r="DN520" t="str">
            <v/>
          </cell>
          <cell r="DO520" t="str">
            <v/>
          </cell>
          <cell r="DP520" t="str">
            <v/>
          </cell>
          <cell r="DQ520" t="str">
            <v/>
          </cell>
          <cell r="DR520" t="str">
            <v/>
          </cell>
          <cell r="DS520" t="str">
            <v/>
          </cell>
          <cell r="DT520" t="str">
            <v/>
          </cell>
          <cell r="DU520" t="str">
            <v/>
          </cell>
          <cell r="DV520">
            <v>1</v>
          </cell>
          <cell r="DW520" t="str">
            <v/>
          </cell>
        </row>
        <row r="521">
          <cell r="U521" t="str">
            <v>PR19UUW_E10-HH</v>
          </cell>
          <cell r="V521" t="str">
            <v/>
          </cell>
          <cell r="W521" t="str">
            <v/>
          </cell>
          <cell r="X521" t="str">
            <v>E10-HH</v>
          </cell>
          <cell r="Y521" t="str">
            <v>Voids</v>
          </cell>
          <cell r="Z521" t="str">
            <v/>
          </cell>
          <cell r="AA521" t="str">
            <v/>
          </cell>
          <cell r="AB521" t="str">
            <v/>
          </cell>
          <cell r="AC521" t="str">
            <v/>
          </cell>
          <cell r="AD521" t="str">
            <v/>
          </cell>
          <cell r="AE521">
            <v>1</v>
          </cell>
          <cell r="AF521" t="str">
            <v/>
          </cell>
          <cell r="AG521" t="str">
            <v/>
          </cell>
          <cell r="AH521" t="str">
            <v/>
          </cell>
          <cell r="AI521">
            <v>1</v>
          </cell>
          <cell r="AJ521" t="str">
            <v>Out &amp; under</v>
          </cell>
          <cell r="AK521" t="str">
            <v xml:space="preserve">Revenue </v>
          </cell>
          <cell r="AL521" t="str">
            <v>In-period</v>
          </cell>
          <cell r="AM521" t="str">
            <v>Billing, debt, vfm, affordability, vulnerability</v>
          </cell>
          <cell r="AN521">
            <v>0</v>
          </cell>
          <cell r="AO521">
            <v>0</v>
          </cell>
          <cell r="AP521">
            <v>2</v>
          </cell>
          <cell r="AQ521">
            <v>0</v>
          </cell>
          <cell r="AR521" t="str">
            <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t="str">
            <v/>
          </cell>
          <cell r="BJ521" t="str">
            <v/>
          </cell>
          <cell r="BK521" t="str">
            <v/>
          </cell>
          <cell r="BL521" t="str">
            <v/>
          </cell>
          <cell r="BM521" t="str">
            <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t="str">
            <v>Yes</v>
          </cell>
          <cell r="CE521" t="str">
            <v>Yes</v>
          </cell>
          <cell r="CF521" t="str">
            <v>Yes</v>
          </cell>
          <cell r="CG521" t="str">
            <v>Yes</v>
          </cell>
          <cell r="CH521" t="str">
            <v>Yes</v>
          </cell>
          <cell r="CI521" t="str">
            <v/>
          </cell>
          <cell r="CJ521" t="str">
            <v/>
          </cell>
          <cell r="CK521" t="str">
            <v/>
          </cell>
          <cell r="CL521" t="str">
            <v/>
          </cell>
          <cell r="CM521" t="str">
            <v/>
          </cell>
          <cell r="CN521" t="str">
            <v/>
          </cell>
          <cell r="CO521" t="str">
            <v/>
          </cell>
          <cell r="CP521" t="str">
            <v/>
          </cell>
          <cell r="CQ521" t="str">
            <v/>
          </cell>
          <cell r="CR521" t="str">
            <v/>
          </cell>
          <cell r="CS521" t="str">
            <v/>
          </cell>
          <cell r="CT521" t="str">
            <v/>
          </cell>
          <cell r="CU521" t="str">
            <v/>
          </cell>
          <cell r="CV521" t="str">
            <v/>
          </cell>
          <cell r="CW521" t="str">
            <v/>
          </cell>
          <cell r="CX521" t="str">
            <v/>
          </cell>
          <cell r="CY521" t="str">
            <v/>
          </cell>
          <cell r="CZ521" t="str">
            <v/>
          </cell>
          <cell r="DA521" t="str">
            <v/>
          </cell>
          <cell r="DB521" t="str">
            <v/>
          </cell>
          <cell r="DC521" t="str">
            <v/>
          </cell>
          <cell r="DD521" t="str">
            <v/>
          </cell>
          <cell r="DE521" t="str">
            <v/>
          </cell>
          <cell r="DF521" t="str">
            <v/>
          </cell>
          <cell r="DG521" t="str">
            <v/>
          </cell>
          <cell r="DH521" t="str">
            <v/>
          </cell>
          <cell r="DI521" t="str">
            <v/>
          </cell>
          <cell r="DJ521" t="str">
            <v/>
          </cell>
          <cell r="DK521" t="str">
            <v/>
          </cell>
          <cell r="DL521" t="str">
            <v/>
          </cell>
          <cell r="DM521" t="str">
            <v/>
          </cell>
          <cell r="DN521" t="str">
            <v/>
          </cell>
          <cell r="DO521" t="str">
            <v/>
          </cell>
          <cell r="DP521" t="str">
            <v/>
          </cell>
          <cell r="DQ521" t="str">
            <v/>
          </cell>
          <cell r="DR521" t="str">
            <v/>
          </cell>
          <cell r="DS521" t="str">
            <v/>
          </cell>
          <cell r="DT521" t="str">
            <v/>
          </cell>
          <cell r="DU521" t="str">
            <v/>
          </cell>
          <cell r="DV521">
            <v>1</v>
          </cell>
          <cell r="DW521" t="str">
            <v/>
          </cell>
        </row>
        <row r="522">
          <cell r="U522" t="str">
            <v>PR19UUW_E03-CF</v>
          </cell>
          <cell r="V522" t="str">
            <v>We will improve the way we work to keep bills down and improve services for you and future customers</v>
          </cell>
          <cell r="W522" t="str">
            <v>PR19 new</v>
          </cell>
          <cell r="X522" t="str">
            <v>E03-CF</v>
          </cell>
          <cell r="Y522" t="str">
            <v>Non-household vacancy incentive scheme</v>
          </cell>
          <cell r="Z522"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AA522" t="str">
            <v/>
          </cell>
          <cell r="AB522">
            <v>0.5</v>
          </cell>
          <cell r="AC522">
            <v>0.5</v>
          </cell>
          <cell r="AD522" t="str">
            <v/>
          </cell>
          <cell r="AE522" t="str">
            <v/>
          </cell>
          <cell r="AF522" t="str">
            <v/>
          </cell>
          <cell r="AG522" t="str">
            <v/>
          </cell>
          <cell r="AH522" t="str">
            <v/>
          </cell>
          <cell r="AI522">
            <v>1</v>
          </cell>
          <cell r="AJ522" t="str">
            <v>Out</v>
          </cell>
          <cell r="AK522" t="str">
            <v xml:space="preserve">Revenue </v>
          </cell>
          <cell r="AL522" t="str">
            <v>In-period</v>
          </cell>
          <cell r="AM522" t="str">
            <v>Voids and gap sites</v>
          </cell>
          <cell r="AN522" t="str">
            <v>nr</v>
          </cell>
          <cell r="AO522" t="str">
            <v>Number of vacancy incentive payments made</v>
          </cell>
          <cell r="AP522">
            <v>0</v>
          </cell>
          <cell r="AQ522" t="str">
            <v>Up</v>
          </cell>
          <cell r="AR522" t="str">
            <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t="str">
            <v/>
          </cell>
          <cell r="BJ522" t="str">
            <v/>
          </cell>
          <cell r="BK522" t="str">
            <v/>
          </cell>
          <cell r="BL522" t="str">
            <v/>
          </cell>
          <cell r="BM522" t="str">
            <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t="str">
            <v>Yes</v>
          </cell>
          <cell r="CE522" t="str">
            <v>Yes</v>
          </cell>
          <cell r="CF522" t="str">
            <v>Yes</v>
          </cell>
          <cell r="CG522" t="str">
            <v>Yes</v>
          </cell>
          <cell r="CH522" t="str">
            <v>Yes</v>
          </cell>
          <cell r="CI522" t="str">
            <v/>
          </cell>
          <cell r="CJ522" t="str">
            <v/>
          </cell>
          <cell r="CK522" t="str">
            <v/>
          </cell>
          <cell r="CL522" t="str">
            <v/>
          </cell>
          <cell r="CM522" t="str">
            <v/>
          </cell>
          <cell r="CN522" t="str">
            <v/>
          </cell>
          <cell r="CO522" t="str">
            <v/>
          </cell>
          <cell r="CP522" t="str">
            <v/>
          </cell>
          <cell r="CQ522" t="str">
            <v/>
          </cell>
          <cell r="CR522" t="str">
            <v/>
          </cell>
          <cell r="CS522" t="str">
            <v/>
          </cell>
          <cell r="CT522" t="str">
            <v/>
          </cell>
          <cell r="CU522" t="str">
            <v/>
          </cell>
          <cell r="CV522" t="str">
            <v/>
          </cell>
          <cell r="CW522" t="str">
            <v/>
          </cell>
          <cell r="CX522" t="str">
            <v/>
          </cell>
          <cell r="CY522" t="str">
            <v/>
          </cell>
          <cell r="CZ522" t="str">
            <v/>
          </cell>
          <cell r="DA522" t="str">
            <v/>
          </cell>
          <cell r="DB522" t="str">
            <v/>
          </cell>
          <cell r="DC522" t="str">
            <v/>
          </cell>
          <cell r="DD522" t="str">
            <v/>
          </cell>
          <cell r="DE522" t="str">
            <v/>
          </cell>
          <cell r="DF522" t="str">
            <v/>
          </cell>
          <cell r="DG522" t="str">
            <v/>
          </cell>
          <cell r="DH522" t="str">
            <v/>
          </cell>
          <cell r="DI522" t="str">
            <v/>
          </cell>
          <cell r="DJ522" t="str">
            <v/>
          </cell>
          <cell r="DK522" t="str">
            <v/>
          </cell>
          <cell r="DL522" t="str">
            <v/>
          </cell>
          <cell r="DM522" t="str">
            <v/>
          </cell>
          <cell r="DN522" t="str">
            <v/>
          </cell>
          <cell r="DO522" t="str">
            <v/>
          </cell>
          <cell r="DP522" t="str">
            <v/>
          </cell>
          <cell r="DQ522" t="str">
            <v/>
          </cell>
          <cell r="DR522" t="str">
            <v/>
          </cell>
          <cell r="DS522" t="str">
            <v/>
          </cell>
          <cell r="DT522" t="str">
            <v/>
          </cell>
          <cell r="DU522" t="str">
            <v/>
          </cell>
          <cell r="DV522">
            <v>1</v>
          </cell>
          <cell r="DW522" t="str">
            <v/>
          </cell>
        </row>
        <row r="523">
          <cell r="U523" t="str">
            <v>PR19UUW_E04-CF</v>
          </cell>
          <cell r="V523" t="str">
            <v>We will improve the way we work to keep bills down and improve services for you and future customers</v>
          </cell>
          <cell r="W523" t="str">
            <v>PR19 new</v>
          </cell>
          <cell r="X523" t="str">
            <v>E04-CF</v>
          </cell>
          <cell r="Y523" t="str">
            <v>Gap sites (Wholesale)</v>
          </cell>
          <cell r="Z523"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AA523" t="str">
            <v/>
          </cell>
          <cell r="AB523">
            <v>0.5</v>
          </cell>
          <cell r="AC523">
            <v>0.5</v>
          </cell>
          <cell r="AD523" t="str">
            <v/>
          </cell>
          <cell r="AE523" t="str">
            <v/>
          </cell>
          <cell r="AF523" t="str">
            <v/>
          </cell>
          <cell r="AG523" t="str">
            <v/>
          </cell>
          <cell r="AH523" t="str">
            <v/>
          </cell>
          <cell r="AI523">
            <v>1</v>
          </cell>
          <cell r="AJ523" t="str">
            <v>Out</v>
          </cell>
          <cell r="AK523" t="str">
            <v xml:space="preserve">Revenue </v>
          </cell>
          <cell r="AL523" t="str">
            <v>In-period</v>
          </cell>
          <cell r="AM523" t="str">
            <v>Billing, debt, vfm, affordability, vulnerability</v>
          </cell>
          <cell r="AN523" t="str">
            <v>nr</v>
          </cell>
          <cell r="AO523" t="str">
            <v>Number of gap site incentive payments paid to retailers following the successful registration of the supply point in the market</v>
          </cell>
          <cell r="AP523">
            <v>0</v>
          </cell>
          <cell r="AQ523" t="str">
            <v>Up</v>
          </cell>
          <cell r="AR523" t="str">
            <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t="str">
            <v/>
          </cell>
          <cell r="BJ523" t="str">
            <v/>
          </cell>
          <cell r="BK523" t="str">
            <v/>
          </cell>
          <cell r="BL523" t="str">
            <v/>
          </cell>
          <cell r="BM523" t="str">
            <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t="str">
            <v>Yes</v>
          </cell>
          <cell r="CE523" t="str">
            <v>Yes</v>
          </cell>
          <cell r="CF523" t="str">
            <v>Yes</v>
          </cell>
          <cell r="CG523" t="str">
            <v>Yes</v>
          </cell>
          <cell r="CH523" t="str">
            <v>Yes</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t="str">
            <v/>
          </cell>
          <cell r="CZ523" t="str">
            <v/>
          </cell>
          <cell r="DA523" t="str">
            <v/>
          </cell>
          <cell r="DB523" t="str">
            <v/>
          </cell>
          <cell r="DC523" t="str">
            <v/>
          </cell>
          <cell r="DD523" t="str">
            <v/>
          </cell>
          <cell r="DE523" t="str">
            <v/>
          </cell>
          <cell r="DF523" t="str">
            <v/>
          </cell>
          <cell r="DG523" t="str">
            <v/>
          </cell>
          <cell r="DH523" t="str">
            <v/>
          </cell>
          <cell r="DI523" t="str">
            <v/>
          </cell>
          <cell r="DJ523" t="str">
            <v/>
          </cell>
          <cell r="DK523" t="str">
            <v/>
          </cell>
          <cell r="DL523" t="str">
            <v/>
          </cell>
          <cell r="DM523" t="str">
            <v/>
          </cell>
          <cell r="DN523" t="str">
            <v/>
          </cell>
          <cell r="DO523" t="str">
            <v/>
          </cell>
          <cell r="DP523" t="str">
            <v/>
          </cell>
          <cell r="DQ523" t="str">
            <v/>
          </cell>
          <cell r="DR523" t="str">
            <v/>
          </cell>
          <cell r="DS523" t="str">
            <v/>
          </cell>
          <cell r="DT523" t="str">
            <v/>
          </cell>
          <cell r="DU523" t="str">
            <v/>
          </cell>
          <cell r="DV523">
            <v>1</v>
          </cell>
          <cell r="DW523" t="str">
            <v/>
          </cell>
        </row>
        <row r="524">
          <cell r="U524" t="str">
            <v>PR19UUW_E05-HH</v>
          </cell>
          <cell r="V524" t="str">
            <v>We will improve the way we work to keep bills down and improve services for you and future customers</v>
          </cell>
          <cell r="W524" t="str">
            <v>PR19 new</v>
          </cell>
          <cell r="X524" t="str">
            <v>E05-HH</v>
          </cell>
          <cell r="Y524" t="str">
            <v>Gap sites (Retail)</v>
          </cell>
          <cell r="Z524"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AA524" t="str">
            <v/>
          </cell>
          <cell r="AB524" t="str">
            <v/>
          </cell>
          <cell r="AC524" t="str">
            <v/>
          </cell>
          <cell r="AD524" t="str">
            <v/>
          </cell>
          <cell r="AE524">
            <v>1</v>
          </cell>
          <cell r="AF524" t="str">
            <v/>
          </cell>
          <cell r="AG524" t="str">
            <v/>
          </cell>
          <cell r="AH524" t="str">
            <v/>
          </cell>
          <cell r="AI524">
            <v>1</v>
          </cell>
          <cell r="AJ524" t="str">
            <v>Out</v>
          </cell>
          <cell r="AK524" t="str">
            <v xml:space="preserve">Revenue </v>
          </cell>
          <cell r="AL524" t="str">
            <v>In-period</v>
          </cell>
          <cell r="AM524" t="str">
            <v>Billing, debt, vfm, affordability, vulnerability</v>
          </cell>
          <cell r="AN524" t="str">
            <v>nr</v>
          </cell>
          <cell r="AO524"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AP524">
            <v>0</v>
          </cell>
          <cell r="AQ524" t="str">
            <v>Up</v>
          </cell>
          <cell r="AR524" t="str">
            <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t="str">
            <v/>
          </cell>
          <cell r="BJ524" t="str">
            <v/>
          </cell>
          <cell r="BK524" t="str">
            <v/>
          </cell>
          <cell r="BL524" t="str">
            <v/>
          </cell>
          <cell r="BM524" t="str">
            <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t="str">
            <v>Yes</v>
          </cell>
          <cell r="CE524" t="str">
            <v>Yes</v>
          </cell>
          <cell r="CF524" t="str">
            <v>Yes</v>
          </cell>
          <cell r="CG524" t="str">
            <v>Yes</v>
          </cell>
          <cell r="CH524" t="str">
            <v>Yes</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t="str">
            <v/>
          </cell>
          <cell r="CZ524" t="str">
            <v/>
          </cell>
          <cell r="DA524" t="str">
            <v/>
          </cell>
          <cell r="DB524" t="str">
            <v/>
          </cell>
          <cell r="DC524" t="str">
            <v/>
          </cell>
          <cell r="DD524" t="str">
            <v/>
          </cell>
          <cell r="DE524" t="str">
            <v/>
          </cell>
          <cell r="DF524" t="str">
            <v/>
          </cell>
          <cell r="DG524" t="str">
            <v/>
          </cell>
          <cell r="DH524" t="str">
            <v/>
          </cell>
          <cell r="DI524" t="str">
            <v/>
          </cell>
          <cell r="DJ524" t="str">
            <v/>
          </cell>
          <cell r="DK524" t="str">
            <v/>
          </cell>
          <cell r="DL524" t="str">
            <v/>
          </cell>
          <cell r="DM524" t="str">
            <v/>
          </cell>
          <cell r="DN524" t="str">
            <v/>
          </cell>
          <cell r="DO524" t="str">
            <v/>
          </cell>
          <cell r="DP524" t="str">
            <v/>
          </cell>
          <cell r="DQ524" t="str">
            <v/>
          </cell>
          <cell r="DR524" t="str">
            <v/>
          </cell>
          <cell r="DS524" t="str">
            <v/>
          </cell>
          <cell r="DT524" t="str">
            <v/>
          </cell>
          <cell r="DU524" t="str">
            <v/>
          </cell>
          <cell r="DV524">
            <v>1</v>
          </cell>
          <cell r="DW524" t="str">
            <v/>
          </cell>
        </row>
        <row r="525">
          <cell r="U525" t="str">
            <v>PR19UUW_E06-CF</v>
          </cell>
          <cell r="V525" t="str">
            <v>We will improve the way we work to keep bills down and improve services for you and future customers</v>
          </cell>
          <cell r="W525" t="str">
            <v>PR19 new</v>
          </cell>
          <cell r="X525" t="str">
            <v>E06-CF</v>
          </cell>
          <cell r="Y525" t="str">
            <v>Systems thinking capability</v>
          </cell>
          <cell r="Z525"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AA525" t="str">
            <v/>
          </cell>
          <cell r="AB525">
            <v>0.5</v>
          </cell>
          <cell r="AC525">
            <v>0.5</v>
          </cell>
          <cell r="AD525" t="str">
            <v/>
          </cell>
          <cell r="AE525" t="str">
            <v/>
          </cell>
          <cell r="AF525" t="str">
            <v/>
          </cell>
          <cell r="AG525" t="str">
            <v/>
          </cell>
          <cell r="AH525" t="str">
            <v/>
          </cell>
          <cell r="AI525">
            <v>1</v>
          </cell>
          <cell r="AJ525" t="str">
            <v>NFI</v>
          </cell>
          <cell r="AK525" t="str">
            <v/>
          </cell>
          <cell r="AL525" t="str">
            <v/>
          </cell>
          <cell r="AM525" t="str">
            <v>Sustainability/innovation</v>
          </cell>
          <cell r="AN525" t="str">
            <v>nr</v>
          </cell>
          <cell r="AO525" t="str">
            <v xml:space="preserve">Capability Maturity Level </v>
          </cell>
          <cell r="AP525">
            <v>0</v>
          </cell>
          <cell r="AQ525" t="str">
            <v>Up</v>
          </cell>
          <cell r="AR525" t="str">
            <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t="str">
            <v/>
          </cell>
          <cell r="BJ525" t="str">
            <v/>
          </cell>
          <cell r="BK525" t="str">
            <v/>
          </cell>
          <cell r="BL525" t="str">
            <v/>
          </cell>
          <cell r="BM525" t="str">
            <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t="str">
            <v/>
          </cell>
          <cell r="CV525" t="str">
            <v/>
          </cell>
          <cell r="CW525" t="str">
            <v/>
          </cell>
          <cell r="CX525" t="str">
            <v/>
          </cell>
          <cell r="CY525" t="str">
            <v/>
          </cell>
          <cell r="CZ525" t="str">
            <v/>
          </cell>
          <cell r="DA525" t="str">
            <v/>
          </cell>
          <cell r="DB525" t="str">
            <v/>
          </cell>
          <cell r="DC525" t="str">
            <v/>
          </cell>
          <cell r="DD525" t="str">
            <v/>
          </cell>
          <cell r="DE525" t="str">
            <v/>
          </cell>
          <cell r="DF525" t="str">
            <v/>
          </cell>
          <cell r="DG525" t="str">
            <v/>
          </cell>
          <cell r="DH525" t="str">
            <v/>
          </cell>
          <cell r="DI525" t="str">
            <v/>
          </cell>
          <cell r="DJ525" t="str">
            <v/>
          </cell>
          <cell r="DK525" t="str">
            <v/>
          </cell>
          <cell r="DL525" t="str">
            <v/>
          </cell>
          <cell r="DM525" t="str">
            <v/>
          </cell>
          <cell r="DN525" t="str">
            <v/>
          </cell>
          <cell r="DO525" t="str">
            <v/>
          </cell>
          <cell r="DP525" t="str">
            <v/>
          </cell>
          <cell r="DQ525" t="str">
            <v/>
          </cell>
          <cell r="DR525" t="str">
            <v/>
          </cell>
          <cell r="DS525" t="str">
            <v/>
          </cell>
          <cell r="DT525" t="str">
            <v/>
          </cell>
          <cell r="DU525" t="str">
            <v/>
          </cell>
          <cell r="DV525">
            <v>1</v>
          </cell>
          <cell r="DW525" t="str">
            <v/>
          </cell>
        </row>
        <row r="526">
          <cell r="U526" t="str">
            <v>PR19UUW_E07-DP</v>
          </cell>
          <cell r="V526" t="str">
            <v>We will improve the way we work to keep bills down and improve services for you and future customers</v>
          </cell>
          <cell r="W526" t="str">
            <v>PR19 new</v>
          </cell>
          <cell r="X526" t="str">
            <v>E07-DP</v>
          </cell>
          <cell r="Y526" t="str">
            <v>Successful delivery of direct procurement of Manchester and Pennine resilience</v>
          </cell>
          <cell r="Z526"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AA526" t="str">
            <v/>
          </cell>
          <cell r="AB526">
            <v>1</v>
          </cell>
          <cell r="AC526" t="str">
            <v/>
          </cell>
          <cell r="AD526" t="str">
            <v/>
          </cell>
          <cell r="AE526" t="str">
            <v/>
          </cell>
          <cell r="AF526" t="str">
            <v/>
          </cell>
          <cell r="AG526" t="str">
            <v/>
          </cell>
          <cell r="AH526" t="str">
            <v/>
          </cell>
          <cell r="AI526">
            <v>1</v>
          </cell>
          <cell r="AJ526" t="str">
            <v>NFI</v>
          </cell>
          <cell r="AK526" t="str">
            <v/>
          </cell>
          <cell r="AL526" t="str">
            <v/>
          </cell>
          <cell r="AM526" t="str">
            <v>Resilience</v>
          </cell>
          <cell r="AN526" t="str">
            <v>nr</v>
          </cell>
          <cell r="AO526" t="str">
            <v>Number of new projects which have a direct procurement contract awarded in each year</v>
          </cell>
          <cell r="AP526">
            <v>0</v>
          </cell>
          <cell r="AQ526" t="str">
            <v>Up</v>
          </cell>
          <cell r="AR526" t="str">
            <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t="str">
            <v/>
          </cell>
          <cell r="BJ526" t="str">
            <v/>
          </cell>
          <cell r="BK526" t="str">
            <v/>
          </cell>
          <cell r="BL526" t="str">
            <v/>
          </cell>
          <cell r="BM526" t="str">
            <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
          </cell>
          <cell r="DD526" t="str">
            <v/>
          </cell>
          <cell r="DE526" t="str">
            <v/>
          </cell>
          <cell r="DF526" t="str">
            <v/>
          </cell>
          <cell r="DG526" t="str">
            <v/>
          </cell>
          <cell r="DH526" t="str">
            <v/>
          </cell>
          <cell r="DI526" t="str">
            <v/>
          </cell>
          <cell r="DJ526" t="str">
            <v/>
          </cell>
          <cell r="DK526" t="str">
            <v/>
          </cell>
          <cell r="DL526" t="str">
            <v/>
          </cell>
          <cell r="DM526" t="str">
            <v/>
          </cell>
          <cell r="DN526" t="str">
            <v/>
          </cell>
          <cell r="DO526" t="str">
            <v/>
          </cell>
          <cell r="DP526" t="str">
            <v/>
          </cell>
          <cell r="DQ526" t="str">
            <v/>
          </cell>
          <cell r="DR526" t="str">
            <v/>
          </cell>
          <cell r="DS526" t="str">
            <v/>
          </cell>
          <cell r="DT526" t="str">
            <v/>
          </cell>
          <cell r="DU526" t="str">
            <v/>
          </cell>
          <cell r="DV526">
            <v>1</v>
          </cell>
          <cell r="DW526" t="str">
            <v/>
          </cell>
        </row>
        <row r="527">
          <cell r="U527" t="str">
            <v>PR19UUW_E08-WR</v>
          </cell>
          <cell r="V527" t="str">
            <v>We will improve the way we work to keep bills down and improve services for you and future customers</v>
          </cell>
          <cell r="W527" t="str">
            <v>PR19 new</v>
          </cell>
          <cell r="X527" t="str">
            <v>E08-WR</v>
          </cell>
          <cell r="Y527" t="str">
            <v>Strategic regional solution development (Severn Thames transfer)</v>
          </cell>
          <cell r="Z527" t="str">
            <v/>
          </cell>
          <cell r="AA527">
            <v>1</v>
          </cell>
          <cell r="AB527" t="str">
            <v/>
          </cell>
          <cell r="AC527" t="str">
            <v/>
          </cell>
          <cell r="AD527" t="str">
            <v/>
          </cell>
          <cell r="AE527" t="str">
            <v/>
          </cell>
          <cell r="AF527" t="str">
            <v/>
          </cell>
          <cell r="AG527" t="str">
            <v/>
          </cell>
          <cell r="AH527" t="str">
            <v/>
          </cell>
          <cell r="AI527">
            <v>1</v>
          </cell>
          <cell r="AJ527" t="str">
            <v/>
          </cell>
          <cell r="AK527" t="str">
            <v/>
          </cell>
          <cell r="AL527" t="str">
            <v/>
          </cell>
          <cell r="AM527" t="str">
            <v/>
          </cell>
          <cell r="AN527">
            <v>0</v>
          </cell>
          <cell r="AO527">
            <v>0</v>
          </cell>
          <cell r="AP527">
            <v>0</v>
          </cell>
          <cell r="AQ527">
            <v>0</v>
          </cell>
          <cell r="AR527" t="str">
            <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t="str">
            <v/>
          </cell>
          <cell r="BJ527" t="str">
            <v/>
          </cell>
          <cell r="BK527" t="str">
            <v/>
          </cell>
          <cell r="BL527" t="str">
            <v/>
          </cell>
          <cell r="BM527" t="str">
            <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t="e">
            <v>#REF!</v>
          </cell>
          <cell r="CE527" t="e">
            <v>#REF!</v>
          </cell>
          <cell r="CF527" t="e">
            <v>#REF!</v>
          </cell>
          <cell r="CG527" t="e">
            <v>#REF!</v>
          </cell>
          <cell r="CH527" t="e">
            <v>#REF!</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cell r="DC527" t="str">
            <v/>
          </cell>
          <cell r="DD527" t="str">
            <v/>
          </cell>
          <cell r="DE527" t="str">
            <v/>
          </cell>
          <cell r="DF527" t="str">
            <v/>
          </cell>
          <cell r="DG527" t="str">
            <v/>
          </cell>
          <cell r="DH527" t="str">
            <v/>
          </cell>
          <cell r="DI527" t="str">
            <v/>
          </cell>
          <cell r="DJ527" t="str">
            <v/>
          </cell>
          <cell r="DK527" t="str">
            <v/>
          </cell>
          <cell r="DL527" t="str">
            <v/>
          </cell>
          <cell r="DM527" t="str">
            <v/>
          </cell>
          <cell r="DN527" t="str">
            <v/>
          </cell>
          <cell r="DO527" t="str">
            <v/>
          </cell>
          <cell r="DP527" t="str">
            <v/>
          </cell>
          <cell r="DQ527" t="str">
            <v/>
          </cell>
          <cell r="DR527" t="str">
            <v/>
          </cell>
          <cell r="DS527" t="str">
            <v/>
          </cell>
          <cell r="DT527" t="str">
            <v/>
          </cell>
          <cell r="DU527" t="str">
            <v>No</v>
          </cell>
          <cell r="DV527">
            <v>1</v>
          </cell>
          <cell r="DW527" t="str">
            <v/>
          </cell>
        </row>
        <row r="528">
          <cell r="U528" t="str">
            <v>PR19UUW_E09-HH</v>
          </cell>
          <cell r="V528" t="str">
            <v>We will improve the way we work to keep bills down and improve services for you and future customers</v>
          </cell>
          <cell r="W528" t="str">
            <v>PR14 continuation</v>
          </cell>
          <cell r="X528" t="str">
            <v>E09-HH</v>
          </cell>
          <cell r="Y528" t="str">
            <v>Customers say that we offer value for money</v>
          </cell>
          <cell r="Z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AA528" t="str">
            <v/>
          </cell>
          <cell r="AB528" t="str">
            <v/>
          </cell>
          <cell r="AC528" t="str">
            <v/>
          </cell>
          <cell r="AD528" t="str">
            <v/>
          </cell>
          <cell r="AE528">
            <v>1</v>
          </cell>
          <cell r="AF528" t="str">
            <v/>
          </cell>
          <cell r="AG528" t="str">
            <v/>
          </cell>
          <cell r="AH528" t="str">
            <v/>
          </cell>
          <cell r="AI528">
            <v>1</v>
          </cell>
          <cell r="AJ528" t="str">
            <v>NFI</v>
          </cell>
          <cell r="AK528" t="str">
            <v/>
          </cell>
          <cell r="AL528" t="str">
            <v/>
          </cell>
          <cell r="AM528" t="str">
            <v>Billing, debt, vfm</v>
          </cell>
          <cell r="AN528" t="str">
            <v>%</v>
          </cell>
          <cell r="AO528" t="str">
            <v>Percentage of customers who, when surveyed, are satisfied we provide value for money</v>
          </cell>
          <cell r="AP528">
            <v>0</v>
          </cell>
          <cell r="AQ528" t="str">
            <v>Up</v>
          </cell>
          <cell r="AR528" t="str">
            <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t="str">
            <v/>
          </cell>
          <cell r="BJ528" t="str">
            <v/>
          </cell>
          <cell r="BK528" t="str">
            <v/>
          </cell>
          <cell r="BL528" t="str">
            <v/>
          </cell>
          <cell r="BM528" t="str">
            <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C528" t="str">
            <v/>
          </cell>
          <cell r="DD528" t="str">
            <v/>
          </cell>
          <cell r="DE528" t="str">
            <v/>
          </cell>
          <cell r="DF528" t="str">
            <v/>
          </cell>
          <cell r="DG528" t="str">
            <v/>
          </cell>
          <cell r="DH528" t="str">
            <v/>
          </cell>
          <cell r="DI528" t="str">
            <v/>
          </cell>
          <cell r="DJ528" t="str">
            <v/>
          </cell>
          <cell r="DK528" t="str">
            <v/>
          </cell>
          <cell r="DL528" t="str">
            <v/>
          </cell>
          <cell r="DM528" t="str">
            <v/>
          </cell>
          <cell r="DN528" t="str">
            <v/>
          </cell>
          <cell r="DO528" t="str">
            <v/>
          </cell>
          <cell r="DP528" t="str">
            <v/>
          </cell>
          <cell r="DQ528" t="str">
            <v/>
          </cell>
          <cell r="DR528" t="str">
            <v/>
          </cell>
          <cell r="DS528" t="str">
            <v/>
          </cell>
          <cell r="DT528" t="str">
            <v/>
          </cell>
          <cell r="DU528" t="str">
            <v/>
          </cell>
          <cell r="DV528" t="str">
            <v/>
          </cell>
          <cell r="DW528" t="str">
            <v/>
          </cell>
        </row>
        <row r="529">
          <cell r="U529" t="str">
            <v>PR19UUW_F01-WWN</v>
          </cell>
          <cell r="V529" t="str">
            <v>We collect and recycle your wastewater</v>
          </cell>
          <cell r="W529" t="str">
            <v>PR14 revision</v>
          </cell>
          <cell r="X529" t="str">
            <v>F01-WWN</v>
          </cell>
          <cell r="Y529" t="str">
            <v>Sewer collapses</v>
          </cell>
          <cell r="Z529" t="str">
            <v>As per Ofwat definition</v>
          </cell>
          <cell r="AA529" t="str">
            <v/>
          </cell>
          <cell r="AB529" t="str">
            <v/>
          </cell>
          <cell r="AC529">
            <v>1</v>
          </cell>
          <cell r="AD529" t="str">
            <v/>
          </cell>
          <cell r="AE529" t="str">
            <v/>
          </cell>
          <cell r="AF529" t="str">
            <v/>
          </cell>
          <cell r="AG529" t="str">
            <v/>
          </cell>
          <cell r="AH529" t="str">
            <v/>
          </cell>
          <cell r="AI529">
            <v>1</v>
          </cell>
          <cell r="AJ529" t="str">
            <v>Under</v>
          </cell>
          <cell r="AK529" t="str">
            <v xml:space="preserve">Revenue </v>
          </cell>
          <cell r="AL529" t="str">
            <v>In-period</v>
          </cell>
          <cell r="AM529" t="str">
            <v>Sewer blockages/collapses</v>
          </cell>
          <cell r="AN529" t="str">
            <v>number</v>
          </cell>
          <cell r="AO529" t="str">
            <v>Number of collapses per 1000km of sewer network</v>
          </cell>
          <cell r="AP529">
            <v>2</v>
          </cell>
          <cell r="AQ529" t="str">
            <v>Down</v>
          </cell>
          <cell r="AR529" t="str">
            <v>Sewer collapses</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15.51</v>
          </cell>
          <cell r="BJ529">
            <v>14.9</v>
          </cell>
          <cell r="BK529">
            <v>14.29</v>
          </cell>
          <cell r="BL529">
            <v>13.68</v>
          </cell>
          <cell r="BM529">
            <v>13.07</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t="str">
            <v>Yes</v>
          </cell>
          <cell r="CE529" t="str">
            <v>Yes</v>
          </cell>
          <cell r="CF529" t="str">
            <v>Yes</v>
          </cell>
          <cell r="CG529" t="str">
            <v>Yes</v>
          </cell>
          <cell r="CH529" t="str">
            <v>Yes</v>
          </cell>
          <cell r="CI529" t="str">
            <v/>
          </cell>
          <cell r="CJ529" t="str">
            <v/>
          </cell>
          <cell r="CK529" t="str">
            <v/>
          </cell>
          <cell r="CL529" t="str">
            <v/>
          </cell>
          <cell r="CM529" t="str">
            <v/>
          </cell>
          <cell r="CN529" t="str">
            <v/>
          </cell>
          <cell r="CO529" t="str">
            <v/>
          </cell>
          <cell r="CP529" t="str">
            <v/>
          </cell>
          <cell r="CQ529" t="str">
            <v/>
          </cell>
          <cell r="CR529" t="str">
            <v/>
          </cell>
          <cell r="CS529" t="str">
            <v/>
          </cell>
          <cell r="CT529" t="str">
            <v/>
          </cell>
          <cell r="CU529" t="str">
            <v/>
          </cell>
          <cell r="CV529" t="str">
            <v/>
          </cell>
          <cell r="CW529" t="str">
            <v/>
          </cell>
          <cell r="CX529" t="str">
            <v/>
          </cell>
          <cell r="CY529" t="str">
            <v/>
          </cell>
          <cell r="CZ529" t="str">
            <v/>
          </cell>
          <cell r="DA529" t="str">
            <v/>
          </cell>
          <cell r="DB529" t="str">
            <v/>
          </cell>
          <cell r="DC529" t="str">
            <v/>
          </cell>
          <cell r="DD529" t="str">
            <v/>
          </cell>
          <cell r="DE529" t="str">
            <v/>
          </cell>
          <cell r="DF529" t="str">
            <v/>
          </cell>
          <cell r="DG529" t="str">
            <v/>
          </cell>
          <cell r="DH529" t="str">
            <v/>
          </cell>
          <cell r="DI529" t="str">
            <v/>
          </cell>
          <cell r="DJ529" t="str">
            <v/>
          </cell>
          <cell r="DK529" t="str">
            <v/>
          </cell>
          <cell r="DL529" t="str">
            <v/>
          </cell>
          <cell r="DM529">
            <v>-0.311</v>
          </cell>
          <cell r="DN529" t="str">
            <v/>
          </cell>
          <cell r="DO529" t="str">
            <v/>
          </cell>
          <cell r="DP529" t="str">
            <v/>
          </cell>
          <cell r="DQ529" t="str">
            <v/>
          </cell>
          <cell r="DR529" t="str">
            <v/>
          </cell>
          <cell r="DS529" t="str">
            <v/>
          </cell>
          <cell r="DT529" t="str">
            <v/>
          </cell>
          <cell r="DU529" t="str">
            <v>No</v>
          </cell>
          <cell r="DV529">
            <v>1</v>
          </cell>
          <cell r="DW529" t="str">
            <v/>
          </cell>
        </row>
        <row r="530">
          <cell r="U530" t="str">
            <v>PR19UUW_F02-WWN</v>
          </cell>
          <cell r="V530" t="str">
            <v>We collect and recycle your wastewater</v>
          </cell>
          <cell r="W530" t="str">
            <v>PR14 revision</v>
          </cell>
          <cell r="X530" t="str">
            <v>F02-WWN</v>
          </cell>
          <cell r="Y530" t="str">
            <v>Sewer blockages</v>
          </cell>
          <cell r="Z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AA530" t="str">
            <v/>
          </cell>
          <cell r="AB530" t="str">
            <v/>
          </cell>
          <cell r="AC530">
            <v>1</v>
          </cell>
          <cell r="AD530" t="str">
            <v/>
          </cell>
          <cell r="AE530" t="str">
            <v/>
          </cell>
          <cell r="AF530" t="str">
            <v/>
          </cell>
          <cell r="AG530" t="str">
            <v/>
          </cell>
          <cell r="AH530" t="str">
            <v/>
          </cell>
          <cell r="AI530">
            <v>1</v>
          </cell>
          <cell r="AJ530" t="str">
            <v>Out &amp; under</v>
          </cell>
          <cell r="AK530" t="str">
            <v xml:space="preserve">Revenue </v>
          </cell>
          <cell r="AL530" t="str">
            <v>In-period</v>
          </cell>
          <cell r="AM530" t="str">
            <v>Sewer blockages/collapses</v>
          </cell>
          <cell r="AN530" t="str">
            <v>number</v>
          </cell>
          <cell r="AO530" t="str">
            <v>Incidents per 1,000 km of sewers</v>
          </cell>
          <cell r="AP530">
            <v>0</v>
          </cell>
          <cell r="AQ530" t="str">
            <v>Down</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t="str">
            <v/>
          </cell>
          <cell r="BJ530" t="str">
            <v/>
          </cell>
          <cell r="BK530" t="str">
            <v/>
          </cell>
          <cell r="BL530" t="str">
            <v/>
          </cell>
          <cell r="BM530" t="str">
            <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t="str">
            <v>Yes</v>
          </cell>
          <cell r="CE530" t="str">
            <v>Yes</v>
          </cell>
          <cell r="CF530" t="str">
            <v>Yes</v>
          </cell>
          <cell r="CG530" t="str">
            <v>Yes</v>
          </cell>
          <cell r="CH530" t="str">
            <v>Yes</v>
          </cell>
          <cell r="CI530" t="str">
            <v/>
          </cell>
          <cell r="CJ530" t="str">
            <v/>
          </cell>
          <cell r="CK530" t="str">
            <v/>
          </cell>
          <cell r="CL530" t="str">
            <v/>
          </cell>
          <cell r="CM530" t="str">
            <v/>
          </cell>
          <cell r="CN530" t="str">
            <v/>
          </cell>
          <cell r="CO530" t="str">
            <v/>
          </cell>
          <cell r="CP530" t="str">
            <v/>
          </cell>
          <cell r="CQ530" t="str">
            <v/>
          </cell>
          <cell r="CR530" t="str">
            <v/>
          </cell>
          <cell r="CS530" t="str">
            <v/>
          </cell>
          <cell r="CT530" t="str">
            <v/>
          </cell>
          <cell r="CU530" t="str">
            <v/>
          </cell>
          <cell r="CV530" t="str">
            <v/>
          </cell>
          <cell r="CW530" t="str">
            <v/>
          </cell>
          <cell r="CX530" t="str">
            <v/>
          </cell>
          <cell r="CY530" t="str">
            <v/>
          </cell>
          <cell r="CZ530" t="str">
            <v/>
          </cell>
          <cell r="DA530" t="str">
            <v/>
          </cell>
          <cell r="DB530" t="str">
            <v/>
          </cell>
          <cell r="DC530" t="str">
            <v/>
          </cell>
          <cell r="DD530" t="str">
            <v/>
          </cell>
          <cell r="DE530" t="str">
            <v/>
          </cell>
          <cell r="DF530" t="str">
            <v/>
          </cell>
          <cell r="DG530" t="str">
            <v/>
          </cell>
          <cell r="DH530" t="str">
            <v/>
          </cell>
          <cell r="DI530" t="str">
            <v/>
          </cell>
          <cell r="DJ530" t="str">
            <v/>
          </cell>
          <cell r="DK530" t="str">
            <v/>
          </cell>
          <cell r="DL530" t="str">
            <v/>
          </cell>
          <cell r="DM530" t="str">
            <v/>
          </cell>
          <cell r="DN530" t="str">
            <v/>
          </cell>
          <cell r="DO530" t="str">
            <v/>
          </cell>
          <cell r="DP530" t="str">
            <v/>
          </cell>
          <cell r="DQ530" t="str">
            <v/>
          </cell>
          <cell r="DR530" t="str">
            <v/>
          </cell>
          <cell r="DS530" t="str">
            <v/>
          </cell>
          <cell r="DT530" t="str">
            <v/>
          </cell>
          <cell r="DU530" t="str">
            <v/>
          </cell>
          <cell r="DV530">
            <v>1</v>
          </cell>
          <cell r="DW530" t="str">
            <v/>
          </cell>
        </row>
        <row r="531">
          <cell r="U531" t="str">
            <v>PR19UUW_G01-WWN</v>
          </cell>
          <cell r="V531" t="str">
            <v>The risk of sewer flooding for homes and businesses is reduced</v>
          </cell>
          <cell r="W531" t="str">
            <v>PR19 new</v>
          </cell>
          <cell r="X531" t="str">
            <v>G01-WWN</v>
          </cell>
          <cell r="Y531" t="str">
            <v>Risk of sewer flooding in a storm</v>
          </cell>
          <cell r="Z531" t="str">
            <v>As per Ofwat definition</v>
          </cell>
          <cell r="AA531" t="str">
            <v/>
          </cell>
          <cell r="AB531" t="str">
            <v/>
          </cell>
          <cell r="AC531">
            <v>1</v>
          </cell>
          <cell r="AD531" t="str">
            <v/>
          </cell>
          <cell r="AE531" t="str">
            <v/>
          </cell>
          <cell r="AF531" t="str">
            <v/>
          </cell>
          <cell r="AG531" t="str">
            <v/>
          </cell>
          <cell r="AH531" t="str">
            <v/>
          </cell>
          <cell r="AI531">
            <v>1</v>
          </cell>
          <cell r="AJ531" t="str">
            <v>NFI</v>
          </cell>
          <cell r="AK531" t="str">
            <v/>
          </cell>
          <cell r="AL531" t="str">
            <v/>
          </cell>
          <cell r="AM531" t="str">
            <v>Sewer flooding</v>
          </cell>
          <cell r="AN531" t="str">
            <v>%</v>
          </cell>
          <cell r="AO531" t="str">
            <v>Percentage of population at risk</v>
          </cell>
          <cell r="AP531">
            <v>2</v>
          </cell>
          <cell r="AQ531" t="str">
            <v>Down</v>
          </cell>
          <cell r="AR531" t="str">
            <v>Risk of sewer flooding in a storm</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15.44</v>
          </cell>
          <cell r="BJ531">
            <v>15.33</v>
          </cell>
          <cell r="BK531">
            <v>15.22</v>
          </cell>
          <cell r="BL531">
            <v>15.12</v>
          </cell>
          <cell r="BM531">
            <v>15.02</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t="str">
            <v/>
          </cell>
          <cell r="CE531" t="str">
            <v/>
          </cell>
          <cell r="CF531" t="str">
            <v/>
          </cell>
          <cell r="CG531" t="str">
            <v/>
          </cell>
          <cell r="CH531" t="str">
            <v/>
          </cell>
          <cell r="CI531" t="str">
            <v/>
          </cell>
          <cell r="CJ531" t="str">
            <v/>
          </cell>
          <cell r="CK531" t="str">
            <v/>
          </cell>
          <cell r="CL531" t="str">
            <v/>
          </cell>
          <cell r="CM531" t="str">
            <v/>
          </cell>
          <cell r="CN531" t="str">
            <v/>
          </cell>
          <cell r="CO531" t="str">
            <v/>
          </cell>
          <cell r="CP531" t="str">
            <v/>
          </cell>
          <cell r="CQ531" t="str">
            <v/>
          </cell>
          <cell r="CR531" t="str">
            <v/>
          </cell>
          <cell r="CS531" t="str">
            <v/>
          </cell>
          <cell r="CT531" t="str">
            <v/>
          </cell>
          <cell r="CU531" t="str">
            <v/>
          </cell>
          <cell r="CV531" t="str">
            <v/>
          </cell>
          <cell r="CW531" t="str">
            <v/>
          </cell>
          <cell r="CX531" t="str">
            <v/>
          </cell>
          <cell r="CY531" t="str">
            <v/>
          </cell>
          <cell r="CZ531" t="str">
            <v/>
          </cell>
          <cell r="DA531" t="str">
            <v/>
          </cell>
          <cell r="DB531" t="str">
            <v/>
          </cell>
          <cell r="DC531" t="str">
            <v/>
          </cell>
          <cell r="DD531" t="str">
            <v/>
          </cell>
          <cell r="DE531" t="str">
            <v/>
          </cell>
          <cell r="DF531" t="str">
            <v/>
          </cell>
          <cell r="DG531" t="str">
            <v/>
          </cell>
          <cell r="DH531" t="str">
            <v/>
          </cell>
          <cell r="DI531" t="str">
            <v/>
          </cell>
          <cell r="DJ531" t="str">
            <v/>
          </cell>
          <cell r="DK531" t="str">
            <v/>
          </cell>
          <cell r="DL531" t="str">
            <v/>
          </cell>
          <cell r="DM531" t="str">
            <v/>
          </cell>
          <cell r="DN531" t="str">
            <v/>
          </cell>
          <cell r="DO531" t="str">
            <v/>
          </cell>
          <cell r="DP531" t="str">
            <v/>
          </cell>
          <cell r="DQ531" t="str">
            <v/>
          </cell>
          <cell r="DR531" t="str">
            <v/>
          </cell>
          <cell r="DS531" t="str">
            <v/>
          </cell>
          <cell r="DT531" t="str">
            <v/>
          </cell>
          <cell r="DU531" t="str">
            <v/>
          </cell>
          <cell r="DV531">
            <v>1</v>
          </cell>
          <cell r="DW531" t="str">
            <v/>
          </cell>
        </row>
        <row r="532">
          <cell r="U532" t="str">
            <v>PR19UUW_G02-WWN</v>
          </cell>
          <cell r="V532" t="str">
            <v>The risk of sewer flooding for homes and businesses is reduced</v>
          </cell>
          <cell r="W532" t="str">
            <v>PR14 revision</v>
          </cell>
          <cell r="X532" t="str">
            <v>G02-WWN</v>
          </cell>
          <cell r="Y532" t="str">
            <v>Internal sewer flooding</v>
          </cell>
          <cell r="Z532" t="str">
            <v>As per Ofwat definition</v>
          </cell>
          <cell r="AA532" t="str">
            <v/>
          </cell>
          <cell r="AB532" t="str">
            <v/>
          </cell>
          <cell r="AC532">
            <v>1</v>
          </cell>
          <cell r="AD532" t="str">
            <v/>
          </cell>
          <cell r="AE532" t="str">
            <v/>
          </cell>
          <cell r="AF532" t="str">
            <v/>
          </cell>
          <cell r="AG532" t="str">
            <v/>
          </cell>
          <cell r="AH532" t="str">
            <v/>
          </cell>
          <cell r="AI532">
            <v>1</v>
          </cell>
          <cell r="AJ532" t="str">
            <v>Out &amp; under</v>
          </cell>
          <cell r="AK532" t="str">
            <v xml:space="preserve">Revenue </v>
          </cell>
          <cell r="AL532" t="str">
            <v>In-period</v>
          </cell>
          <cell r="AM532" t="str">
            <v>Sewer flooding</v>
          </cell>
          <cell r="AN532" t="str">
            <v>number</v>
          </cell>
          <cell r="AO532" t="str">
            <v>Number of incidents per 10,000 sewer connections</v>
          </cell>
          <cell r="AP532">
            <v>2</v>
          </cell>
          <cell r="AQ532" t="str">
            <v>Down</v>
          </cell>
          <cell r="AR532" t="str">
            <v>Internal sewer flooding</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1.68</v>
          </cell>
          <cell r="BJ532">
            <v>1.63</v>
          </cell>
          <cell r="BK532">
            <v>1.58</v>
          </cell>
          <cell r="BL532">
            <v>1.44</v>
          </cell>
          <cell r="BM532">
            <v>1.34</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t="str">
            <v>Yes</v>
          </cell>
          <cell r="CE532" t="str">
            <v>Yes</v>
          </cell>
          <cell r="CF532" t="str">
            <v>Yes</v>
          </cell>
          <cell r="CG532" t="str">
            <v>Yes</v>
          </cell>
          <cell r="CH532" t="str">
            <v>Yes</v>
          </cell>
          <cell r="CI532" t="str">
            <v/>
          </cell>
          <cell r="CJ532" t="str">
            <v/>
          </cell>
          <cell r="CK532" t="str">
            <v/>
          </cell>
          <cell r="CL532" t="str">
            <v/>
          </cell>
          <cell r="CM532" t="str">
            <v/>
          </cell>
          <cell r="CN532">
            <v>2.75</v>
          </cell>
          <cell r="CO532">
            <v>3</v>
          </cell>
          <cell r="CP532">
            <v>3.4</v>
          </cell>
          <cell r="CQ532">
            <v>3.6</v>
          </cell>
          <cell r="CR532">
            <v>4</v>
          </cell>
          <cell r="CS532" t="str">
            <v/>
          </cell>
          <cell r="CT532" t="str">
            <v/>
          </cell>
          <cell r="CU532" t="str">
            <v/>
          </cell>
          <cell r="CV532" t="str">
            <v/>
          </cell>
          <cell r="CW532" t="str">
            <v/>
          </cell>
          <cell r="CX532" t="str">
            <v/>
          </cell>
          <cell r="CY532" t="str">
            <v/>
          </cell>
          <cell r="CZ532" t="str">
            <v/>
          </cell>
          <cell r="DA532" t="str">
            <v/>
          </cell>
          <cell r="DB532" t="str">
            <v/>
          </cell>
          <cell r="DC532">
            <v>1.48</v>
          </cell>
          <cell r="DD532">
            <v>1.42</v>
          </cell>
          <cell r="DE532">
            <v>1.36</v>
          </cell>
          <cell r="DF532">
            <v>1.25</v>
          </cell>
          <cell r="DG532">
            <v>1.1599999999999999</v>
          </cell>
          <cell r="DH532" t="str">
            <v/>
          </cell>
          <cell r="DI532" t="str">
            <v/>
          </cell>
          <cell r="DJ532" t="str">
            <v/>
          </cell>
          <cell r="DK532" t="str">
            <v/>
          </cell>
          <cell r="DL532" t="str">
            <v/>
          </cell>
          <cell r="DM532">
            <v>-6.7510000000000003</v>
          </cell>
          <cell r="DN532" t="str">
            <v/>
          </cell>
          <cell r="DO532" t="str">
            <v/>
          </cell>
          <cell r="DP532" t="str">
            <v/>
          </cell>
          <cell r="DQ532">
            <v>6.7510000000000003</v>
          </cell>
          <cell r="DR532" t="str">
            <v/>
          </cell>
          <cell r="DS532" t="str">
            <v/>
          </cell>
          <cell r="DT532" t="str">
            <v/>
          </cell>
          <cell r="DU532" t="str">
            <v/>
          </cell>
          <cell r="DV532">
            <v>1</v>
          </cell>
          <cell r="DW532" t="str">
            <v/>
          </cell>
        </row>
        <row r="533">
          <cell r="U533" t="str">
            <v>PR19UUW_G03-WWN</v>
          </cell>
          <cell r="V533" t="str">
            <v>The risk of sewer flooding for homes and businesses is reduced</v>
          </cell>
          <cell r="W533" t="str">
            <v>PR14 revision</v>
          </cell>
          <cell r="X533" t="str">
            <v>G03-WWN</v>
          </cell>
          <cell r="Y533" t="str">
            <v>External flooding Incidents</v>
          </cell>
          <cell r="Z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AA533" t="str">
            <v/>
          </cell>
          <cell r="AB533" t="str">
            <v/>
          </cell>
          <cell r="AC533">
            <v>1</v>
          </cell>
          <cell r="AD533" t="str">
            <v/>
          </cell>
          <cell r="AE533" t="str">
            <v/>
          </cell>
          <cell r="AF533" t="str">
            <v/>
          </cell>
          <cell r="AG533" t="str">
            <v/>
          </cell>
          <cell r="AH533" t="str">
            <v/>
          </cell>
          <cell r="AI533">
            <v>1</v>
          </cell>
          <cell r="AJ533" t="str">
            <v>Out &amp; under</v>
          </cell>
          <cell r="AK533" t="str">
            <v xml:space="preserve">Revenue </v>
          </cell>
          <cell r="AL533" t="str">
            <v>In-period</v>
          </cell>
          <cell r="AM533" t="str">
            <v>Sewer flooding</v>
          </cell>
          <cell r="AN533" t="str">
            <v>number</v>
          </cell>
          <cell r="AO533" t="str">
            <v>Number of incidents per 10,000 sewer connections</v>
          </cell>
          <cell r="AP533">
            <v>0</v>
          </cell>
          <cell r="AQ533" t="str">
            <v>Down</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t="str">
            <v/>
          </cell>
          <cell r="BJ533" t="str">
            <v/>
          </cell>
          <cell r="BK533" t="str">
            <v/>
          </cell>
          <cell r="BL533" t="str">
            <v/>
          </cell>
          <cell r="BM533" t="str">
            <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t="str">
            <v>Yes</v>
          </cell>
          <cell r="CE533" t="str">
            <v>Yes</v>
          </cell>
          <cell r="CF533" t="str">
            <v>Yes</v>
          </cell>
          <cell r="CG533" t="str">
            <v>Yes</v>
          </cell>
          <cell r="CH533" t="str">
            <v>Yes</v>
          </cell>
          <cell r="CI533" t="str">
            <v/>
          </cell>
          <cell r="CJ533" t="str">
            <v/>
          </cell>
          <cell r="CK533" t="str">
            <v/>
          </cell>
          <cell r="CL533" t="str">
            <v/>
          </cell>
          <cell r="CM533" t="str">
            <v/>
          </cell>
          <cell r="CN533" t="str">
            <v/>
          </cell>
          <cell r="CO533" t="str">
            <v/>
          </cell>
          <cell r="CP533" t="str">
            <v/>
          </cell>
          <cell r="CQ533" t="str">
            <v/>
          </cell>
          <cell r="CR533" t="str">
            <v/>
          </cell>
          <cell r="CS533" t="str">
            <v/>
          </cell>
          <cell r="CT533" t="str">
            <v/>
          </cell>
          <cell r="CU533" t="str">
            <v/>
          </cell>
          <cell r="CV533" t="str">
            <v/>
          </cell>
          <cell r="CW533" t="str">
            <v/>
          </cell>
          <cell r="CX533" t="str">
            <v/>
          </cell>
          <cell r="CY533" t="str">
            <v/>
          </cell>
          <cell r="CZ533" t="str">
            <v/>
          </cell>
          <cell r="DA533" t="str">
            <v/>
          </cell>
          <cell r="DB533" t="str">
            <v/>
          </cell>
          <cell r="DC533" t="str">
            <v/>
          </cell>
          <cell r="DD533" t="str">
            <v/>
          </cell>
          <cell r="DE533" t="str">
            <v/>
          </cell>
          <cell r="DF533" t="str">
            <v/>
          </cell>
          <cell r="DG533" t="str">
            <v/>
          </cell>
          <cell r="DH533" t="str">
            <v/>
          </cell>
          <cell r="DI533" t="str">
            <v/>
          </cell>
          <cell r="DJ533" t="str">
            <v/>
          </cell>
          <cell r="DK533" t="str">
            <v/>
          </cell>
          <cell r="DL533" t="str">
            <v/>
          </cell>
          <cell r="DM533" t="str">
            <v/>
          </cell>
          <cell r="DN533" t="str">
            <v/>
          </cell>
          <cell r="DO533" t="str">
            <v/>
          </cell>
          <cell r="DP533" t="str">
            <v/>
          </cell>
          <cell r="DQ533" t="str">
            <v/>
          </cell>
          <cell r="DR533" t="str">
            <v/>
          </cell>
          <cell r="DS533" t="str">
            <v/>
          </cell>
          <cell r="DT533" t="str">
            <v/>
          </cell>
          <cell r="DU533" t="str">
            <v/>
          </cell>
          <cell r="DV533">
            <v>1</v>
          </cell>
          <cell r="DW533" t="str">
            <v/>
          </cell>
        </row>
        <row r="534">
          <cell r="U534" t="str">
            <v>PR19UUW_G04-WWN</v>
          </cell>
          <cell r="V534" t="str">
            <v>The risk of sewer flooding for homes and businesses is reduced</v>
          </cell>
          <cell r="W534" t="str">
            <v>PR19 new</v>
          </cell>
          <cell r="X534" t="str">
            <v>G04-WWN</v>
          </cell>
          <cell r="Y534" t="str">
            <v>Raising customer awareness to reduce the risk of flooding</v>
          </cell>
          <cell r="Z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AA534" t="str">
            <v/>
          </cell>
          <cell r="AB534" t="str">
            <v/>
          </cell>
          <cell r="AC534">
            <v>1</v>
          </cell>
          <cell r="AD534" t="str">
            <v/>
          </cell>
          <cell r="AE534" t="str">
            <v/>
          </cell>
          <cell r="AF534" t="str">
            <v/>
          </cell>
          <cell r="AG534" t="str">
            <v/>
          </cell>
          <cell r="AH534" t="str">
            <v/>
          </cell>
          <cell r="AI534">
            <v>1</v>
          </cell>
          <cell r="AJ534" t="str">
            <v>Out &amp; under</v>
          </cell>
          <cell r="AK534" t="str">
            <v xml:space="preserve">Revenue </v>
          </cell>
          <cell r="AL534" t="str">
            <v>In-period</v>
          </cell>
          <cell r="AM534" t="str">
            <v>Customer education/awareness</v>
          </cell>
          <cell r="AN534" t="str">
            <v>%</v>
          </cell>
          <cell r="AO534" t="str">
            <v xml:space="preserve">Increase in customer awareness from the 2018/19 baseline (%) </v>
          </cell>
          <cell r="AP534">
            <v>1</v>
          </cell>
          <cell r="AQ534" t="str">
            <v>Up</v>
          </cell>
          <cell r="AR534" t="str">
            <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t="str">
            <v/>
          </cell>
          <cell r="BJ534" t="str">
            <v/>
          </cell>
          <cell r="BK534" t="str">
            <v/>
          </cell>
          <cell r="BL534" t="str">
            <v/>
          </cell>
          <cell r="BM534" t="str">
            <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t="str">
            <v>Yes</v>
          </cell>
          <cell r="CE534" t="str">
            <v>Yes</v>
          </cell>
          <cell r="CF534" t="str">
            <v>Yes</v>
          </cell>
          <cell r="CG534" t="str">
            <v>Yes</v>
          </cell>
          <cell r="CH534" t="str">
            <v>Yes</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t="str">
            <v/>
          </cell>
          <cell r="CV534" t="str">
            <v/>
          </cell>
          <cell r="CW534" t="str">
            <v/>
          </cell>
          <cell r="CX534" t="str">
            <v/>
          </cell>
          <cell r="CY534" t="str">
            <v/>
          </cell>
          <cell r="CZ534" t="str">
            <v/>
          </cell>
          <cell r="DA534" t="str">
            <v/>
          </cell>
          <cell r="DB534" t="str">
            <v/>
          </cell>
          <cell r="DC534" t="str">
            <v/>
          </cell>
          <cell r="DD534" t="str">
            <v/>
          </cell>
          <cell r="DE534" t="str">
            <v/>
          </cell>
          <cell r="DF534" t="str">
            <v/>
          </cell>
          <cell r="DG534" t="str">
            <v/>
          </cell>
          <cell r="DH534" t="str">
            <v/>
          </cell>
          <cell r="DI534" t="str">
            <v/>
          </cell>
          <cell r="DJ534" t="str">
            <v/>
          </cell>
          <cell r="DK534" t="str">
            <v/>
          </cell>
          <cell r="DL534" t="str">
            <v/>
          </cell>
          <cell r="DM534" t="str">
            <v/>
          </cell>
          <cell r="DN534" t="str">
            <v/>
          </cell>
          <cell r="DO534" t="str">
            <v/>
          </cell>
          <cell r="DP534" t="str">
            <v/>
          </cell>
          <cell r="DQ534" t="str">
            <v/>
          </cell>
          <cell r="DR534" t="str">
            <v/>
          </cell>
          <cell r="DS534" t="str">
            <v/>
          </cell>
          <cell r="DT534" t="str">
            <v/>
          </cell>
          <cell r="DU534" t="str">
            <v/>
          </cell>
          <cell r="DV534">
            <v>1</v>
          </cell>
          <cell r="DW534" t="str">
            <v/>
          </cell>
        </row>
        <row r="535">
          <cell r="U535" t="str">
            <v>PR19UUW_G05-WWN</v>
          </cell>
          <cell r="V535" t="str">
            <v>The risk of sewer flooding for homes and businesses is reduced</v>
          </cell>
          <cell r="W535" t="str">
            <v>PR19 new</v>
          </cell>
          <cell r="X535" t="str">
            <v>G05-WWN</v>
          </cell>
          <cell r="Y535" t="str">
            <v>Hydraulic internal flood risk resilience</v>
          </cell>
          <cell r="Z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5" t="str">
            <v/>
          </cell>
          <cell r="AB535" t="str">
            <v/>
          </cell>
          <cell r="AC535">
            <v>1</v>
          </cell>
          <cell r="AD535" t="str">
            <v/>
          </cell>
          <cell r="AE535" t="str">
            <v/>
          </cell>
          <cell r="AF535" t="str">
            <v/>
          </cell>
          <cell r="AG535" t="str">
            <v/>
          </cell>
          <cell r="AH535" t="str">
            <v/>
          </cell>
          <cell r="AI535">
            <v>1</v>
          </cell>
          <cell r="AJ535" t="str">
            <v>Out &amp; under</v>
          </cell>
          <cell r="AK535" t="str">
            <v xml:space="preserve">Revenue </v>
          </cell>
          <cell r="AL535" t="str">
            <v>In-period</v>
          </cell>
          <cell r="AM535" t="str">
            <v>Sewer flooding</v>
          </cell>
          <cell r="AN535" t="str">
            <v>nr</v>
          </cell>
          <cell r="AO535" t="str">
            <v>Annual number of modelled incidents at high risk properties</v>
          </cell>
          <cell r="AP535">
            <v>2</v>
          </cell>
          <cell r="AQ535" t="str">
            <v>Down</v>
          </cell>
          <cell r="AR535" t="str">
            <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t="str">
            <v/>
          </cell>
          <cell r="BJ535" t="str">
            <v/>
          </cell>
          <cell r="BK535" t="str">
            <v/>
          </cell>
          <cell r="BL535" t="str">
            <v/>
          </cell>
          <cell r="BM535" t="str">
            <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t="str">
            <v>Yes</v>
          </cell>
          <cell r="CE535" t="str">
            <v>Yes</v>
          </cell>
          <cell r="CF535" t="str">
            <v>Yes</v>
          </cell>
          <cell r="CG535" t="str">
            <v>Yes</v>
          </cell>
          <cell r="CH535" t="str">
            <v>Yes</v>
          </cell>
          <cell r="CI535" t="str">
            <v/>
          </cell>
          <cell r="CJ535" t="str">
            <v/>
          </cell>
          <cell r="CK535" t="str">
            <v/>
          </cell>
          <cell r="CL535" t="str">
            <v/>
          </cell>
          <cell r="CM535" t="str">
            <v/>
          </cell>
          <cell r="CN535" t="str">
            <v/>
          </cell>
          <cell r="CO535" t="str">
            <v/>
          </cell>
          <cell r="CP535" t="str">
            <v/>
          </cell>
          <cell r="CQ535" t="str">
            <v/>
          </cell>
          <cell r="CR535" t="str">
            <v/>
          </cell>
          <cell r="CS535" t="str">
            <v/>
          </cell>
          <cell r="CT535" t="str">
            <v/>
          </cell>
          <cell r="CU535" t="str">
            <v/>
          </cell>
          <cell r="CV535" t="str">
            <v/>
          </cell>
          <cell r="CW535" t="str">
            <v/>
          </cell>
          <cell r="CX535" t="str">
            <v/>
          </cell>
          <cell r="CY535" t="str">
            <v/>
          </cell>
          <cell r="CZ535" t="str">
            <v/>
          </cell>
          <cell r="DA535" t="str">
            <v/>
          </cell>
          <cell r="DB535" t="str">
            <v/>
          </cell>
          <cell r="DC535" t="str">
            <v/>
          </cell>
          <cell r="DD535" t="str">
            <v/>
          </cell>
          <cell r="DE535" t="str">
            <v/>
          </cell>
          <cell r="DF535" t="str">
            <v/>
          </cell>
          <cell r="DG535" t="str">
            <v/>
          </cell>
          <cell r="DH535" t="str">
            <v/>
          </cell>
          <cell r="DI535" t="str">
            <v/>
          </cell>
          <cell r="DJ535" t="str">
            <v/>
          </cell>
          <cell r="DK535" t="str">
            <v/>
          </cell>
          <cell r="DL535" t="str">
            <v/>
          </cell>
          <cell r="DM535" t="str">
            <v/>
          </cell>
          <cell r="DN535" t="str">
            <v/>
          </cell>
          <cell r="DO535" t="str">
            <v/>
          </cell>
          <cell r="DP535" t="str">
            <v/>
          </cell>
          <cell r="DQ535" t="str">
            <v/>
          </cell>
          <cell r="DR535" t="str">
            <v/>
          </cell>
          <cell r="DS535" t="str">
            <v/>
          </cell>
          <cell r="DT535" t="str">
            <v/>
          </cell>
          <cell r="DU535" t="str">
            <v/>
          </cell>
          <cell r="DV535">
            <v>1</v>
          </cell>
          <cell r="DW535" t="str">
            <v/>
          </cell>
        </row>
        <row r="536">
          <cell r="U536" t="str">
            <v>PR19UUW_G06-WWN</v>
          </cell>
          <cell r="V536" t="str">
            <v>The risk of sewer flooding for homes and businesses is reduced</v>
          </cell>
          <cell r="W536" t="str">
            <v>PR19 new</v>
          </cell>
          <cell r="X536" t="str">
            <v>G06-WWN</v>
          </cell>
          <cell r="Y536" t="str">
            <v>Hydraulic external flood risk resilience</v>
          </cell>
          <cell r="Z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AA536" t="str">
            <v/>
          </cell>
          <cell r="AB536" t="str">
            <v/>
          </cell>
          <cell r="AC536">
            <v>1</v>
          </cell>
          <cell r="AD536" t="str">
            <v/>
          </cell>
          <cell r="AE536" t="str">
            <v/>
          </cell>
          <cell r="AF536" t="str">
            <v/>
          </cell>
          <cell r="AG536" t="str">
            <v/>
          </cell>
          <cell r="AH536" t="str">
            <v/>
          </cell>
          <cell r="AI536">
            <v>1</v>
          </cell>
          <cell r="AJ536" t="str">
            <v>Out &amp; under</v>
          </cell>
          <cell r="AK536" t="str">
            <v xml:space="preserve">Revenue </v>
          </cell>
          <cell r="AL536" t="str">
            <v>In-period</v>
          </cell>
          <cell r="AM536" t="str">
            <v>Sewer flooding</v>
          </cell>
          <cell r="AN536" t="str">
            <v>nr</v>
          </cell>
          <cell r="AO536" t="str">
            <v>Annual number of modelled incidents at high risk properties</v>
          </cell>
          <cell r="AP536">
            <v>2</v>
          </cell>
          <cell r="AQ536" t="str">
            <v>Down</v>
          </cell>
          <cell r="AR536" t="str">
            <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t="str">
            <v/>
          </cell>
          <cell r="BJ536" t="str">
            <v/>
          </cell>
          <cell r="BK536" t="str">
            <v/>
          </cell>
          <cell r="BL536" t="str">
            <v/>
          </cell>
          <cell r="BM536" t="str">
            <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t="str">
            <v>Yes</v>
          </cell>
          <cell r="CE536" t="str">
            <v>Yes</v>
          </cell>
          <cell r="CF536" t="str">
            <v>Yes</v>
          </cell>
          <cell r="CG536" t="str">
            <v>Yes</v>
          </cell>
          <cell r="CH536" t="str">
            <v>Yes</v>
          </cell>
          <cell r="CI536" t="str">
            <v/>
          </cell>
          <cell r="CJ536" t="str">
            <v/>
          </cell>
          <cell r="CK536" t="str">
            <v/>
          </cell>
          <cell r="CL536" t="str">
            <v/>
          </cell>
          <cell r="CM536" t="str">
            <v/>
          </cell>
          <cell r="CN536" t="str">
            <v/>
          </cell>
          <cell r="CO536" t="str">
            <v/>
          </cell>
          <cell r="CP536" t="str">
            <v/>
          </cell>
          <cell r="CQ536" t="str">
            <v/>
          </cell>
          <cell r="CR536" t="str">
            <v/>
          </cell>
          <cell r="CS536" t="str">
            <v/>
          </cell>
          <cell r="CT536" t="str">
            <v/>
          </cell>
          <cell r="CU536" t="str">
            <v/>
          </cell>
          <cell r="CV536" t="str">
            <v/>
          </cell>
          <cell r="CW536" t="str">
            <v/>
          </cell>
          <cell r="CX536" t="str">
            <v/>
          </cell>
          <cell r="CY536" t="str">
            <v/>
          </cell>
          <cell r="CZ536" t="str">
            <v/>
          </cell>
          <cell r="DA536" t="str">
            <v/>
          </cell>
          <cell r="DB536" t="str">
            <v/>
          </cell>
          <cell r="DC536" t="str">
            <v/>
          </cell>
          <cell r="DD536" t="str">
            <v/>
          </cell>
          <cell r="DE536" t="str">
            <v/>
          </cell>
          <cell r="DF536" t="str">
            <v/>
          </cell>
          <cell r="DG536" t="str">
            <v/>
          </cell>
          <cell r="DH536" t="str">
            <v/>
          </cell>
          <cell r="DI536" t="str">
            <v/>
          </cell>
          <cell r="DJ536" t="str">
            <v/>
          </cell>
          <cell r="DK536" t="str">
            <v/>
          </cell>
          <cell r="DL536" t="str">
            <v/>
          </cell>
          <cell r="DM536" t="str">
            <v/>
          </cell>
          <cell r="DN536" t="str">
            <v/>
          </cell>
          <cell r="DO536" t="str">
            <v/>
          </cell>
          <cell r="DP536" t="str">
            <v/>
          </cell>
          <cell r="DQ536" t="str">
            <v/>
          </cell>
          <cell r="DR536" t="str">
            <v/>
          </cell>
          <cell r="DS536" t="str">
            <v/>
          </cell>
          <cell r="DT536" t="str">
            <v/>
          </cell>
          <cell r="DU536" t="str">
            <v/>
          </cell>
          <cell r="DV536">
            <v>1</v>
          </cell>
          <cell r="DW536" t="str">
            <v/>
          </cell>
        </row>
        <row r="537">
          <cell r="U537" t="str">
            <v>PR19WSH_Wt1</v>
          </cell>
          <cell r="V537" t="str">
            <v>Safe, clean water for all</v>
          </cell>
          <cell r="W537" t="str">
            <v>PR19 new</v>
          </cell>
          <cell r="X537" t="str">
            <v>Wt1</v>
          </cell>
          <cell r="Y537" t="str">
            <v>Water quality compliance (CRI)</v>
          </cell>
          <cell r="Z537" t="str">
            <v>The DWI's Compliance Risk Index</v>
          </cell>
          <cell r="AA537" t="str">
            <v/>
          </cell>
          <cell r="AB537">
            <v>1</v>
          </cell>
          <cell r="AC537" t="str">
            <v/>
          </cell>
          <cell r="AD537" t="str">
            <v/>
          </cell>
          <cell r="AE537" t="str">
            <v/>
          </cell>
          <cell r="AF537" t="str">
            <v/>
          </cell>
          <cell r="AG537" t="str">
            <v/>
          </cell>
          <cell r="AH537" t="str">
            <v/>
          </cell>
          <cell r="AI537">
            <v>1</v>
          </cell>
          <cell r="AJ537" t="str">
            <v>Under</v>
          </cell>
          <cell r="AK537" t="str">
            <v xml:space="preserve">Revenue </v>
          </cell>
          <cell r="AL537" t="str">
            <v>In-period</v>
          </cell>
          <cell r="AM537" t="str">
            <v>Water quality compliance</v>
          </cell>
          <cell r="AN537" t="str">
            <v>number</v>
          </cell>
          <cell r="AO537" t="str">
            <v>Numerical CRI score</v>
          </cell>
          <cell r="AP537">
            <v>2</v>
          </cell>
          <cell r="AQ537" t="str">
            <v>Down</v>
          </cell>
          <cell r="AR537" t="str">
            <v>Water quality compliance (CRI)</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t="str">
            <v>Yes</v>
          </cell>
          <cell r="CE537" t="str">
            <v>Yes</v>
          </cell>
          <cell r="CF537" t="str">
            <v>Yes</v>
          </cell>
          <cell r="CG537" t="str">
            <v>Yes</v>
          </cell>
          <cell r="CH537" t="str">
            <v>Yes</v>
          </cell>
          <cell r="CI537" t="str">
            <v/>
          </cell>
          <cell r="CJ537" t="str">
            <v/>
          </cell>
          <cell r="CK537" t="str">
            <v/>
          </cell>
          <cell r="CL537" t="str">
            <v/>
          </cell>
          <cell r="CM537" t="str">
            <v/>
          </cell>
          <cell r="CN537">
            <v>9.5</v>
          </cell>
          <cell r="CO537">
            <v>9.5</v>
          </cell>
          <cell r="CP537">
            <v>9.5</v>
          </cell>
          <cell r="CQ537">
            <v>9.5</v>
          </cell>
          <cell r="CR537">
            <v>9.5</v>
          </cell>
          <cell r="CS537">
            <v>2</v>
          </cell>
          <cell r="CT537">
            <v>2</v>
          </cell>
          <cell r="CU537">
            <v>2</v>
          </cell>
          <cell r="CV537">
            <v>2</v>
          </cell>
          <cell r="CW537">
            <v>2</v>
          </cell>
          <cell r="CX537" t="str">
            <v/>
          </cell>
          <cell r="CY537" t="str">
            <v/>
          </cell>
          <cell r="CZ537" t="str">
            <v/>
          </cell>
          <cell r="DA537" t="str">
            <v/>
          </cell>
          <cell r="DB537" t="str">
            <v/>
          </cell>
          <cell r="DC537" t="str">
            <v/>
          </cell>
          <cell r="DD537" t="str">
            <v/>
          </cell>
          <cell r="DE537" t="str">
            <v/>
          </cell>
          <cell r="DF537" t="str">
            <v/>
          </cell>
          <cell r="DG537" t="str">
            <v/>
          </cell>
          <cell r="DH537" t="str">
            <v/>
          </cell>
          <cell r="DI537" t="str">
            <v/>
          </cell>
          <cell r="DJ537" t="str">
            <v/>
          </cell>
          <cell r="DK537" t="str">
            <v/>
          </cell>
          <cell r="DL537" t="str">
            <v/>
          </cell>
          <cell r="DM537">
            <v>-0.48799999999999999</v>
          </cell>
          <cell r="DN537" t="str">
            <v/>
          </cell>
          <cell r="DO537" t="str">
            <v/>
          </cell>
          <cell r="DP537" t="str">
            <v/>
          </cell>
          <cell r="DQ537">
            <v>0</v>
          </cell>
          <cell r="DR537" t="str">
            <v/>
          </cell>
          <cell r="DS537" t="str">
            <v/>
          </cell>
          <cell r="DT537" t="str">
            <v/>
          </cell>
          <cell r="DU537" t="str">
            <v/>
          </cell>
          <cell r="DV537">
            <v>1</v>
          </cell>
          <cell r="DW537" t="str">
            <v/>
          </cell>
        </row>
        <row r="538">
          <cell r="U538" t="str">
            <v>PR19WSH_Wt2</v>
          </cell>
          <cell r="V538" t="str">
            <v>Safe, clean water for all</v>
          </cell>
          <cell r="W538" t="str">
            <v>PR14 continuation</v>
          </cell>
          <cell r="X538" t="str">
            <v>Wt2</v>
          </cell>
          <cell r="Y538" t="str">
            <v>Water supply interruptions</v>
          </cell>
          <cell r="Z538" t="str">
            <v>Supply interruptions greater than three hours (expressed in minutes per property).</v>
          </cell>
          <cell r="AA538" t="str">
            <v/>
          </cell>
          <cell r="AB538">
            <v>1</v>
          </cell>
          <cell r="AC538" t="str">
            <v/>
          </cell>
          <cell r="AD538" t="str">
            <v/>
          </cell>
          <cell r="AE538" t="str">
            <v/>
          </cell>
          <cell r="AF538" t="str">
            <v/>
          </cell>
          <cell r="AG538" t="str">
            <v/>
          </cell>
          <cell r="AH538" t="str">
            <v/>
          </cell>
          <cell r="AI538">
            <v>1</v>
          </cell>
          <cell r="AJ538" t="str">
            <v>Out &amp; under</v>
          </cell>
          <cell r="AK538" t="str">
            <v xml:space="preserve">Revenue </v>
          </cell>
          <cell r="AL538" t="str">
            <v>In-period</v>
          </cell>
          <cell r="AM538" t="str">
            <v>Supply interruptions</v>
          </cell>
          <cell r="AN538" t="str">
            <v>hh:mm:ss</v>
          </cell>
          <cell r="AO538" t="str">
            <v>Hours:minutes:seconds per property per year</v>
          </cell>
          <cell r="AP538">
            <v>0</v>
          </cell>
          <cell r="AQ538" t="str">
            <v>Down</v>
          </cell>
          <cell r="AR538" t="str">
            <v>Water supply interruptions</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4.5138888888888893E-3</v>
          </cell>
          <cell r="BJ538">
            <v>4.2592592592592595E-3</v>
          </cell>
          <cell r="BK538">
            <v>3.9930555555555561E-3</v>
          </cell>
          <cell r="BL538">
            <v>3.7384259259259263E-3</v>
          </cell>
          <cell r="BM538">
            <v>3.472222222222222E-3</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t="str">
            <v>Yes</v>
          </cell>
          <cell r="CE538" t="str">
            <v>Yes</v>
          </cell>
          <cell r="CF538" t="str">
            <v>Yes</v>
          </cell>
          <cell r="CG538" t="str">
            <v>Yes</v>
          </cell>
          <cell r="CH538" t="str">
            <v>Yes</v>
          </cell>
          <cell r="CI538" t="str">
            <v/>
          </cell>
          <cell r="CJ538" t="str">
            <v/>
          </cell>
          <cell r="CK538" t="str">
            <v/>
          </cell>
          <cell r="CL538" t="str">
            <v/>
          </cell>
          <cell r="CM538" t="str">
            <v/>
          </cell>
          <cell r="CN538">
            <v>1.5798611111111114E-2</v>
          </cell>
          <cell r="CO538">
            <v>1.5798611111111114E-2</v>
          </cell>
          <cell r="CP538">
            <v>1.5798611111111114E-2</v>
          </cell>
          <cell r="CQ538">
            <v>1.5798611111111114E-2</v>
          </cell>
          <cell r="CR538">
            <v>1.5798611111111114E-2</v>
          </cell>
          <cell r="CS538">
            <v>0</v>
          </cell>
          <cell r="CT538">
            <v>0</v>
          </cell>
          <cell r="CU538">
            <v>0</v>
          </cell>
          <cell r="CV538">
            <v>0</v>
          </cell>
          <cell r="CW538">
            <v>0</v>
          </cell>
          <cell r="CX538">
            <v>0</v>
          </cell>
          <cell r="CY538">
            <v>0</v>
          </cell>
          <cell r="CZ538">
            <v>0</v>
          </cell>
          <cell r="DA538">
            <v>0</v>
          </cell>
          <cell r="DB538">
            <v>0</v>
          </cell>
          <cell r="DC538">
            <v>3.4606481481481485E-3</v>
          </cell>
          <cell r="DD538">
            <v>3.0092592592592588E-3</v>
          </cell>
          <cell r="DE538">
            <v>2.615740740740741E-3</v>
          </cell>
          <cell r="DF538">
            <v>2.1990740740740742E-3</v>
          </cell>
          <cell r="DG538">
            <v>1.8865740740740742E-3</v>
          </cell>
          <cell r="DH538" t="str">
            <v/>
          </cell>
          <cell r="DI538" t="str">
            <v/>
          </cell>
          <cell r="DJ538">
            <v>0</v>
          </cell>
          <cell r="DK538" t="str">
            <v/>
          </cell>
          <cell r="DL538" t="str">
            <v/>
          </cell>
          <cell r="DM538">
            <v>-0.61</v>
          </cell>
          <cell r="DN538" t="str">
            <v/>
          </cell>
          <cell r="DO538" t="str">
            <v/>
          </cell>
          <cell r="DP538" t="str">
            <v/>
          </cell>
          <cell r="DQ538">
            <v>0.61</v>
          </cell>
          <cell r="DR538" t="str">
            <v/>
          </cell>
          <cell r="DS538" t="str">
            <v/>
          </cell>
          <cell r="DT538" t="str">
            <v/>
          </cell>
          <cell r="DU538" t="str">
            <v/>
          </cell>
          <cell r="DV538">
            <v>1</v>
          </cell>
          <cell r="DW538" t="str">
            <v/>
          </cell>
        </row>
        <row r="539">
          <cell r="U539" t="str">
            <v>PR19WSH_Wt3</v>
          </cell>
          <cell r="V539" t="str">
            <v>Safe, clean water for all</v>
          </cell>
          <cell r="W539" t="str">
            <v>PR14 revision</v>
          </cell>
          <cell r="X539" t="str">
            <v>Wt3</v>
          </cell>
          <cell r="Y539" t="str">
            <v>Acceptability of drinking water</v>
          </cell>
          <cell r="Z539" t="str">
            <v>The number of contacts received from customers in the calendar year regarding the appearance, taste or odour of drinking water, per 1,000 population served.</v>
          </cell>
          <cell r="AA539" t="str">
            <v/>
          </cell>
          <cell r="AB539">
            <v>1</v>
          </cell>
          <cell r="AC539" t="str">
            <v/>
          </cell>
          <cell r="AD539" t="str">
            <v/>
          </cell>
          <cell r="AE539" t="str">
            <v/>
          </cell>
          <cell r="AF539" t="str">
            <v/>
          </cell>
          <cell r="AG539" t="str">
            <v/>
          </cell>
          <cell r="AH539" t="str">
            <v/>
          </cell>
          <cell r="AI539">
            <v>1</v>
          </cell>
          <cell r="AJ539" t="str">
            <v>Out &amp; under</v>
          </cell>
          <cell r="AK539" t="str">
            <v xml:space="preserve">Revenue </v>
          </cell>
          <cell r="AL539" t="str">
            <v>In-period</v>
          </cell>
          <cell r="AM539" t="str">
            <v>Customer contacts - water quality</v>
          </cell>
          <cell r="AN539" t="str">
            <v>Number</v>
          </cell>
          <cell r="AO539" t="str">
            <v>No. of contacts per 1,000 population</v>
          </cell>
          <cell r="AP539">
            <v>2</v>
          </cell>
          <cell r="AQ539" t="str">
            <v>Down</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t="str">
            <v/>
          </cell>
          <cell r="BJ539" t="str">
            <v/>
          </cell>
          <cell r="BK539" t="str">
            <v/>
          </cell>
          <cell r="BL539" t="str">
            <v/>
          </cell>
          <cell r="BM539" t="str">
            <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t="str">
            <v>Yes</v>
          </cell>
          <cell r="CE539" t="str">
            <v>Yes</v>
          </cell>
          <cell r="CF539" t="str">
            <v>Yes</v>
          </cell>
          <cell r="CG539" t="str">
            <v>Yes</v>
          </cell>
          <cell r="CH539" t="str">
            <v>Yes</v>
          </cell>
          <cell r="CI539" t="str">
            <v/>
          </cell>
          <cell r="CJ539" t="str">
            <v/>
          </cell>
          <cell r="CK539" t="str">
            <v/>
          </cell>
          <cell r="CL539" t="str">
            <v/>
          </cell>
          <cell r="CM539" t="str">
            <v/>
          </cell>
          <cell r="CN539" t="str">
            <v/>
          </cell>
          <cell r="CO539" t="str">
            <v/>
          </cell>
          <cell r="CP539" t="str">
            <v/>
          </cell>
          <cell r="CQ539" t="str">
            <v/>
          </cell>
          <cell r="CR539" t="str">
            <v/>
          </cell>
          <cell r="CS539" t="str">
            <v/>
          </cell>
          <cell r="CT539" t="str">
            <v/>
          </cell>
          <cell r="CU539" t="str">
            <v/>
          </cell>
          <cell r="CV539" t="str">
            <v/>
          </cell>
          <cell r="CW539" t="str">
            <v/>
          </cell>
          <cell r="CX539" t="str">
            <v/>
          </cell>
          <cell r="CY539" t="str">
            <v/>
          </cell>
          <cell r="CZ539" t="str">
            <v/>
          </cell>
          <cell r="DA539" t="str">
            <v/>
          </cell>
          <cell r="DB539" t="str">
            <v/>
          </cell>
          <cell r="DC539" t="str">
            <v/>
          </cell>
          <cell r="DD539" t="str">
            <v/>
          </cell>
          <cell r="DE539" t="str">
            <v/>
          </cell>
          <cell r="DF539" t="str">
            <v/>
          </cell>
          <cell r="DG539" t="str">
            <v/>
          </cell>
          <cell r="DH539" t="str">
            <v/>
          </cell>
          <cell r="DI539" t="str">
            <v/>
          </cell>
          <cell r="DJ539" t="str">
            <v/>
          </cell>
          <cell r="DK539" t="str">
            <v/>
          </cell>
          <cell r="DL539" t="str">
            <v/>
          </cell>
          <cell r="DM539" t="str">
            <v/>
          </cell>
          <cell r="DN539" t="str">
            <v/>
          </cell>
          <cell r="DO539" t="str">
            <v/>
          </cell>
          <cell r="DP539" t="str">
            <v/>
          </cell>
          <cell r="DQ539" t="str">
            <v/>
          </cell>
          <cell r="DR539" t="str">
            <v/>
          </cell>
          <cell r="DS539" t="str">
            <v/>
          </cell>
          <cell r="DT539" t="str">
            <v/>
          </cell>
          <cell r="DU539" t="str">
            <v/>
          </cell>
          <cell r="DV539" t="str">
            <v/>
          </cell>
          <cell r="DW539" t="str">
            <v/>
          </cell>
        </row>
        <row r="540">
          <cell r="U540" t="str">
            <v>PR19WSH_Wt4</v>
          </cell>
          <cell r="V540" t="str">
            <v>Safe, clean water for all</v>
          </cell>
          <cell r="W540" t="str">
            <v>PR19 new</v>
          </cell>
          <cell r="X540" t="str">
            <v>Wt4</v>
          </cell>
          <cell r="Y540" t="str">
            <v>Mains repairs</v>
          </cell>
          <cell r="Z540" t="str">
            <v>The number of bursts of water mains per 1000km.</v>
          </cell>
          <cell r="AA540" t="str">
            <v/>
          </cell>
          <cell r="AB540">
            <v>1</v>
          </cell>
          <cell r="AC540" t="str">
            <v/>
          </cell>
          <cell r="AD540" t="str">
            <v/>
          </cell>
          <cell r="AE540" t="str">
            <v/>
          </cell>
          <cell r="AF540" t="str">
            <v/>
          </cell>
          <cell r="AG540" t="str">
            <v/>
          </cell>
          <cell r="AH540" t="str">
            <v/>
          </cell>
          <cell r="AI540">
            <v>1</v>
          </cell>
          <cell r="AJ540" t="str">
            <v>Under</v>
          </cell>
          <cell r="AK540" t="str">
            <v xml:space="preserve">Revenue </v>
          </cell>
          <cell r="AL540" t="str">
            <v>In-period</v>
          </cell>
          <cell r="AM540" t="str">
            <v>Water mains bursts</v>
          </cell>
          <cell r="AN540" t="str">
            <v>number</v>
          </cell>
          <cell r="AO540" t="str">
            <v>Number of repairs per 1000 km of mains</v>
          </cell>
          <cell r="AP540">
            <v>1</v>
          </cell>
          <cell r="AQ540" t="str">
            <v>Down</v>
          </cell>
          <cell r="AR540" t="str">
            <v>Mains repairs</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138.9</v>
          </cell>
          <cell r="BJ540">
            <v>137</v>
          </cell>
          <cell r="BK540">
            <v>135.1</v>
          </cell>
          <cell r="BL540">
            <v>133.1</v>
          </cell>
          <cell r="BM540">
            <v>131.19999999999999</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t="str">
            <v>Yes</v>
          </cell>
          <cell r="CE540" t="str">
            <v>Yes</v>
          </cell>
          <cell r="CF540" t="str">
            <v>Yes</v>
          </cell>
          <cell r="CG540" t="str">
            <v>Yes</v>
          </cell>
          <cell r="CH540" t="str">
            <v>Yes</v>
          </cell>
          <cell r="CI540" t="str">
            <v/>
          </cell>
          <cell r="CJ540" t="str">
            <v/>
          </cell>
          <cell r="CK540" t="str">
            <v/>
          </cell>
          <cell r="CL540" t="str">
            <v/>
          </cell>
          <cell r="CM540" t="str">
            <v/>
          </cell>
          <cell r="CN540">
            <v>194.5</v>
          </cell>
          <cell r="CO540">
            <v>194.5</v>
          </cell>
          <cell r="CP540">
            <v>194.5</v>
          </cell>
          <cell r="CQ540">
            <v>194.5</v>
          </cell>
          <cell r="CR540">
            <v>194.5</v>
          </cell>
          <cell r="CS540" t="str">
            <v/>
          </cell>
          <cell r="CT540" t="str">
            <v/>
          </cell>
          <cell r="CU540" t="str">
            <v/>
          </cell>
          <cell r="CV540" t="str">
            <v/>
          </cell>
          <cell r="CW540" t="str">
            <v/>
          </cell>
          <cell r="CX540" t="str">
            <v/>
          </cell>
          <cell r="CY540" t="str">
            <v/>
          </cell>
          <cell r="CZ540" t="str">
            <v/>
          </cell>
          <cell r="DA540" t="str">
            <v/>
          </cell>
          <cell r="DB540" t="str">
            <v/>
          </cell>
          <cell r="DC540" t="str">
            <v/>
          </cell>
          <cell r="DD540" t="str">
            <v/>
          </cell>
          <cell r="DE540" t="str">
            <v/>
          </cell>
          <cell r="DF540" t="str">
            <v/>
          </cell>
          <cell r="DG540" t="str">
            <v/>
          </cell>
          <cell r="DH540" t="str">
            <v/>
          </cell>
          <cell r="DI540" t="str">
            <v/>
          </cell>
          <cell r="DJ540" t="str">
            <v/>
          </cell>
          <cell r="DK540" t="str">
            <v/>
          </cell>
          <cell r="DL540" t="str">
            <v/>
          </cell>
          <cell r="DM540">
            <v>-0.10199999999999999</v>
          </cell>
          <cell r="DN540" t="str">
            <v/>
          </cell>
          <cell r="DO540" t="str">
            <v/>
          </cell>
          <cell r="DP540" t="str">
            <v/>
          </cell>
          <cell r="DQ540" t="str">
            <v/>
          </cell>
          <cell r="DR540" t="str">
            <v/>
          </cell>
          <cell r="DS540" t="str">
            <v/>
          </cell>
          <cell r="DT540" t="str">
            <v/>
          </cell>
          <cell r="DU540" t="str">
            <v/>
          </cell>
          <cell r="DV540">
            <v>1</v>
          </cell>
          <cell r="DW540" t="str">
            <v/>
          </cell>
        </row>
        <row r="541">
          <cell r="U541" t="str">
            <v>PR19WSH_Wt5</v>
          </cell>
          <cell r="V541" t="str">
            <v>Safe, clean water for all</v>
          </cell>
          <cell r="W541" t="str">
            <v>PR19 new</v>
          </cell>
          <cell r="X541" t="str">
            <v>Wt5</v>
          </cell>
          <cell r="Y541" t="str">
            <v>Unplanned outage</v>
          </cell>
          <cell r="Z541" t="str">
            <v>The company’s total unplanned outage as a proportion of the company’s total production capacity (%); where unplanned outage is a temporary loss of maximum production capacity.</v>
          </cell>
          <cell r="AA541" t="str">
            <v/>
          </cell>
          <cell r="AB541">
            <v>1</v>
          </cell>
          <cell r="AC541" t="str">
            <v/>
          </cell>
          <cell r="AD541" t="str">
            <v/>
          </cell>
          <cell r="AE541" t="str">
            <v/>
          </cell>
          <cell r="AF541" t="str">
            <v/>
          </cell>
          <cell r="AG541" t="str">
            <v/>
          </cell>
          <cell r="AH541" t="str">
            <v/>
          </cell>
          <cell r="AI541">
            <v>1</v>
          </cell>
          <cell r="AJ541" t="str">
            <v>Under</v>
          </cell>
          <cell r="AK541" t="str">
            <v xml:space="preserve">Revenue </v>
          </cell>
          <cell r="AL541" t="str">
            <v>In-period</v>
          </cell>
          <cell r="AM541" t="str">
            <v>Water outage</v>
          </cell>
          <cell r="AN541" t="str">
            <v>%</v>
          </cell>
          <cell r="AO541" t="str">
            <v>Percentage of peak week production capacity</v>
          </cell>
          <cell r="AP541">
            <v>2</v>
          </cell>
          <cell r="AQ541" t="str">
            <v>Down</v>
          </cell>
          <cell r="AR541" t="str">
            <v>Unplanned outage</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2.34</v>
          </cell>
          <cell r="BJ541">
            <v>2.34</v>
          </cell>
          <cell r="BK541">
            <v>2.34</v>
          </cell>
          <cell r="BL541">
            <v>2.34</v>
          </cell>
          <cell r="BM541">
            <v>2.34</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t="str">
            <v>Yes</v>
          </cell>
          <cell r="CE541" t="str">
            <v>Yes</v>
          </cell>
          <cell r="CF541" t="str">
            <v>Yes</v>
          </cell>
          <cell r="CG541" t="str">
            <v>Yes</v>
          </cell>
          <cell r="CH541" t="str">
            <v>Yes</v>
          </cell>
          <cell r="CI541" t="str">
            <v/>
          </cell>
          <cell r="CJ541" t="str">
            <v/>
          </cell>
          <cell r="CK541" t="str">
            <v/>
          </cell>
          <cell r="CL541" t="str">
            <v/>
          </cell>
          <cell r="CM541" t="str">
            <v/>
          </cell>
          <cell r="CN541">
            <v>4.68</v>
          </cell>
          <cell r="CO541">
            <v>4.68</v>
          </cell>
          <cell r="CP541">
            <v>4.68</v>
          </cell>
          <cell r="CQ541">
            <v>4.68</v>
          </cell>
          <cell r="CR541">
            <v>4.68</v>
          </cell>
          <cell r="CS541" t="str">
            <v/>
          </cell>
          <cell r="CT541" t="str">
            <v/>
          </cell>
          <cell r="CU541" t="str">
            <v/>
          </cell>
          <cell r="CV541" t="str">
            <v/>
          </cell>
          <cell r="CW541" t="str">
            <v/>
          </cell>
          <cell r="CX541" t="str">
            <v/>
          </cell>
          <cell r="CY541" t="str">
            <v/>
          </cell>
          <cell r="CZ541" t="str">
            <v/>
          </cell>
          <cell r="DA541" t="str">
            <v/>
          </cell>
          <cell r="DB541" t="str">
            <v/>
          </cell>
          <cell r="DC541" t="str">
            <v/>
          </cell>
          <cell r="DD541" t="str">
            <v/>
          </cell>
          <cell r="DE541" t="str">
            <v/>
          </cell>
          <cell r="DF541" t="str">
            <v/>
          </cell>
          <cell r="DG541" t="str">
            <v/>
          </cell>
          <cell r="DH541" t="str">
            <v/>
          </cell>
          <cell r="DI541" t="str">
            <v/>
          </cell>
          <cell r="DJ541" t="str">
            <v/>
          </cell>
          <cell r="DK541" t="str">
            <v/>
          </cell>
          <cell r="DL541" t="str">
            <v/>
          </cell>
          <cell r="DM541">
            <v>-0.81899999999999995</v>
          </cell>
          <cell r="DN541" t="str">
            <v/>
          </cell>
          <cell r="DO541" t="str">
            <v/>
          </cell>
          <cell r="DP541" t="str">
            <v/>
          </cell>
          <cell r="DQ541" t="str">
            <v/>
          </cell>
          <cell r="DR541" t="str">
            <v/>
          </cell>
          <cell r="DS541" t="str">
            <v/>
          </cell>
          <cell r="DT541" t="str">
            <v/>
          </cell>
          <cell r="DU541" t="str">
            <v/>
          </cell>
          <cell r="DV541">
            <v>1</v>
          </cell>
          <cell r="DW541" t="str">
            <v/>
          </cell>
        </row>
        <row r="542">
          <cell r="U542" t="str">
            <v>PR19WSH_Wt6</v>
          </cell>
          <cell r="V542" t="str">
            <v>Safe, clean water for all</v>
          </cell>
          <cell r="W542" t="str">
            <v>PR19 new</v>
          </cell>
          <cell r="X542" t="str">
            <v>Wt6</v>
          </cell>
          <cell r="Y542" t="str">
            <v>Tap water quality event risk index</v>
          </cell>
          <cell r="Z542" t="str">
            <v>The quality of tap water supplied as defined by the Drinking Water Inspectorate’s Event Risk Index (ERI).</v>
          </cell>
          <cell r="AA542" t="str">
            <v/>
          </cell>
          <cell r="AB542">
            <v>1</v>
          </cell>
          <cell r="AC542" t="str">
            <v/>
          </cell>
          <cell r="AD542" t="str">
            <v/>
          </cell>
          <cell r="AE542" t="str">
            <v/>
          </cell>
          <cell r="AF542" t="str">
            <v/>
          </cell>
          <cell r="AG542" t="str">
            <v/>
          </cell>
          <cell r="AH542" t="str">
            <v/>
          </cell>
          <cell r="AI542">
            <v>1</v>
          </cell>
          <cell r="AJ542" t="str">
            <v>NFI</v>
          </cell>
          <cell r="AK542" t="str">
            <v/>
          </cell>
          <cell r="AL542" t="str">
            <v/>
          </cell>
          <cell r="AM542" t="str">
            <v>Water quality compliance</v>
          </cell>
          <cell r="AN542" t="str">
            <v>nr</v>
          </cell>
          <cell r="AO542" t="str">
            <v/>
          </cell>
          <cell r="AP542">
            <v>3</v>
          </cell>
          <cell r="AQ542" t="str">
            <v>Down</v>
          </cell>
          <cell r="AR542" t="str">
            <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t="str">
            <v/>
          </cell>
          <cell r="BJ542" t="str">
            <v/>
          </cell>
          <cell r="BK542" t="str">
            <v/>
          </cell>
          <cell r="BL542" t="str">
            <v/>
          </cell>
          <cell r="BM542" t="str">
            <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C542" t="str">
            <v/>
          </cell>
          <cell r="DD542" t="str">
            <v/>
          </cell>
          <cell r="DE542" t="str">
            <v/>
          </cell>
          <cell r="DF542" t="str">
            <v/>
          </cell>
          <cell r="DG542" t="str">
            <v/>
          </cell>
          <cell r="DH542" t="str">
            <v/>
          </cell>
          <cell r="DI542" t="str">
            <v/>
          </cell>
          <cell r="DJ542" t="str">
            <v/>
          </cell>
          <cell r="DK542" t="str">
            <v/>
          </cell>
          <cell r="DL542" t="str">
            <v/>
          </cell>
          <cell r="DM542" t="str">
            <v/>
          </cell>
          <cell r="DN542" t="str">
            <v/>
          </cell>
          <cell r="DO542" t="str">
            <v/>
          </cell>
          <cell r="DP542" t="str">
            <v/>
          </cell>
          <cell r="DQ542" t="str">
            <v/>
          </cell>
          <cell r="DR542" t="str">
            <v/>
          </cell>
          <cell r="DS542" t="str">
            <v/>
          </cell>
          <cell r="DT542" t="str">
            <v/>
          </cell>
          <cell r="DU542" t="str">
            <v/>
          </cell>
          <cell r="DV542">
            <v>1</v>
          </cell>
          <cell r="DW542" t="str">
            <v/>
          </cell>
        </row>
        <row r="543">
          <cell r="U543" t="str">
            <v>PR19WSH_Wt7</v>
          </cell>
          <cell r="V543" t="str">
            <v>Safe, clean water for all</v>
          </cell>
          <cell r="W543" t="str">
            <v>PR19 new</v>
          </cell>
          <cell r="X543" t="str">
            <v>Wt7</v>
          </cell>
          <cell r="Y543" t="str">
            <v>Water catchments improved</v>
          </cell>
          <cell r="Z543" t="str">
            <v>The number of our Water Treatment Works with catchments designated as Safeguard Zones under the Water Framework Directive.</v>
          </cell>
          <cell r="AA543">
            <v>1</v>
          </cell>
          <cell r="AB543" t="str">
            <v/>
          </cell>
          <cell r="AC543" t="str">
            <v/>
          </cell>
          <cell r="AD543" t="str">
            <v/>
          </cell>
          <cell r="AE543" t="str">
            <v/>
          </cell>
          <cell r="AF543" t="str">
            <v/>
          </cell>
          <cell r="AG543" t="str">
            <v/>
          </cell>
          <cell r="AH543" t="str">
            <v/>
          </cell>
          <cell r="AI543">
            <v>1</v>
          </cell>
          <cell r="AJ543" t="str">
            <v>NFI</v>
          </cell>
          <cell r="AK543" t="str">
            <v/>
          </cell>
          <cell r="AL543" t="str">
            <v/>
          </cell>
          <cell r="AM543" t="str">
            <v>Catchment management</v>
          </cell>
          <cell r="AN543" t="str">
            <v>nr</v>
          </cell>
          <cell r="AO543" t="str">
            <v/>
          </cell>
          <cell r="AP543">
            <v>0</v>
          </cell>
          <cell r="AQ543" t="str">
            <v>Down</v>
          </cell>
          <cell r="AR543" t="str">
            <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t="str">
            <v/>
          </cell>
          <cell r="BJ543" t="str">
            <v/>
          </cell>
          <cell r="BK543" t="str">
            <v/>
          </cell>
          <cell r="BL543" t="str">
            <v/>
          </cell>
          <cell r="BM543" t="str">
            <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C543" t="str">
            <v/>
          </cell>
          <cell r="DD543" t="str">
            <v/>
          </cell>
          <cell r="DE543" t="str">
            <v/>
          </cell>
          <cell r="DF543" t="str">
            <v/>
          </cell>
          <cell r="DG543" t="str">
            <v/>
          </cell>
          <cell r="DH543" t="str">
            <v/>
          </cell>
          <cell r="DI543" t="str">
            <v/>
          </cell>
          <cell r="DJ543" t="str">
            <v/>
          </cell>
          <cell r="DK543" t="str">
            <v/>
          </cell>
          <cell r="DL543" t="str">
            <v/>
          </cell>
          <cell r="DM543" t="str">
            <v/>
          </cell>
          <cell r="DN543" t="str">
            <v/>
          </cell>
          <cell r="DO543" t="str">
            <v/>
          </cell>
          <cell r="DP543" t="str">
            <v/>
          </cell>
          <cell r="DQ543" t="str">
            <v/>
          </cell>
          <cell r="DR543" t="str">
            <v/>
          </cell>
          <cell r="DS543" t="str">
            <v/>
          </cell>
          <cell r="DT543" t="str">
            <v/>
          </cell>
          <cell r="DU543" t="str">
            <v/>
          </cell>
          <cell r="DV543">
            <v>1</v>
          </cell>
          <cell r="DW543" t="str">
            <v/>
          </cell>
        </row>
        <row r="544">
          <cell r="U544" t="str">
            <v>PR19WSH_Wt8</v>
          </cell>
          <cell r="V544" t="str">
            <v>Safe, clean water for all</v>
          </cell>
          <cell r="W544" t="str">
            <v>PR19 new</v>
          </cell>
          <cell r="X544" t="str">
            <v>Wt8</v>
          </cell>
          <cell r="Y544" t="str">
            <v>Lead pipes replaced</v>
          </cell>
          <cell r="Z544" t="str">
            <v>Number of lead pipes replaced (cumulative over an AMP).</v>
          </cell>
          <cell r="AA544" t="str">
            <v/>
          </cell>
          <cell r="AB544">
            <v>1</v>
          </cell>
          <cell r="AC544" t="str">
            <v/>
          </cell>
          <cell r="AD544" t="str">
            <v/>
          </cell>
          <cell r="AE544" t="str">
            <v/>
          </cell>
          <cell r="AF544" t="str">
            <v/>
          </cell>
          <cell r="AG544" t="str">
            <v/>
          </cell>
          <cell r="AH544" t="str">
            <v/>
          </cell>
          <cell r="AI544">
            <v>1</v>
          </cell>
          <cell r="AJ544" t="str">
            <v>Out &amp; under</v>
          </cell>
          <cell r="AK544" t="str">
            <v xml:space="preserve">Revenue </v>
          </cell>
          <cell r="AL544" t="str">
            <v>In-period</v>
          </cell>
          <cell r="AM544" t="str">
            <v>Water quality compliance</v>
          </cell>
          <cell r="AN544" t="str">
            <v>nr</v>
          </cell>
          <cell r="AO544" t="str">
            <v/>
          </cell>
          <cell r="AP544">
            <v>0</v>
          </cell>
          <cell r="AQ544" t="str">
            <v>Up</v>
          </cell>
          <cell r="AR544" t="str">
            <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t="str">
            <v/>
          </cell>
          <cell r="BJ544" t="str">
            <v/>
          </cell>
          <cell r="BK544" t="str">
            <v/>
          </cell>
          <cell r="BL544" t="str">
            <v/>
          </cell>
          <cell r="BM544" t="str">
            <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t="str">
            <v/>
          </cell>
          <cell r="CE544" t="str">
            <v/>
          </cell>
          <cell r="CF544" t="str">
            <v/>
          </cell>
          <cell r="CG544" t="str">
            <v/>
          </cell>
          <cell r="CH544" t="str">
            <v>Yes</v>
          </cell>
          <cell r="CI544" t="str">
            <v/>
          </cell>
          <cell r="CJ544" t="str">
            <v/>
          </cell>
          <cell r="CK544" t="str">
            <v/>
          </cell>
          <cell r="CL544" t="str">
            <v/>
          </cell>
          <cell r="CM544" t="str">
            <v/>
          </cell>
          <cell r="CN544" t="str">
            <v/>
          </cell>
          <cell r="CO544" t="str">
            <v/>
          </cell>
          <cell r="CP544" t="str">
            <v/>
          </cell>
          <cell r="CQ544" t="str">
            <v/>
          </cell>
          <cell r="CR544" t="str">
            <v/>
          </cell>
          <cell r="CS544" t="str">
            <v/>
          </cell>
          <cell r="CT544" t="str">
            <v/>
          </cell>
          <cell r="CU544" t="str">
            <v/>
          </cell>
          <cell r="CV544" t="str">
            <v/>
          </cell>
          <cell r="CW544" t="str">
            <v/>
          </cell>
          <cell r="CX544" t="str">
            <v/>
          </cell>
          <cell r="CY544" t="str">
            <v/>
          </cell>
          <cell r="CZ544" t="str">
            <v/>
          </cell>
          <cell r="DA544" t="str">
            <v/>
          </cell>
          <cell r="DB544" t="str">
            <v/>
          </cell>
          <cell r="DC544" t="str">
            <v/>
          </cell>
          <cell r="DD544" t="str">
            <v/>
          </cell>
          <cell r="DE544" t="str">
            <v/>
          </cell>
          <cell r="DF544" t="str">
            <v/>
          </cell>
          <cell r="DG544" t="str">
            <v/>
          </cell>
          <cell r="DH544" t="str">
            <v/>
          </cell>
          <cell r="DI544" t="str">
            <v/>
          </cell>
          <cell r="DJ544" t="str">
            <v/>
          </cell>
          <cell r="DK544" t="str">
            <v/>
          </cell>
          <cell r="DL544" t="str">
            <v/>
          </cell>
          <cell r="DM544" t="str">
            <v/>
          </cell>
          <cell r="DN544" t="str">
            <v/>
          </cell>
          <cell r="DO544" t="str">
            <v/>
          </cell>
          <cell r="DP544" t="str">
            <v/>
          </cell>
          <cell r="DQ544" t="str">
            <v/>
          </cell>
          <cell r="DR544" t="str">
            <v/>
          </cell>
          <cell r="DS544" t="str">
            <v/>
          </cell>
          <cell r="DT544" t="str">
            <v/>
          </cell>
          <cell r="DU544" t="str">
            <v/>
          </cell>
          <cell r="DV544">
            <v>1</v>
          </cell>
          <cell r="DW544" t="str">
            <v/>
          </cell>
        </row>
        <row r="545">
          <cell r="U545" t="str">
            <v>PR19WSH_En1</v>
          </cell>
          <cell r="V545" t="str">
            <v>Safeguard our environment for future generations</v>
          </cell>
          <cell r="W545" t="str">
            <v>PR14 revision</v>
          </cell>
          <cell r="X545" t="str">
            <v>En1</v>
          </cell>
          <cell r="Y545" t="str">
            <v>Treatment works compliance</v>
          </cell>
          <cell r="Z545" t="str">
            <v>Percentage of sewage treatment works and water treatment works that are compliant with their discharge consents, as defined in the Environment Agency’s Environmental Performance Assessment (EPA) methodology</v>
          </cell>
          <cell r="AA545" t="str">
            <v/>
          </cell>
          <cell r="AB545" t="str">
            <v/>
          </cell>
          <cell r="AC545">
            <v>1</v>
          </cell>
          <cell r="AD545" t="str">
            <v/>
          </cell>
          <cell r="AE545" t="str">
            <v/>
          </cell>
          <cell r="AF545" t="str">
            <v/>
          </cell>
          <cell r="AG545" t="str">
            <v/>
          </cell>
          <cell r="AH545" t="str">
            <v/>
          </cell>
          <cell r="AI545">
            <v>1</v>
          </cell>
          <cell r="AJ545" t="str">
            <v>Under</v>
          </cell>
          <cell r="AK545" t="str">
            <v xml:space="preserve">Revenue </v>
          </cell>
          <cell r="AL545" t="str">
            <v>In-period</v>
          </cell>
          <cell r="AM545" t="str">
            <v>WwTW numeric consents</v>
          </cell>
          <cell r="AN545" t="str">
            <v>%</v>
          </cell>
          <cell r="AO545" t="str">
            <v>Percentage compliance</v>
          </cell>
          <cell r="AP545">
            <v>2</v>
          </cell>
          <cell r="AQ545" t="str">
            <v>Up</v>
          </cell>
          <cell r="AR545" t="str">
            <v>Treatment works compliance</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100</v>
          </cell>
          <cell r="BJ545">
            <v>100</v>
          </cell>
          <cell r="BK545">
            <v>100</v>
          </cell>
          <cell r="BL545">
            <v>100</v>
          </cell>
          <cell r="BM545">
            <v>100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t="str">
            <v>Yes</v>
          </cell>
          <cell r="CE545" t="str">
            <v>Yes</v>
          </cell>
          <cell r="CF545" t="str">
            <v>Yes</v>
          </cell>
          <cell r="CG545" t="str">
            <v>Yes</v>
          </cell>
          <cell r="CH545" t="str">
            <v>Yes</v>
          </cell>
          <cell r="CI545" t="str">
            <v/>
          </cell>
          <cell r="CJ545" t="str">
            <v/>
          </cell>
          <cell r="CK545" t="str">
            <v/>
          </cell>
          <cell r="CL545" t="str">
            <v/>
          </cell>
          <cell r="CM545" t="str">
            <v/>
          </cell>
          <cell r="CN545">
            <v>95</v>
          </cell>
          <cell r="CO545">
            <v>95</v>
          </cell>
          <cell r="CP545">
            <v>95</v>
          </cell>
          <cell r="CQ545">
            <v>95</v>
          </cell>
          <cell r="CR545">
            <v>95</v>
          </cell>
          <cell r="CS545">
            <v>99</v>
          </cell>
          <cell r="CT545">
            <v>99</v>
          </cell>
          <cell r="CU545">
            <v>99</v>
          </cell>
          <cell r="CV545">
            <v>99</v>
          </cell>
          <cell r="CW545">
            <v>99</v>
          </cell>
          <cell r="CX545" t="str">
            <v/>
          </cell>
          <cell r="CY545" t="str">
            <v/>
          </cell>
          <cell r="CZ545" t="str">
            <v/>
          </cell>
          <cell r="DA545" t="str">
            <v/>
          </cell>
          <cell r="DB545" t="str">
            <v/>
          </cell>
          <cell r="DC545" t="str">
            <v/>
          </cell>
          <cell r="DD545" t="str">
            <v/>
          </cell>
          <cell r="DE545" t="str">
            <v/>
          </cell>
          <cell r="DF545" t="str">
            <v/>
          </cell>
          <cell r="DG545" t="str">
            <v/>
          </cell>
          <cell r="DH545" t="str">
            <v/>
          </cell>
          <cell r="DI545" t="str">
            <v/>
          </cell>
          <cell r="DJ545" t="str">
            <v/>
          </cell>
          <cell r="DK545" t="str">
            <v/>
          </cell>
          <cell r="DL545" t="str">
            <v/>
          </cell>
          <cell r="DM545">
            <v>-0.7</v>
          </cell>
          <cell r="DN545" t="str">
            <v/>
          </cell>
          <cell r="DO545" t="str">
            <v/>
          </cell>
          <cell r="DP545" t="str">
            <v/>
          </cell>
          <cell r="DQ545" t="str">
            <v/>
          </cell>
          <cell r="DR545" t="str">
            <v/>
          </cell>
          <cell r="DS545" t="str">
            <v/>
          </cell>
          <cell r="DT545" t="str">
            <v/>
          </cell>
          <cell r="DU545" t="str">
            <v/>
          </cell>
          <cell r="DV545">
            <v>1</v>
          </cell>
          <cell r="DW545" t="str">
            <v/>
          </cell>
        </row>
        <row r="546">
          <cell r="U546" t="str">
            <v>PR19WSH_En2</v>
          </cell>
          <cell r="V546" t="str">
            <v/>
          </cell>
          <cell r="W546" t="str">
            <v/>
          </cell>
          <cell r="X546" t="str">
            <v>En2</v>
          </cell>
          <cell r="Y546" t="str">
            <v xml:space="preserve">Wastewater treatment works 'look-up table' compliance </v>
          </cell>
          <cell r="Z546" t="str">
            <v/>
          </cell>
          <cell r="AA546" t="str">
            <v/>
          </cell>
          <cell r="AB546" t="str">
            <v/>
          </cell>
          <cell r="AC546" t="str">
            <v/>
          </cell>
          <cell r="AD546" t="str">
            <v/>
          </cell>
          <cell r="AE546" t="str">
            <v/>
          </cell>
          <cell r="AF546" t="str">
            <v/>
          </cell>
          <cell r="AG546" t="str">
            <v/>
          </cell>
          <cell r="AH546" t="str">
            <v/>
          </cell>
          <cell r="AI546">
            <v>0</v>
          </cell>
          <cell r="AJ546" t="str">
            <v>NFI</v>
          </cell>
          <cell r="AK546" t="str">
            <v/>
          </cell>
          <cell r="AL546" t="str">
            <v/>
          </cell>
          <cell r="AM546" t="str">
            <v/>
          </cell>
          <cell r="AN546" t="str">
            <v/>
          </cell>
          <cell r="AO546" t="str">
            <v/>
          </cell>
          <cell r="AP546">
            <v>2</v>
          </cell>
          <cell r="AQ546" t="str">
            <v>Up</v>
          </cell>
          <cell r="AR546" t="str">
            <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t="str">
            <v/>
          </cell>
          <cell r="BJ546" t="str">
            <v/>
          </cell>
          <cell r="BK546" t="str">
            <v/>
          </cell>
          <cell r="BL546" t="str">
            <v/>
          </cell>
          <cell r="BM546" t="str">
            <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cell r="DC546" t="str">
            <v/>
          </cell>
          <cell r="DD546" t="str">
            <v/>
          </cell>
          <cell r="DE546" t="str">
            <v/>
          </cell>
          <cell r="DF546" t="str">
            <v/>
          </cell>
          <cell r="DG546" t="str">
            <v/>
          </cell>
          <cell r="DH546" t="str">
            <v/>
          </cell>
          <cell r="DI546" t="str">
            <v/>
          </cell>
          <cell r="DJ546" t="str">
            <v/>
          </cell>
          <cell r="DK546" t="str">
            <v/>
          </cell>
          <cell r="DL546" t="str">
            <v/>
          </cell>
          <cell r="DM546" t="str">
            <v/>
          </cell>
          <cell r="DN546" t="str">
            <v/>
          </cell>
          <cell r="DO546" t="str">
            <v/>
          </cell>
          <cell r="DP546" t="str">
            <v/>
          </cell>
          <cell r="DQ546" t="str">
            <v/>
          </cell>
          <cell r="DR546" t="str">
            <v/>
          </cell>
          <cell r="DS546" t="str">
            <v/>
          </cell>
          <cell r="DT546" t="str">
            <v/>
          </cell>
          <cell r="DU546" t="str">
            <v>No</v>
          </cell>
          <cell r="DV546">
            <v>1</v>
          </cell>
          <cell r="DW546" t="str">
            <v/>
          </cell>
        </row>
        <row r="547">
          <cell r="U547" t="str">
            <v>PR19WSH_En3</v>
          </cell>
          <cell r="V547" t="str">
            <v>Safeguard our environment for future generations</v>
          </cell>
          <cell r="W547" t="str">
            <v>PR14 revision</v>
          </cell>
          <cell r="X547" t="str">
            <v>En3</v>
          </cell>
          <cell r="Y547" t="str">
            <v>Pollution incidents</v>
          </cell>
          <cell r="Z547" t="str">
            <v>Category 1 - 3 pollution incidents per 10,000km of sewer, as reported to the Environment Agency and Natural Resources Wales.</v>
          </cell>
          <cell r="AA547" t="str">
            <v/>
          </cell>
          <cell r="AB547">
            <v>0</v>
          </cell>
          <cell r="AC547">
            <v>1</v>
          </cell>
          <cell r="AD547" t="str">
            <v/>
          </cell>
          <cell r="AE547" t="str">
            <v/>
          </cell>
          <cell r="AF547" t="str">
            <v/>
          </cell>
          <cell r="AG547" t="str">
            <v/>
          </cell>
          <cell r="AH547" t="str">
            <v/>
          </cell>
          <cell r="AI547">
            <v>1</v>
          </cell>
          <cell r="AJ547" t="str">
            <v>Out &amp; under</v>
          </cell>
          <cell r="AK547" t="str">
            <v xml:space="preserve">Revenue </v>
          </cell>
          <cell r="AL547" t="str">
            <v>In-period</v>
          </cell>
          <cell r="AM547" t="str">
            <v>Pollution incidents</v>
          </cell>
          <cell r="AN547" t="str">
            <v>number</v>
          </cell>
          <cell r="AO547" t="str">
            <v>Number of pollution incidents per 10,000 km of the wastewater
 network</v>
          </cell>
          <cell r="AP547">
            <v>2</v>
          </cell>
          <cell r="AQ547" t="str">
            <v>Down</v>
          </cell>
          <cell r="AR547" t="str">
            <v>Pollution incidents</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24.51</v>
          </cell>
          <cell r="BJ547">
            <v>23.74</v>
          </cell>
          <cell r="BK547">
            <v>23</v>
          </cell>
          <cell r="BL547">
            <v>22.4</v>
          </cell>
          <cell r="BM547">
            <v>19.5</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t="str">
            <v>Yes</v>
          </cell>
          <cell r="CE547" t="str">
            <v>Yes</v>
          </cell>
          <cell r="CF547" t="str">
            <v>Yes</v>
          </cell>
          <cell r="CG547" t="str">
            <v>Yes</v>
          </cell>
          <cell r="CH547" t="str">
            <v>Yes</v>
          </cell>
          <cell r="CI547" t="str">
            <v/>
          </cell>
          <cell r="CJ547" t="str">
            <v/>
          </cell>
          <cell r="CK547" t="str">
            <v/>
          </cell>
          <cell r="CL547" t="str">
            <v/>
          </cell>
          <cell r="CM547" t="str">
            <v/>
          </cell>
          <cell r="CN547">
            <v>36.76</v>
          </cell>
          <cell r="CO547">
            <v>36.76</v>
          </cell>
          <cell r="CP547">
            <v>36.76</v>
          </cell>
          <cell r="CQ547">
            <v>36.76</v>
          </cell>
          <cell r="CR547">
            <v>36.76</v>
          </cell>
          <cell r="CS547" t="str">
            <v/>
          </cell>
          <cell r="CT547" t="str">
            <v/>
          </cell>
          <cell r="CU547" t="str">
            <v/>
          </cell>
          <cell r="CV547" t="str">
            <v/>
          </cell>
          <cell r="CW547" t="str">
            <v/>
          </cell>
          <cell r="CX547" t="str">
            <v/>
          </cell>
          <cell r="CY547" t="str">
            <v/>
          </cell>
          <cell r="CZ547" t="str">
            <v/>
          </cell>
          <cell r="DA547" t="str">
            <v/>
          </cell>
          <cell r="DB547" t="str">
            <v/>
          </cell>
          <cell r="DC547">
            <v>18.510000000000002</v>
          </cell>
          <cell r="DD547">
            <v>14.74</v>
          </cell>
          <cell r="DE547">
            <v>14</v>
          </cell>
          <cell r="DF547">
            <v>12.4</v>
          </cell>
          <cell r="DG547">
            <v>10.5</v>
          </cell>
          <cell r="DH547" t="str">
            <v/>
          </cell>
          <cell r="DI547" t="str">
            <v/>
          </cell>
          <cell r="DJ547" t="str">
            <v/>
          </cell>
          <cell r="DK547" t="str">
            <v/>
          </cell>
          <cell r="DL547" t="str">
            <v/>
          </cell>
          <cell r="DM547">
            <v>-0.215</v>
          </cell>
          <cell r="DN547" t="str">
            <v/>
          </cell>
          <cell r="DO547" t="str">
            <v/>
          </cell>
          <cell r="DP547" t="str">
            <v/>
          </cell>
          <cell r="DQ547">
            <v>0.17799999999999999</v>
          </cell>
          <cell r="DR547" t="str">
            <v/>
          </cell>
          <cell r="DS547" t="str">
            <v/>
          </cell>
          <cell r="DT547" t="str">
            <v/>
          </cell>
          <cell r="DU547" t="str">
            <v>No</v>
          </cell>
          <cell r="DV547">
            <v>1</v>
          </cell>
          <cell r="DW547" t="str">
            <v/>
          </cell>
        </row>
        <row r="548">
          <cell r="U548" t="str">
            <v>PR19WSH_En4</v>
          </cell>
          <cell r="V548" t="str">
            <v>Safeguard our environment for future generations</v>
          </cell>
          <cell r="W548" t="str">
            <v>PR14 revision</v>
          </cell>
          <cell r="X548" t="str">
            <v>En4</v>
          </cell>
          <cell r="Y548" t="str">
            <v>Leakage</v>
          </cell>
          <cell r="Z548" t="str">
            <v xml:space="preserve">Leakage in mega-litres per day (Ml/d). Three-year average. </v>
          </cell>
          <cell r="AA548" t="str">
            <v/>
          </cell>
          <cell r="AB548">
            <v>1</v>
          </cell>
          <cell r="AC548" t="str">
            <v/>
          </cell>
          <cell r="AD548" t="str">
            <v/>
          </cell>
          <cell r="AE548" t="str">
            <v/>
          </cell>
          <cell r="AF548" t="str">
            <v/>
          </cell>
          <cell r="AG548" t="str">
            <v/>
          </cell>
          <cell r="AH548" t="str">
            <v/>
          </cell>
          <cell r="AI548">
            <v>1</v>
          </cell>
          <cell r="AJ548" t="str">
            <v>Out &amp; under</v>
          </cell>
          <cell r="AK548" t="str">
            <v xml:space="preserve">Revenue </v>
          </cell>
          <cell r="AL548" t="str">
            <v>In-period</v>
          </cell>
          <cell r="AM548" t="str">
            <v>Leakage</v>
          </cell>
          <cell r="AN548" t="str">
            <v>%</v>
          </cell>
          <cell r="AO548" t="str">
            <v>Percentage reduction from baseline (2019-20) using 3 year average</v>
          </cell>
          <cell r="AP548">
            <v>1</v>
          </cell>
          <cell r="AQ548" t="str">
            <v>Up</v>
          </cell>
          <cell r="AR548" t="str">
            <v>Leakage</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1.8</v>
          </cell>
          <cell r="BJ548">
            <v>4.2</v>
          </cell>
          <cell r="BK548">
            <v>7.3</v>
          </cell>
          <cell r="BL548">
            <v>10.3</v>
          </cell>
          <cell r="BM548">
            <v>13.3</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t="str">
            <v>Yes</v>
          </cell>
          <cell r="CE548" t="str">
            <v>Yes</v>
          </cell>
          <cell r="CF548" t="str">
            <v>Yes</v>
          </cell>
          <cell r="CG548" t="str">
            <v>Yes</v>
          </cell>
          <cell r="CH548" t="str">
            <v>Yes</v>
          </cell>
          <cell r="CI548" t="str">
            <v/>
          </cell>
          <cell r="CJ548" t="str">
            <v/>
          </cell>
          <cell r="CK548" t="str">
            <v/>
          </cell>
          <cell r="CL548" t="str">
            <v/>
          </cell>
          <cell r="CM548" t="str">
            <v/>
          </cell>
          <cell r="CN548">
            <v>-5</v>
          </cell>
          <cell r="CO548">
            <v>-5</v>
          </cell>
          <cell r="CP548">
            <v>-5</v>
          </cell>
          <cell r="CQ548">
            <v>-5</v>
          </cell>
          <cell r="CR548">
            <v>-5</v>
          </cell>
          <cell r="CS548" t="str">
            <v/>
          </cell>
          <cell r="CT548" t="str">
            <v/>
          </cell>
          <cell r="CU548" t="str">
            <v/>
          </cell>
          <cell r="CV548" t="str">
            <v/>
          </cell>
          <cell r="CW548" t="str">
            <v/>
          </cell>
          <cell r="CX548" t="str">
            <v/>
          </cell>
          <cell r="CY548" t="str">
            <v/>
          </cell>
          <cell r="CZ548" t="str">
            <v/>
          </cell>
          <cell r="DA548" t="str">
            <v/>
          </cell>
          <cell r="DB548" t="str">
            <v/>
          </cell>
          <cell r="DC548">
            <v>11.5</v>
          </cell>
          <cell r="DD548">
            <v>13.7</v>
          </cell>
          <cell r="DE548">
            <v>16.5</v>
          </cell>
          <cell r="DF548">
            <v>19.3</v>
          </cell>
          <cell r="DG548">
            <v>22.1</v>
          </cell>
          <cell r="DH548" t="str">
            <v/>
          </cell>
          <cell r="DI548" t="str">
            <v/>
          </cell>
          <cell r="DJ548" t="str">
            <v/>
          </cell>
          <cell r="DK548" t="str">
            <v/>
          </cell>
          <cell r="DL548" t="str">
            <v/>
          </cell>
          <cell r="DM548">
            <v>-0.16800000000000001</v>
          </cell>
          <cell r="DN548" t="str">
            <v/>
          </cell>
          <cell r="DO548" t="str">
            <v/>
          </cell>
          <cell r="DP548" t="str">
            <v/>
          </cell>
          <cell r="DQ548">
            <v>0.14299999999999999</v>
          </cell>
          <cell r="DR548" t="str">
            <v/>
          </cell>
          <cell r="DS548" t="str">
            <v/>
          </cell>
          <cell r="DT548" t="str">
            <v/>
          </cell>
          <cell r="DU548" t="str">
            <v/>
          </cell>
          <cell r="DV548">
            <v>1</v>
          </cell>
          <cell r="DW548" t="str">
            <v/>
          </cell>
        </row>
        <row r="549">
          <cell r="U549" t="str">
            <v>PR19WSH_En5</v>
          </cell>
          <cell r="V549" t="str">
            <v>Safeguard our environment for future generations</v>
          </cell>
          <cell r="W549" t="str">
            <v>PR19 new</v>
          </cell>
          <cell r="X549" t="str">
            <v>En5</v>
          </cell>
          <cell r="Y549" t="str">
            <v>Per capita consumption</v>
          </cell>
          <cell r="Z549" t="str">
            <v>Average amount of water used by each person that lives in a residential property (litres per head per day). Three-year average.</v>
          </cell>
          <cell r="AA549" t="str">
            <v/>
          </cell>
          <cell r="AB549">
            <v>1</v>
          </cell>
          <cell r="AC549" t="str">
            <v/>
          </cell>
          <cell r="AD549" t="str">
            <v/>
          </cell>
          <cell r="AE549" t="str">
            <v/>
          </cell>
          <cell r="AF549" t="str">
            <v/>
          </cell>
          <cell r="AG549" t="str">
            <v/>
          </cell>
          <cell r="AH549" t="str">
            <v/>
          </cell>
          <cell r="AI549">
            <v>1</v>
          </cell>
          <cell r="AJ549" t="str">
            <v>Under</v>
          </cell>
          <cell r="AK549" t="str">
            <v xml:space="preserve">Revenue </v>
          </cell>
          <cell r="AL549" t="str">
            <v>End of period</v>
          </cell>
          <cell r="AM549" t="str">
            <v>Water consumption</v>
          </cell>
          <cell r="AN549" t="str">
            <v xml:space="preserve">% </v>
          </cell>
          <cell r="AO549" t="str">
            <v>Percentage reduction from baseline (2019-20) using 3 year average</v>
          </cell>
          <cell r="AP549">
            <v>1</v>
          </cell>
          <cell r="AQ549" t="str">
            <v>Up</v>
          </cell>
          <cell r="AR549" t="str">
            <v>Per capita consumption</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1</v>
          </cell>
          <cell r="BJ549">
            <v>2</v>
          </cell>
          <cell r="BK549">
            <v>3</v>
          </cell>
          <cell r="BL549">
            <v>4.5999999999999996</v>
          </cell>
          <cell r="BM549">
            <v>6.3</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t="str">
            <v>Yes</v>
          </cell>
          <cell r="CE549" t="str">
            <v>Yes</v>
          </cell>
          <cell r="CF549" t="str">
            <v>Yes</v>
          </cell>
          <cell r="CG549" t="str">
            <v>Yes</v>
          </cell>
          <cell r="CH549" t="str">
            <v>Yes</v>
          </cell>
          <cell r="CI549" t="str">
            <v/>
          </cell>
          <cell r="CJ549" t="str">
            <v/>
          </cell>
          <cell r="CK549" t="str">
            <v/>
          </cell>
          <cell r="CL549" t="str">
            <v/>
          </cell>
          <cell r="CM549" t="str">
            <v/>
          </cell>
          <cell r="CN549" t="str">
            <v/>
          </cell>
          <cell r="CO549" t="str">
            <v/>
          </cell>
          <cell r="CP549" t="str">
            <v/>
          </cell>
          <cell r="CQ549" t="str">
            <v/>
          </cell>
          <cell r="CR549" t="str">
            <v/>
          </cell>
          <cell r="CS549" t="str">
            <v/>
          </cell>
          <cell r="CT549" t="str">
            <v/>
          </cell>
          <cell r="CU549" t="str">
            <v/>
          </cell>
          <cell r="CV549" t="str">
            <v/>
          </cell>
          <cell r="CW549" t="str">
            <v/>
          </cell>
          <cell r="CX549" t="str">
            <v/>
          </cell>
          <cell r="CY549" t="str">
            <v/>
          </cell>
          <cell r="CZ549" t="str">
            <v/>
          </cell>
          <cell r="DA549" t="str">
            <v/>
          </cell>
          <cell r="DB549" t="str">
            <v/>
          </cell>
          <cell r="DC549" t="str">
            <v/>
          </cell>
          <cell r="DD549" t="str">
            <v/>
          </cell>
          <cell r="DE549" t="str">
            <v/>
          </cell>
          <cell r="DF549" t="str">
            <v/>
          </cell>
          <cell r="DG549" t="str">
            <v/>
          </cell>
          <cell r="DH549" t="str">
            <v/>
          </cell>
          <cell r="DI549" t="str">
            <v/>
          </cell>
          <cell r="DJ549" t="str">
            <v/>
          </cell>
          <cell r="DK549" t="str">
            <v/>
          </cell>
          <cell r="DL549" t="str">
            <v/>
          </cell>
          <cell r="DM549">
            <v>-0.13500000000000001</v>
          </cell>
          <cell r="DN549" t="str">
            <v/>
          </cell>
          <cell r="DO549" t="str">
            <v/>
          </cell>
          <cell r="DP549" t="str">
            <v/>
          </cell>
          <cell r="DQ549" t="str">
            <v/>
          </cell>
          <cell r="DR549" t="str">
            <v/>
          </cell>
          <cell r="DS549" t="str">
            <v/>
          </cell>
          <cell r="DT549" t="str">
            <v/>
          </cell>
          <cell r="DU549" t="str">
            <v/>
          </cell>
          <cell r="DV549">
            <v>1</v>
          </cell>
          <cell r="DW549" t="str">
            <v/>
          </cell>
        </row>
        <row r="550">
          <cell r="U550" t="str">
            <v>PR19WSH_En6</v>
          </cell>
          <cell r="V550" t="str">
            <v>Safeguard our environment for future generations</v>
          </cell>
          <cell r="W550" t="str">
            <v>PR19 new</v>
          </cell>
          <cell r="X550" t="str">
            <v>En6</v>
          </cell>
          <cell r="Y550" t="str">
            <v>km of river improved</v>
          </cell>
          <cell r="Z550" t="str">
            <v>The length (in km) of river with improved water quality, as a result of Welsh Water action (cumulative within an AMP).</v>
          </cell>
          <cell r="AA550">
            <v>0.28999999999999998</v>
          </cell>
          <cell r="AB550" t="str">
            <v/>
          </cell>
          <cell r="AC550">
            <v>0.71</v>
          </cell>
          <cell r="AD550" t="str">
            <v/>
          </cell>
          <cell r="AE550" t="str">
            <v/>
          </cell>
          <cell r="AF550" t="str">
            <v/>
          </cell>
          <cell r="AG550" t="str">
            <v/>
          </cell>
          <cell r="AH550" t="str">
            <v/>
          </cell>
          <cell r="AI550">
            <v>1</v>
          </cell>
          <cell r="AJ550" t="str">
            <v>Out &amp; under</v>
          </cell>
          <cell r="AK550" t="str">
            <v xml:space="preserve">Revenue </v>
          </cell>
          <cell r="AL550" t="str">
            <v>End of period</v>
          </cell>
          <cell r="AM550" t="str">
            <v>Environmental</v>
          </cell>
          <cell r="AN550" t="str">
            <v>km</v>
          </cell>
          <cell r="AO550" t="str">
            <v>km of river</v>
          </cell>
          <cell r="AP550">
            <v>0</v>
          </cell>
          <cell r="AQ550" t="str">
            <v>Up</v>
          </cell>
          <cell r="AR550" t="str">
            <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t="str">
            <v/>
          </cell>
          <cell r="BJ550" t="str">
            <v/>
          </cell>
          <cell r="BK550" t="str">
            <v/>
          </cell>
          <cell r="BL550" t="str">
            <v/>
          </cell>
          <cell r="BM550" t="str">
            <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t="str">
            <v>Yes</v>
          </cell>
          <cell r="CE550" t="str">
            <v>Yes</v>
          </cell>
          <cell r="CF550" t="str">
            <v>Yes</v>
          </cell>
          <cell r="CG550" t="str">
            <v>Yes</v>
          </cell>
          <cell r="CH550" t="str">
            <v>Yes</v>
          </cell>
          <cell r="CI550" t="str">
            <v/>
          </cell>
          <cell r="CJ550" t="str">
            <v/>
          </cell>
          <cell r="CK550" t="str">
            <v/>
          </cell>
          <cell r="CL550" t="str">
            <v/>
          </cell>
          <cell r="CM550" t="str">
            <v/>
          </cell>
          <cell r="CN550" t="str">
            <v/>
          </cell>
          <cell r="CO550" t="str">
            <v/>
          </cell>
          <cell r="CP550" t="str">
            <v/>
          </cell>
          <cell r="CQ550" t="str">
            <v/>
          </cell>
          <cell r="CR550" t="str">
            <v/>
          </cell>
          <cell r="CS550" t="str">
            <v/>
          </cell>
          <cell r="CT550" t="str">
            <v/>
          </cell>
          <cell r="CU550" t="str">
            <v/>
          </cell>
          <cell r="CV550" t="str">
            <v/>
          </cell>
          <cell r="CW550" t="str">
            <v/>
          </cell>
          <cell r="CX550" t="str">
            <v/>
          </cell>
          <cell r="CY550" t="str">
            <v/>
          </cell>
          <cell r="CZ550" t="str">
            <v/>
          </cell>
          <cell r="DA550" t="str">
            <v/>
          </cell>
          <cell r="DB550" t="str">
            <v/>
          </cell>
          <cell r="DC550" t="str">
            <v/>
          </cell>
          <cell r="DD550" t="str">
            <v/>
          </cell>
          <cell r="DE550" t="str">
            <v/>
          </cell>
          <cell r="DF550" t="str">
            <v/>
          </cell>
          <cell r="DG550" t="str">
            <v/>
          </cell>
          <cell r="DH550" t="str">
            <v/>
          </cell>
          <cell r="DI550" t="str">
            <v/>
          </cell>
          <cell r="DJ550" t="str">
            <v/>
          </cell>
          <cell r="DK550" t="str">
            <v/>
          </cell>
          <cell r="DL550" t="str">
            <v/>
          </cell>
          <cell r="DM550" t="str">
            <v/>
          </cell>
          <cell r="DN550" t="str">
            <v/>
          </cell>
          <cell r="DO550" t="str">
            <v/>
          </cell>
          <cell r="DP550" t="str">
            <v/>
          </cell>
          <cell r="DQ550" t="str">
            <v/>
          </cell>
          <cell r="DR550" t="str">
            <v/>
          </cell>
          <cell r="DS550" t="str">
            <v/>
          </cell>
          <cell r="DT550" t="str">
            <v/>
          </cell>
          <cell r="DU550" t="str">
            <v/>
          </cell>
          <cell r="DV550" t="str">
            <v/>
          </cell>
          <cell r="DW550" t="str">
            <v/>
          </cell>
        </row>
        <row r="551">
          <cell r="U551" t="str">
            <v>PR19WSH_En7</v>
          </cell>
          <cell r="V551" t="str">
            <v>Safeguard our environment for future generations</v>
          </cell>
          <cell r="W551" t="str">
            <v>PR19 new</v>
          </cell>
          <cell r="X551" t="str">
            <v>En7</v>
          </cell>
          <cell r="Y551" t="str">
            <v>Bioresources product quality</v>
          </cell>
          <cell r="Z551" t="str">
            <v>The percentage of our total Waste Water sludge processed through our Advanced Anaerobic Digestion facilities, producing an Enhanced Treated biosolids product and meeting the Biosolids Accreditation Scheme (BAS) accredited standard.</v>
          </cell>
          <cell r="AA551" t="str">
            <v/>
          </cell>
          <cell r="AB551" t="str">
            <v/>
          </cell>
          <cell r="AC551" t="str">
            <v/>
          </cell>
          <cell r="AD551">
            <v>1</v>
          </cell>
          <cell r="AE551" t="str">
            <v/>
          </cell>
          <cell r="AF551" t="str">
            <v/>
          </cell>
          <cell r="AG551" t="str">
            <v/>
          </cell>
          <cell r="AH551" t="str">
            <v/>
          </cell>
          <cell r="AI551">
            <v>1</v>
          </cell>
          <cell r="AJ551" t="str">
            <v>Out &amp; under</v>
          </cell>
          <cell r="AK551" t="str">
            <v xml:space="preserve">Revenue </v>
          </cell>
          <cell r="AL551" t="str">
            <v>In-period</v>
          </cell>
          <cell r="AM551" t="str">
            <v>Bioresources (sludge)</v>
          </cell>
          <cell r="AN551" t="str">
            <v>%</v>
          </cell>
          <cell r="AO551" t="str">
            <v/>
          </cell>
          <cell r="AP551">
            <v>1</v>
          </cell>
          <cell r="AQ551" t="str">
            <v>Up</v>
          </cell>
          <cell r="AR551" t="str">
            <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t="str">
            <v/>
          </cell>
          <cell r="BJ551" t="str">
            <v/>
          </cell>
          <cell r="BK551" t="str">
            <v/>
          </cell>
          <cell r="BL551" t="str">
            <v/>
          </cell>
          <cell r="BM551" t="str">
            <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t="str">
            <v>Yes</v>
          </cell>
          <cell r="CE551" t="str">
            <v>Yes</v>
          </cell>
          <cell r="CF551" t="str">
            <v>Yes</v>
          </cell>
          <cell r="CG551" t="str">
            <v>Yes</v>
          </cell>
          <cell r="CH551" t="str">
            <v>Yes</v>
          </cell>
          <cell r="CI551" t="str">
            <v/>
          </cell>
          <cell r="CJ551" t="str">
            <v/>
          </cell>
          <cell r="CK551" t="str">
            <v/>
          </cell>
          <cell r="CL551" t="str">
            <v/>
          </cell>
          <cell r="CM551" t="str">
            <v/>
          </cell>
          <cell r="CN551" t="str">
            <v/>
          </cell>
          <cell r="CO551" t="str">
            <v/>
          </cell>
          <cell r="CP551" t="str">
            <v/>
          </cell>
          <cell r="CQ551" t="str">
            <v/>
          </cell>
          <cell r="CR551" t="str">
            <v/>
          </cell>
          <cell r="CS551" t="str">
            <v/>
          </cell>
          <cell r="CT551" t="str">
            <v/>
          </cell>
          <cell r="CU551" t="str">
            <v/>
          </cell>
          <cell r="CV551" t="str">
            <v/>
          </cell>
          <cell r="CW551" t="str">
            <v/>
          </cell>
          <cell r="CX551" t="str">
            <v/>
          </cell>
          <cell r="CY551" t="str">
            <v/>
          </cell>
          <cell r="CZ551" t="str">
            <v/>
          </cell>
          <cell r="DA551" t="str">
            <v/>
          </cell>
          <cell r="DB551" t="str">
            <v/>
          </cell>
          <cell r="DC551" t="str">
            <v/>
          </cell>
          <cell r="DD551" t="str">
            <v/>
          </cell>
          <cell r="DE551" t="str">
            <v/>
          </cell>
          <cell r="DF551" t="str">
            <v/>
          </cell>
          <cell r="DG551" t="str">
            <v/>
          </cell>
          <cell r="DH551" t="str">
            <v/>
          </cell>
          <cell r="DI551" t="str">
            <v/>
          </cell>
          <cell r="DJ551" t="str">
            <v/>
          </cell>
          <cell r="DK551" t="str">
            <v/>
          </cell>
          <cell r="DL551" t="str">
            <v/>
          </cell>
          <cell r="DM551" t="str">
            <v/>
          </cell>
          <cell r="DN551" t="str">
            <v/>
          </cell>
          <cell r="DO551" t="str">
            <v/>
          </cell>
          <cell r="DP551" t="str">
            <v/>
          </cell>
          <cell r="DQ551" t="str">
            <v/>
          </cell>
          <cell r="DR551" t="str">
            <v/>
          </cell>
          <cell r="DS551" t="str">
            <v/>
          </cell>
          <cell r="DT551" t="str">
            <v/>
          </cell>
          <cell r="DU551" t="str">
            <v/>
          </cell>
          <cell r="DV551">
            <v>1</v>
          </cell>
          <cell r="DW551" t="str">
            <v/>
          </cell>
        </row>
        <row r="552">
          <cell r="U552" t="str">
            <v>PR19WSH_En8</v>
          </cell>
          <cell r="V552" t="str">
            <v>Safeguard our environment for future generations</v>
          </cell>
          <cell r="W552" t="str">
            <v>PR19 new</v>
          </cell>
          <cell r="X552" t="str">
            <v>En8</v>
          </cell>
          <cell r="Y552" t="str">
            <v>Bioresources disposal compliance</v>
          </cell>
          <cell r="Z552" t="str">
            <v>The percentage of wastewater sludge disposed of satisfactorily.</v>
          </cell>
          <cell r="AA552" t="str">
            <v/>
          </cell>
          <cell r="AB552" t="str">
            <v/>
          </cell>
          <cell r="AC552" t="str">
            <v/>
          </cell>
          <cell r="AD552">
            <v>1</v>
          </cell>
          <cell r="AE552" t="str">
            <v/>
          </cell>
          <cell r="AF552" t="str">
            <v/>
          </cell>
          <cell r="AG552" t="str">
            <v/>
          </cell>
          <cell r="AH552" t="str">
            <v/>
          </cell>
          <cell r="AI552">
            <v>1</v>
          </cell>
          <cell r="AJ552" t="str">
            <v>Under</v>
          </cell>
          <cell r="AK552" t="str">
            <v xml:space="preserve">Revenue </v>
          </cell>
          <cell r="AL552" t="str">
            <v>In-period</v>
          </cell>
          <cell r="AM552" t="str">
            <v>Bioresources (sludge)</v>
          </cell>
          <cell r="AN552" t="str">
            <v>%</v>
          </cell>
          <cell r="AO552" t="str">
            <v/>
          </cell>
          <cell r="AP552">
            <v>2</v>
          </cell>
          <cell r="AQ552" t="str">
            <v>Up</v>
          </cell>
          <cell r="AR552" t="str">
            <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t="str">
            <v/>
          </cell>
          <cell r="BJ552" t="str">
            <v/>
          </cell>
          <cell r="BK552" t="str">
            <v/>
          </cell>
          <cell r="BL552" t="str">
            <v/>
          </cell>
          <cell r="BM552" t="str">
            <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t="str">
            <v>Yes</v>
          </cell>
          <cell r="CE552" t="str">
            <v>Yes</v>
          </cell>
          <cell r="CF552" t="str">
            <v>Yes</v>
          </cell>
          <cell r="CG552" t="str">
            <v>Yes</v>
          </cell>
          <cell r="CH552" t="str">
            <v>Yes</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t="str">
            <v/>
          </cell>
          <cell r="CV552" t="str">
            <v/>
          </cell>
          <cell r="CW552" t="str">
            <v/>
          </cell>
          <cell r="CX552" t="str">
            <v/>
          </cell>
          <cell r="CY552" t="str">
            <v/>
          </cell>
          <cell r="CZ552" t="str">
            <v/>
          </cell>
          <cell r="DA552" t="str">
            <v/>
          </cell>
          <cell r="DB552" t="str">
            <v/>
          </cell>
          <cell r="DC552" t="str">
            <v/>
          </cell>
          <cell r="DD552" t="str">
            <v/>
          </cell>
          <cell r="DE552" t="str">
            <v/>
          </cell>
          <cell r="DF552" t="str">
            <v/>
          </cell>
          <cell r="DG552" t="str">
            <v/>
          </cell>
          <cell r="DH552" t="str">
            <v/>
          </cell>
          <cell r="DI552" t="str">
            <v/>
          </cell>
          <cell r="DJ552" t="str">
            <v/>
          </cell>
          <cell r="DK552" t="str">
            <v/>
          </cell>
          <cell r="DL552" t="str">
            <v/>
          </cell>
          <cell r="DM552" t="str">
            <v/>
          </cell>
          <cell r="DN552" t="str">
            <v/>
          </cell>
          <cell r="DO552" t="str">
            <v/>
          </cell>
          <cell r="DP552" t="str">
            <v/>
          </cell>
          <cell r="DQ552" t="str">
            <v/>
          </cell>
          <cell r="DR552" t="str">
            <v/>
          </cell>
          <cell r="DS552" t="str">
            <v/>
          </cell>
          <cell r="DT552" t="str">
            <v/>
          </cell>
          <cell r="DU552" t="str">
            <v/>
          </cell>
          <cell r="DV552">
            <v>1</v>
          </cell>
          <cell r="DW552" t="str">
            <v/>
          </cell>
        </row>
        <row r="553">
          <cell r="U553" t="str">
            <v>PR19WSH_Sv1</v>
          </cell>
          <cell r="V553" t="str">
            <v>Personal service that's right for you</v>
          </cell>
          <cell r="W553" t="str">
            <v>PR19 new</v>
          </cell>
          <cell r="X553" t="str">
            <v>Sv1</v>
          </cell>
          <cell r="Y553" t="str">
            <v>C-MeX: Customer measure of experience</v>
          </cell>
          <cell r="Z553" t="str">
            <v>Customer Experience Measure of satisfaction</v>
          </cell>
          <cell r="AA553" t="str">
            <v/>
          </cell>
          <cell r="AB553" t="str">
            <v/>
          </cell>
          <cell r="AC553" t="str">
            <v/>
          </cell>
          <cell r="AD553" t="str">
            <v/>
          </cell>
          <cell r="AE553">
            <v>1</v>
          </cell>
          <cell r="AF553" t="str">
            <v/>
          </cell>
          <cell r="AG553" t="str">
            <v/>
          </cell>
          <cell r="AH553" t="str">
            <v/>
          </cell>
          <cell r="AI553">
            <v>1</v>
          </cell>
          <cell r="AJ553" t="str">
            <v>Out &amp; under</v>
          </cell>
          <cell r="AK553" t="str">
            <v xml:space="preserve">Revenue </v>
          </cell>
          <cell r="AL553" t="str">
            <v>In-period</v>
          </cell>
          <cell r="AM553" t="str">
            <v>Customer measure of experience (C-MeX)</v>
          </cell>
          <cell r="AN553" t="str">
            <v>score</v>
          </cell>
          <cell r="AO553" t="str">
            <v>C-MeX score</v>
          </cell>
          <cell r="AP553">
            <v>2</v>
          </cell>
          <cell r="AQ553" t="str">
            <v>Up</v>
          </cell>
          <cell r="AR553" t="str">
            <v>C-MeX: Customer measure of experience</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t="str">
            <v>Upper Quartile</v>
          </cell>
          <cell r="BJ553" t="str">
            <v>Upper Quartile</v>
          </cell>
          <cell r="BK553" t="str">
            <v>Upper Quartile</v>
          </cell>
          <cell r="BL553" t="str">
            <v>Upper Quartile</v>
          </cell>
          <cell r="BM553" t="str">
            <v>Upper Quartile</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0</v>
          </cell>
          <cell r="CB553">
            <v>0</v>
          </cell>
          <cell r="CC553">
            <v>0</v>
          </cell>
          <cell r="CD553" t="str">
            <v>Yes</v>
          </cell>
          <cell r="CE553" t="str">
            <v>Yes</v>
          </cell>
          <cell r="CF553" t="str">
            <v>Yes</v>
          </cell>
          <cell r="CG553" t="str">
            <v>Yes</v>
          </cell>
          <cell r="CH553" t="str">
            <v>Yes</v>
          </cell>
          <cell r="CI553" t="str">
            <v/>
          </cell>
          <cell r="CJ553" t="str">
            <v/>
          </cell>
          <cell r="CK553" t="str">
            <v/>
          </cell>
          <cell r="CL553" t="str">
            <v/>
          </cell>
          <cell r="CM553" t="str">
            <v/>
          </cell>
          <cell r="CN553" t="str">
            <v/>
          </cell>
          <cell r="CO553" t="str">
            <v/>
          </cell>
          <cell r="CP553" t="str">
            <v/>
          </cell>
          <cell r="CQ553" t="str">
            <v/>
          </cell>
          <cell r="CR553" t="str">
            <v/>
          </cell>
          <cell r="CS553" t="str">
            <v/>
          </cell>
          <cell r="CT553" t="str">
            <v/>
          </cell>
          <cell r="CU553" t="str">
            <v/>
          </cell>
          <cell r="CV553" t="str">
            <v/>
          </cell>
          <cell r="CW553" t="str">
            <v/>
          </cell>
          <cell r="CX553" t="str">
            <v/>
          </cell>
          <cell r="CY553" t="str">
            <v/>
          </cell>
          <cell r="CZ553" t="str">
            <v/>
          </cell>
          <cell r="DA553" t="str">
            <v/>
          </cell>
          <cell r="DB553" t="str">
            <v/>
          </cell>
          <cell r="DC553" t="str">
            <v/>
          </cell>
          <cell r="DD553" t="str">
            <v/>
          </cell>
          <cell r="DE553" t="str">
            <v/>
          </cell>
          <cell r="DF553" t="str">
            <v/>
          </cell>
          <cell r="DG553" t="str">
            <v/>
          </cell>
          <cell r="DH553" t="str">
            <v/>
          </cell>
          <cell r="DI553" t="str">
            <v/>
          </cell>
          <cell r="DJ553" t="str">
            <v/>
          </cell>
          <cell r="DK553" t="str">
            <v/>
          </cell>
          <cell r="DL553" t="str">
            <v/>
          </cell>
          <cell r="DM553" t="str">
            <v/>
          </cell>
          <cell r="DN553" t="str">
            <v/>
          </cell>
          <cell r="DO553" t="str">
            <v/>
          </cell>
          <cell r="DP553" t="str">
            <v/>
          </cell>
          <cell r="DQ553" t="str">
            <v/>
          </cell>
          <cell r="DR553" t="str">
            <v/>
          </cell>
          <cell r="DS553" t="str">
            <v/>
          </cell>
          <cell r="DT553" t="str">
            <v/>
          </cell>
          <cell r="DU553" t="str">
            <v/>
          </cell>
          <cell r="DV553">
            <v>1</v>
          </cell>
          <cell r="DW553" t="str">
            <v/>
          </cell>
        </row>
        <row r="554">
          <cell r="U554" t="str">
            <v>PR19WSH_Sv2</v>
          </cell>
          <cell r="V554" t="str">
            <v>Personal service that's right for you</v>
          </cell>
          <cell r="W554" t="str">
            <v>PR19 new</v>
          </cell>
          <cell r="X554" t="str">
            <v>Sv2</v>
          </cell>
          <cell r="Y554" t="str">
            <v>D-MeX: Developer services measure of experience</v>
          </cell>
          <cell r="Z554" t="str">
            <v>Developer Services Experience Measure of satisfaction</v>
          </cell>
          <cell r="AA554" t="str">
            <v/>
          </cell>
          <cell r="AB554">
            <v>0.6</v>
          </cell>
          <cell r="AC554">
            <v>0.4</v>
          </cell>
          <cell r="AD554" t="str">
            <v/>
          </cell>
          <cell r="AE554" t="str">
            <v/>
          </cell>
          <cell r="AF554" t="str">
            <v/>
          </cell>
          <cell r="AG554" t="str">
            <v/>
          </cell>
          <cell r="AH554" t="str">
            <v/>
          </cell>
          <cell r="AI554">
            <v>1</v>
          </cell>
          <cell r="AJ554" t="str">
            <v>Out &amp; under</v>
          </cell>
          <cell r="AK554" t="str">
            <v xml:space="preserve">Revenue </v>
          </cell>
          <cell r="AL554" t="str">
            <v>In-period</v>
          </cell>
          <cell r="AM554" t="str">
            <v>Developer services measure of experience (D-MeX)</v>
          </cell>
          <cell r="AN554" t="str">
            <v>score</v>
          </cell>
          <cell r="AO554" t="str">
            <v>D-MeX score</v>
          </cell>
          <cell r="AP554">
            <v>2</v>
          </cell>
          <cell r="AQ554" t="str">
            <v>Up</v>
          </cell>
          <cell r="AR554" t="str">
            <v>D-MeX: Developer services measure of experience</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t="str">
            <v>Upper Quartile</v>
          </cell>
          <cell r="BJ554" t="str">
            <v>Upper Quartile</v>
          </cell>
          <cell r="BK554" t="str">
            <v>Upper Quartile</v>
          </cell>
          <cell r="BL554" t="str">
            <v>Upper Quartile</v>
          </cell>
          <cell r="BM554" t="str">
            <v>Upper Quartile</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0</v>
          </cell>
          <cell r="CB554">
            <v>0</v>
          </cell>
          <cell r="CC554">
            <v>0</v>
          </cell>
          <cell r="CD554" t="str">
            <v>Yes</v>
          </cell>
          <cell r="CE554" t="str">
            <v>Yes</v>
          </cell>
          <cell r="CF554" t="str">
            <v>Yes</v>
          </cell>
          <cell r="CG554" t="str">
            <v>Yes</v>
          </cell>
          <cell r="CH554" t="str">
            <v>Yes</v>
          </cell>
          <cell r="CI554" t="str">
            <v/>
          </cell>
          <cell r="CJ554" t="str">
            <v/>
          </cell>
          <cell r="CK554" t="str">
            <v/>
          </cell>
          <cell r="CL554" t="str">
            <v/>
          </cell>
          <cell r="CM554" t="str">
            <v/>
          </cell>
          <cell r="CN554" t="str">
            <v/>
          </cell>
          <cell r="CO554" t="str">
            <v/>
          </cell>
          <cell r="CP554" t="str">
            <v/>
          </cell>
          <cell r="CQ554" t="str">
            <v/>
          </cell>
          <cell r="CR554" t="str">
            <v/>
          </cell>
          <cell r="CS554" t="str">
            <v/>
          </cell>
          <cell r="CT554" t="str">
            <v/>
          </cell>
          <cell r="CU554" t="str">
            <v/>
          </cell>
          <cell r="CV554" t="str">
            <v/>
          </cell>
          <cell r="CW554" t="str">
            <v/>
          </cell>
          <cell r="CX554" t="str">
            <v/>
          </cell>
          <cell r="CY554" t="str">
            <v/>
          </cell>
          <cell r="CZ554" t="str">
            <v/>
          </cell>
          <cell r="DA554" t="str">
            <v/>
          </cell>
          <cell r="DB554" t="str">
            <v/>
          </cell>
          <cell r="DC554" t="str">
            <v/>
          </cell>
          <cell r="DD554" t="str">
            <v/>
          </cell>
          <cell r="DE554" t="str">
            <v/>
          </cell>
          <cell r="DF554" t="str">
            <v/>
          </cell>
          <cell r="DG554" t="str">
            <v/>
          </cell>
          <cell r="DH554" t="str">
            <v/>
          </cell>
          <cell r="DI554" t="str">
            <v/>
          </cell>
          <cell r="DJ554" t="str">
            <v/>
          </cell>
          <cell r="DK554" t="str">
            <v/>
          </cell>
          <cell r="DL554" t="str">
            <v/>
          </cell>
          <cell r="DM554" t="str">
            <v/>
          </cell>
          <cell r="DN554" t="str">
            <v/>
          </cell>
          <cell r="DO554" t="str">
            <v/>
          </cell>
          <cell r="DP554" t="str">
            <v/>
          </cell>
          <cell r="DQ554" t="str">
            <v/>
          </cell>
          <cell r="DR554" t="str">
            <v/>
          </cell>
          <cell r="DS554" t="str">
            <v/>
          </cell>
          <cell r="DT554" t="str">
            <v/>
          </cell>
          <cell r="DU554" t="str">
            <v/>
          </cell>
          <cell r="DV554">
            <v>1</v>
          </cell>
          <cell r="DW554" t="str">
            <v/>
          </cell>
        </row>
        <row r="555">
          <cell r="U555" t="str">
            <v>PR19WSH_Sv3</v>
          </cell>
          <cell r="V555" t="str">
            <v>Personal service that's right for you</v>
          </cell>
          <cell r="W555" t="str">
            <v>PR14 revision</v>
          </cell>
          <cell r="X555" t="str">
            <v>Sv3</v>
          </cell>
          <cell r="Y555" t="str">
            <v>Customer trust</v>
          </cell>
          <cell r="Z555" t="str">
            <v>The customer trust score is calculated from the CCWater’s survey question: “How much do you trust your water and sewerage company?”.</v>
          </cell>
          <cell r="AA555">
            <v>4.3999999999999997E-2</v>
          </cell>
          <cell r="AB555">
            <v>0.34200000000000003</v>
          </cell>
          <cell r="AC555">
            <v>0.48399999999999999</v>
          </cell>
          <cell r="AD555">
            <v>4.4999999999999998E-2</v>
          </cell>
          <cell r="AE555">
            <v>8.5000000000000006E-2</v>
          </cell>
          <cell r="AF555" t="str">
            <v/>
          </cell>
          <cell r="AG555" t="str">
            <v/>
          </cell>
          <cell r="AH555" t="str">
            <v/>
          </cell>
          <cell r="AI555">
            <v>1</v>
          </cell>
          <cell r="AJ555" t="str">
            <v>NFI</v>
          </cell>
          <cell r="AK555" t="str">
            <v/>
          </cell>
          <cell r="AL555" t="str">
            <v/>
          </cell>
          <cell r="AM555" t="str">
            <v>Customer service/satisfaction (exc. billing etc.)</v>
          </cell>
          <cell r="AN555" t="str">
            <v>score</v>
          </cell>
          <cell r="AO555" t="str">
            <v>Score out of 10</v>
          </cell>
          <cell r="AP555">
            <v>2</v>
          </cell>
          <cell r="AQ555" t="str">
            <v>Up</v>
          </cell>
          <cell r="AR555" t="str">
            <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t="str">
            <v/>
          </cell>
          <cell r="BJ555" t="str">
            <v/>
          </cell>
          <cell r="BK555" t="str">
            <v/>
          </cell>
          <cell r="BL555" t="str">
            <v/>
          </cell>
          <cell r="BM555" t="str">
            <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C555" t="str">
            <v/>
          </cell>
          <cell r="DD555" t="str">
            <v/>
          </cell>
          <cell r="DE555" t="str">
            <v/>
          </cell>
          <cell r="DF555" t="str">
            <v/>
          </cell>
          <cell r="DG555" t="str">
            <v/>
          </cell>
          <cell r="DH555" t="str">
            <v/>
          </cell>
          <cell r="DI555" t="str">
            <v/>
          </cell>
          <cell r="DJ555" t="str">
            <v/>
          </cell>
          <cell r="DK555" t="str">
            <v/>
          </cell>
          <cell r="DL555" t="str">
            <v/>
          </cell>
          <cell r="DM555" t="str">
            <v/>
          </cell>
          <cell r="DN555" t="str">
            <v/>
          </cell>
          <cell r="DO555" t="str">
            <v/>
          </cell>
          <cell r="DP555" t="str">
            <v/>
          </cell>
          <cell r="DQ555" t="str">
            <v/>
          </cell>
          <cell r="DR555" t="str">
            <v/>
          </cell>
          <cell r="DS555" t="str">
            <v/>
          </cell>
          <cell r="DT555" t="str">
            <v/>
          </cell>
          <cell r="DU555" t="str">
            <v/>
          </cell>
          <cell r="DV555">
            <v>1</v>
          </cell>
          <cell r="DW555" t="str">
            <v/>
          </cell>
        </row>
        <row r="556">
          <cell r="U556" t="str">
            <v>PR19WSH_Sv4</v>
          </cell>
          <cell r="V556" t="str">
            <v>Personal service that's right for you</v>
          </cell>
          <cell r="W556" t="str">
            <v>PR14 revision</v>
          </cell>
          <cell r="X556" t="str">
            <v>Sv4</v>
          </cell>
          <cell r="Y556" t="str">
            <v>Business customer satisfaction</v>
          </cell>
          <cell r="Z556" t="str">
            <v>The average customer score out of 5 from four quarterly business customer satisfaction surveys.</v>
          </cell>
          <cell r="AA556" t="str">
            <v/>
          </cell>
          <cell r="AB556" t="str">
            <v/>
          </cell>
          <cell r="AC556" t="str">
            <v/>
          </cell>
          <cell r="AD556" t="str">
            <v/>
          </cell>
          <cell r="AE556" t="str">
            <v/>
          </cell>
          <cell r="AF556">
            <v>1</v>
          </cell>
          <cell r="AG556" t="str">
            <v/>
          </cell>
          <cell r="AH556" t="str">
            <v/>
          </cell>
          <cell r="AI556">
            <v>1</v>
          </cell>
          <cell r="AJ556" t="str">
            <v>Out &amp; under</v>
          </cell>
          <cell r="AK556" t="str">
            <v xml:space="preserve">Revenue </v>
          </cell>
          <cell r="AL556" t="str">
            <v>In-period</v>
          </cell>
          <cell r="AM556" t="str">
            <v>Customer service/satisfaction (exc. billing etc.)</v>
          </cell>
          <cell r="AN556" t="str">
            <v>score</v>
          </cell>
          <cell r="AO556" t="str">
            <v>Score out of 5</v>
          </cell>
          <cell r="AP556">
            <v>1</v>
          </cell>
          <cell r="AQ556" t="str">
            <v>Up</v>
          </cell>
          <cell r="AR556" t="str">
            <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t="str">
            <v/>
          </cell>
          <cell r="BJ556" t="str">
            <v/>
          </cell>
          <cell r="BK556" t="str">
            <v/>
          </cell>
          <cell r="BL556" t="str">
            <v/>
          </cell>
          <cell r="BM556" t="str">
            <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t="str">
            <v>Yes</v>
          </cell>
          <cell r="CE556" t="str">
            <v>Yes</v>
          </cell>
          <cell r="CF556" t="str">
            <v>Yes</v>
          </cell>
          <cell r="CG556" t="str">
            <v>Yes</v>
          </cell>
          <cell r="CH556" t="str">
            <v>Yes</v>
          </cell>
          <cell r="CI556" t="str">
            <v/>
          </cell>
          <cell r="CJ556" t="str">
            <v/>
          </cell>
          <cell r="CK556" t="str">
            <v/>
          </cell>
          <cell r="CL556" t="str">
            <v/>
          </cell>
          <cell r="CM556" t="str">
            <v/>
          </cell>
          <cell r="CN556" t="str">
            <v/>
          </cell>
          <cell r="CO556" t="str">
            <v/>
          </cell>
          <cell r="CP556" t="str">
            <v/>
          </cell>
          <cell r="CQ556" t="str">
            <v/>
          </cell>
          <cell r="CR556" t="str">
            <v/>
          </cell>
          <cell r="CS556" t="str">
            <v/>
          </cell>
          <cell r="CT556" t="str">
            <v/>
          </cell>
          <cell r="CU556" t="str">
            <v/>
          </cell>
          <cell r="CV556" t="str">
            <v/>
          </cell>
          <cell r="CW556" t="str">
            <v/>
          </cell>
          <cell r="CX556" t="str">
            <v/>
          </cell>
          <cell r="CY556" t="str">
            <v/>
          </cell>
          <cell r="CZ556" t="str">
            <v/>
          </cell>
          <cell r="DA556" t="str">
            <v/>
          </cell>
          <cell r="DB556" t="str">
            <v/>
          </cell>
          <cell r="DC556" t="str">
            <v/>
          </cell>
          <cell r="DD556" t="str">
            <v/>
          </cell>
          <cell r="DE556" t="str">
            <v/>
          </cell>
          <cell r="DF556" t="str">
            <v/>
          </cell>
          <cell r="DG556" t="str">
            <v/>
          </cell>
          <cell r="DH556" t="str">
            <v/>
          </cell>
          <cell r="DI556" t="str">
            <v/>
          </cell>
          <cell r="DJ556" t="str">
            <v/>
          </cell>
          <cell r="DK556" t="str">
            <v/>
          </cell>
          <cell r="DL556" t="str">
            <v/>
          </cell>
          <cell r="DM556" t="str">
            <v/>
          </cell>
          <cell r="DN556" t="str">
            <v/>
          </cell>
          <cell r="DO556" t="str">
            <v/>
          </cell>
          <cell r="DP556" t="str">
            <v/>
          </cell>
          <cell r="DQ556" t="str">
            <v/>
          </cell>
          <cell r="DR556" t="str">
            <v/>
          </cell>
          <cell r="DS556" t="str">
            <v/>
          </cell>
          <cell r="DT556" t="str">
            <v/>
          </cell>
          <cell r="DU556" t="str">
            <v/>
          </cell>
          <cell r="DV556">
            <v>1</v>
          </cell>
          <cell r="DW556" t="str">
            <v/>
          </cell>
        </row>
        <row r="557">
          <cell r="U557" t="str">
            <v>PR19WSH_Sv5</v>
          </cell>
          <cell r="V557" t="str">
            <v/>
          </cell>
          <cell r="W557" t="str">
            <v/>
          </cell>
          <cell r="X557" t="str">
            <v>Sv5</v>
          </cell>
          <cell r="Y557" t="str">
            <v>Priority services for customers in vulnerable circumstances</v>
          </cell>
          <cell r="Z557" t="str">
            <v/>
          </cell>
          <cell r="AA557" t="str">
            <v/>
          </cell>
          <cell r="AB557" t="str">
            <v/>
          </cell>
          <cell r="AC557" t="str">
            <v/>
          </cell>
          <cell r="AD557" t="str">
            <v/>
          </cell>
          <cell r="AE557" t="str">
            <v/>
          </cell>
          <cell r="AF557" t="str">
            <v/>
          </cell>
          <cell r="AG557" t="str">
            <v/>
          </cell>
          <cell r="AH557" t="str">
            <v/>
          </cell>
          <cell r="AI557">
            <v>0</v>
          </cell>
          <cell r="AJ557" t="str">
            <v>NFI</v>
          </cell>
          <cell r="AK557" t="str">
            <v/>
          </cell>
          <cell r="AL557" t="str">
            <v/>
          </cell>
          <cell r="AM557" t="str">
            <v/>
          </cell>
          <cell r="AN557" t="str">
            <v>%</v>
          </cell>
          <cell r="AO557" t="str">
            <v>Percentage of applicable households</v>
          </cell>
          <cell r="AP557">
            <v>1</v>
          </cell>
          <cell r="AQ557" t="str">
            <v/>
          </cell>
          <cell r="AR557" t="str">
            <v>Priority services for customers in vulnerable circumstances</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t="str">
            <v>4.3 / 17.5 / 45</v>
          </cell>
          <cell r="BJ557" t="str">
            <v>5.0 / 35 / 90</v>
          </cell>
          <cell r="BK557" t="str">
            <v>5.6 / 35 / 90</v>
          </cell>
          <cell r="BL557" t="str">
            <v>6.3 / 35 / 90</v>
          </cell>
          <cell r="BM557" t="str">
            <v>7.0 / 35 / 90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t="str">
            <v/>
          </cell>
          <cell r="CE557" t="str">
            <v/>
          </cell>
          <cell r="CF557" t="str">
            <v/>
          </cell>
          <cell r="CG557" t="str">
            <v/>
          </cell>
          <cell r="CH557" t="str">
            <v/>
          </cell>
          <cell r="CI557" t="str">
            <v/>
          </cell>
          <cell r="CJ557" t="str">
            <v/>
          </cell>
          <cell r="CK557" t="str">
            <v/>
          </cell>
          <cell r="CL557" t="str">
            <v/>
          </cell>
          <cell r="CM557" t="str">
            <v/>
          </cell>
          <cell r="CN557" t="str">
            <v/>
          </cell>
          <cell r="CO557" t="str">
            <v/>
          </cell>
          <cell r="CP557" t="str">
            <v/>
          </cell>
          <cell r="CQ557" t="str">
            <v/>
          </cell>
          <cell r="CR557" t="str">
            <v/>
          </cell>
          <cell r="CS557" t="str">
            <v/>
          </cell>
          <cell r="CT557" t="str">
            <v/>
          </cell>
          <cell r="CU557" t="str">
            <v/>
          </cell>
          <cell r="CV557" t="str">
            <v/>
          </cell>
          <cell r="CW557" t="str">
            <v/>
          </cell>
          <cell r="CX557" t="str">
            <v/>
          </cell>
          <cell r="CY557" t="str">
            <v/>
          </cell>
          <cell r="CZ557" t="str">
            <v/>
          </cell>
          <cell r="DA557" t="str">
            <v/>
          </cell>
          <cell r="DB557" t="str">
            <v/>
          </cell>
          <cell r="DC557" t="str">
            <v/>
          </cell>
          <cell r="DD557" t="str">
            <v/>
          </cell>
          <cell r="DE557" t="str">
            <v/>
          </cell>
          <cell r="DF557" t="str">
            <v/>
          </cell>
          <cell r="DG557" t="str">
            <v/>
          </cell>
          <cell r="DH557" t="str">
            <v/>
          </cell>
          <cell r="DI557" t="str">
            <v/>
          </cell>
          <cell r="DJ557" t="str">
            <v/>
          </cell>
          <cell r="DK557" t="str">
            <v/>
          </cell>
          <cell r="DL557" t="str">
            <v/>
          </cell>
          <cell r="DM557" t="str">
            <v/>
          </cell>
          <cell r="DN557" t="str">
            <v/>
          </cell>
          <cell r="DO557" t="str">
            <v/>
          </cell>
          <cell r="DP557" t="str">
            <v/>
          </cell>
          <cell r="DQ557" t="str">
            <v/>
          </cell>
          <cell r="DR557" t="str">
            <v/>
          </cell>
          <cell r="DS557" t="str">
            <v/>
          </cell>
          <cell r="DT557" t="str">
            <v/>
          </cell>
          <cell r="DU557" t="str">
            <v/>
          </cell>
          <cell r="DV557">
            <v>1</v>
          </cell>
          <cell r="DW557" t="str">
            <v/>
          </cell>
        </row>
        <row r="558">
          <cell r="U558" t="str">
            <v>PR19WSH_Sv6</v>
          </cell>
          <cell r="V558" t="str">
            <v>Personal service that's right for you</v>
          </cell>
          <cell r="W558" t="str">
            <v>PR19 new</v>
          </cell>
          <cell r="X558" t="str">
            <v>Sv6</v>
          </cell>
          <cell r="Y558" t="str">
            <v xml:space="preserve">Customers on Welsh language register </v>
          </cell>
          <cell r="Z558" t="str">
            <v>Number of customers registered for our Welsh language services (e.g. proactive text alert/correspondence, etc.).</v>
          </cell>
          <cell r="AA558" t="str">
            <v/>
          </cell>
          <cell r="AB558" t="str">
            <v/>
          </cell>
          <cell r="AC558" t="str">
            <v/>
          </cell>
          <cell r="AD558" t="str">
            <v/>
          </cell>
          <cell r="AE558">
            <v>1</v>
          </cell>
          <cell r="AF558" t="str">
            <v/>
          </cell>
          <cell r="AG558" t="str">
            <v/>
          </cell>
          <cell r="AH558" t="str">
            <v/>
          </cell>
          <cell r="AI558">
            <v>1</v>
          </cell>
          <cell r="AJ558" t="str">
            <v>NFI</v>
          </cell>
          <cell r="AK558" t="str">
            <v/>
          </cell>
          <cell r="AL558" t="str">
            <v/>
          </cell>
          <cell r="AM558" t="str">
            <v>Community/partnerships</v>
          </cell>
          <cell r="AN558" t="str">
            <v>nr</v>
          </cell>
          <cell r="AO558" t="str">
            <v/>
          </cell>
          <cell r="AP558">
            <v>0</v>
          </cell>
          <cell r="AQ558" t="str">
            <v>Up</v>
          </cell>
          <cell r="AR558" t="str">
            <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t="str">
            <v/>
          </cell>
          <cell r="BJ558" t="str">
            <v/>
          </cell>
          <cell r="BK558" t="str">
            <v/>
          </cell>
          <cell r="BL558" t="str">
            <v/>
          </cell>
          <cell r="BM558" t="str">
            <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C558" t="str">
            <v/>
          </cell>
          <cell r="DD558" t="str">
            <v/>
          </cell>
          <cell r="DE558" t="str">
            <v/>
          </cell>
          <cell r="DF558" t="str">
            <v/>
          </cell>
          <cell r="DG558" t="str">
            <v/>
          </cell>
          <cell r="DH558" t="str">
            <v/>
          </cell>
          <cell r="DI558" t="str">
            <v/>
          </cell>
          <cell r="DJ558" t="str">
            <v/>
          </cell>
          <cell r="DK558" t="str">
            <v/>
          </cell>
          <cell r="DL558" t="str">
            <v/>
          </cell>
          <cell r="DM558" t="str">
            <v/>
          </cell>
          <cell r="DN558" t="str">
            <v/>
          </cell>
          <cell r="DO558" t="str">
            <v/>
          </cell>
          <cell r="DP558" t="str">
            <v/>
          </cell>
          <cell r="DQ558" t="str">
            <v/>
          </cell>
          <cell r="DR558" t="str">
            <v/>
          </cell>
          <cell r="DS558" t="str">
            <v/>
          </cell>
          <cell r="DT558" t="str">
            <v/>
          </cell>
          <cell r="DU558" t="str">
            <v/>
          </cell>
          <cell r="DV558">
            <v>1</v>
          </cell>
          <cell r="DW558" t="str">
            <v/>
          </cell>
        </row>
        <row r="559">
          <cell r="U559" t="str">
            <v>PR19WSH_Rt1</v>
          </cell>
          <cell r="V559" t="str">
            <v>Put things right if they go wrong</v>
          </cell>
          <cell r="W559" t="str">
            <v>PR14 revision</v>
          </cell>
          <cell r="X559" t="str">
            <v>Rt1</v>
          </cell>
          <cell r="Y559" t="str">
            <v>Internal sewer flooding</v>
          </cell>
          <cell r="Z559" t="str">
            <v>The number of internal flooding incidents per year, including sewer flooding due to severe weather events</v>
          </cell>
          <cell r="AA559" t="str">
            <v/>
          </cell>
          <cell r="AB559" t="str">
            <v/>
          </cell>
          <cell r="AC559">
            <v>1</v>
          </cell>
          <cell r="AD559" t="str">
            <v/>
          </cell>
          <cell r="AE559" t="str">
            <v/>
          </cell>
          <cell r="AF559" t="str">
            <v/>
          </cell>
          <cell r="AG559" t="str">
            <v/>
          </cell>
          <cell r="AH559" t="str">
            <v/>
          </cell>
          <cell r="AI559">
            <v>1</v>
          </cell>
          <cell r="AJ559" t="str">
            <v>Out &amp; under</v>
          </cell>
          <cell r="AK559" t="str">
            <v xml:space="preserve">Revenue </v>
          </cell>
          <cell r="AL559" t="str">
            <v>In-period</v>
          </cell>
          <cell r="AM559" t="str">
            <v>Sewer flooding</v>
          </cell>
          <cell r="AN559" t="str">
            <v>number</v>
          </cell>
          <cell r="AO559" t="str">
            <v>Number of incidents per 10,000 sewer connections</v>
          </cell>
          <cell r="AP559">
            <v>2</v>
          </cell>
          <cell r="AQ559" t="str">
            <v>Down</v>
          </cell>
          <cell r="AR559" t="str">
            <v>Internal sewer flooding</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1.68</v>
          </cell>
          <cell r="BJ559">
            <v>1.63</v>
          </cell>
          <cell r="BK559">
            <v>1.58</v>
          </cell>
          <cell r="BL559">
            <v>1.44</v>
          </cell>
          <cell r="BM559">
            <v>1.34</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t="str">
            <v>Yes</v>
          </cell>
          <cell r="CE559" t="str">
            <v>Yes</v>
          </cell>
          <cell r="CF559" t="str">
            <v>Yes</v>
          </cell>
          <cell r="CG559" t="str">
            <v>Yes</v>
          </cell>
          <cell r="CH559" t="str">
            <v>Yes</v>
          </cell>
          <cell r="CI559" t="str">
            <v/>
          </cell>
          <cell r="CJ559" t="str">
            <v/>
          </cell>
          <cell r="CK559" t="str">
            <v/>
          </cell>
          <cell r="CL559" t="str">
            <v/>
          </cell>
          <cell r="CM559" t="str">
            <v/>
          </cell>
          <cell r="CN559">
            <v>3.35</v>
          </cell>
          <cell r="CO559">
            <v>3.35</v>
          </cell>
          <cell r="CP559">
            <v>3.35</v>
          </cell>
          <cell r="CQ559">
            <v>3.35</v>
          </cell>
          <cell r="CR559">
            <v>3.35</v>
          </cell>
          <cell r="CS559" t="str">
            <v/>
          </cell>
          <cell r="CT559" t="str">
            <v/>
          </cell>
          <cell r="CU559" t="str">
            <v/>
          </cell>
          <cell r="CV559" t="str">
            <v/>
          </cell>
          <cell r="CW559" t="str">
            <v/>
          </cell>
          <cell r="CX559" t="str">
            <v/>
          </cell>
          <cell r="CY559" t="str">
            <v/>
          </cell>
          <cell r="CZ559" t="str">
            <v/>
          </cell>
          <cell r="DA559" t="str">
            <v/>
          </cell>
          <cell r="DB559" t="str">
            <v/>
          </cell>
          <cell r="DC559">
            <v>1.21</v>
          </cell>
          <cell r="DD559">
            <v>1.17</v>
          </cell>
          <cell r="DE559">
            <v>1.1100000000000001</v>
          </cell>
          <cell r="DF559">
            <v>0.95</v>
          </cell>
          <cell r="DG559">
            <v>0.87</v>
          </cell>
          <cell r="DH559" t="str">
            <v/>
          </cell>
          <cell r="DI559" t="str">
            <v/>
          </cell>
          <cell r="DJ559" t="str">
            <v/>
          </cell>
          <cell r="DK559" t="str">
            <v/>
          </cell>
          <cell r="DL559" t="str">
            <v/>
          </cell>
          <cell r="DM559">
            <v>-4.2729999999999997</v>
          </cell>
          <cell r="DN559" t="str">
            <v/>
          </cell>
          <cell r="DO559" t="str">
            <v/>
          </cell>
          <cell r="DP559" t="str">
            <v/>
          </cell>
          <cell r="DQ559">
            <v>4.2729999999999997</v>
          </cell>
          <cell r="DR559" t="str">
            <v/>
          </cell>
          <cell r="DS559" t="str">
            <v/>
          </cell>
          <cell r="DT559" t="str">
            <v/>
          </cell>
          <cell r="DU559" t="str">
            <v/>
          </cell>
          <cell r="DV559">
            <v>1</v>
          </cell>
          <cell r="DW559" t="str">
            <v/>
          </cell>
        </row>
        <row r="560">
          <cell r="U560" t="str">
            <v>PR19WSH_Rt2</v>
          </cell>
          <cell r="V560" t="str">
            <v>Put things right if they go wrong</v>
          </cell>
          <cell r="W560" t="str">
            <v>PR19 new</v>
          </cell>
          <cell r="X560" t="str">
            <v>Rt2</v>
          </cell>
          <cell r="Y560" t="str">
            <v>Sewer flooding on customer property (external)</v>
          </cell>
          <cell r="Z560" t="str">
            <v>The number of external flooding incidents per year within property curtilage.</v>
          </cell>
          <cell r="AA560" t="str">
            <v/>
          </cell>
          <cell r="AB560" t="str">
            <v/>
          </cell>
          <cell r="AC560">
            <v>1</v>
          </cell>
          <cell r="AD560" t="str">
            <v/>
          </cell>
          <cell r="AE560" t="str">
            <v/>
          </cell>
          <cell r="AF560" t="str">
            <v/>
          </cell>
          <cell r="AG560" t="str">
            <v/>
          </cell>
          <cell r="AH560" t="str">
            <v/>
          </cell>
          <cell r="AI560">
            <v>1</v>
          </cell>
          <cell r="AJ560" t="str">
            <v>Out &amp; under</v>
          </cell>
          <cell r="AK560" t="str">
            <v xml:space="preserve">Revenue </v>
          </cell>
          <cell r="AL560" t="str">
            <v>In-period</v>
          </cell>
          <cell r="AM560" t="str">
            <v>Sewer flooding</v>
          </cell>
          <cell r="AN560" t="str">
            <v>number</v>
          </cell>
          <cell r="AO560" t="str">
            <v>Number of incidents per 10,000 sewer connections</v>
          </cell>
          <cell r="AP560">
            <v>2</v>
          </cell>
          <cell r="AQ560" t="str">
            <v>Down</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t="str">
            <v/>
          </cell>
          <cell r="BJ560" t="str">
            <v/>
          </cell>
          <cell r="BK560" t="str">
            <v/>
          </cell>
          <cell r="BL560" t="str">
            <v/>
          </cell>
          <cell r="BM560" t="str">
            <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t="str">
            <v>Yes</v>
          </cell>
          <cell r="CE560" t="str">
            <v>Yes</v>
          </cell>
          <cell r="CF560" t="str">
            <v>Yes</v>
          </cell>
          <cell r="CG560" t="str">
            <v>Yes</v>
          </cell>
          <cell r="CH560" t="str">
            <v>Yes</v>
          </cell>
          <cell r="CI560" t="str">
            <v/>
          </cell>
          <cell r="CJ560" t="str">
            <v/>
          </cell>
          <cell r="CK560" t="str">
            <v/>
          </cell>
          <cell r="CL560" t="str">
            <v/>
          </cell>
          <cell r="CM560" t="str">
            <v/>
          </cell>
          <cell r="CN560" t="str">
            <v/>
          </cell>
          <cell r="CO560" t="str">
            <v/>
          </cell>
          <cell r="CP560" t="str">
            <v/>
          </cell>
          <cell r="CQ560" t="str">
            <v/>
          </cell>
          <cell r="CR560" t="str">
            <v/>
          </cell>
          <cell r="CS560" t="str">
            <v/>
          </cell>
          <cell r="CT560" t="str">
            <v/>
          </cell>
          <cell r="CU560" t="str">
            <v/>
          </cell>
          <cell r="CV560" t="str">
            <v/>
          </cell>
          <cell r="CW560" t="str">
            <v/>
          </cell>
          <cell r="CX560" t="str">
            <v/>
          </cell>
          <cell r="CY560" t="str">
            <v/>
          </cell>
          <cell r="CZ560" t="str">
            <v/>
          </cell>
          <cell r="DA560" t="str">
            <v/>
          </cell>
          <cell r="DB560" t="str">
            <v/>
          </cell>
          <cell r="DC560" t="str">
            <v/>
          </cell>
          <cell r="DD560" t="str">
            <v/>
          </cell>
          <cell r="DE560" t="str">
            <v/>
          </cell>
          <cell r="DF560" t="str">
            <v/>
          </cell>
          <cell r="DG560" t="str">
            <v/>
          </cell>
          <cell r="DH560" t="str">
            <v/>
          </cell>
          <cell r="DI560" t="str">
            <v/>
          </cell>
          <cell r="DJ560" t="str">
            <v/>
          </cell>
          <cell r="DK560" t="str">
            <v/>
          </cell>
          <cell r="DL560" t="str">
            <v/>
          </cell>
          <cell r="DM560" t="str">
            <v/>
          </cell>
          <cell r="DN560" t="str">
            <v/>
          </cell>
          <cell r="DO560" t="str">
            <v/>
          </cell>
          <cell r="DP560" t="str">
            <v/>
          </cell>
          <cell r="DQ560" t="str">
            <v/>
          </cell>
          <cell r="DR560" t="str">
            <v/>
          </cell>
          <cell r="DS560" t="str">
            <v/>
          </cell>
          <cell r="DT560" t="str">
            <v/>
          </cell>
          <cell r="DU560" t="str">
            <v/>
          </cell>
          <cell r="DV560" t="str">
            <v/>
          </cell>
          <cell r="DW560" t="str">
            <v/>
          </cell>
        </row>
        <row r="561">
          <cell r="U561" t="str">
            <v>PR19WSH_Rt3</v>
          </cell>
          <cell r="V561" t="str">
            <v>Put things right if they go wrong</v>
          </cell>
          <cell r="W561" t="str">
            <v>PR19 new</v>
          </cell>
          <cell r="X561" t="str">
            <v>Rt3</v>
          </cell>
          <cell r="Y561" t="str">
            <v>Sewer collapses</v>
          </cell>
          <cell r="Z561" t="str">
            <v>The number of collapses on sewers per 1000km.</v>
          </cell>
          <cell r="AA561" t="str">
            <v/>
          </cell>
          <cell r="AB561" t="str">
            <v/>
          </cell>
          <cell r="AC561">
            <v>1</v>
          </cell>
          <cell r="AD561" t="str">
            <v/>
          </cell>
          <cell r="AE561" t="str">
            <v/>
          </cell>
          <cell r="AF561" t="str">
            <v/>
          </cell>
          <cell r="AG561" t="str">
            <v/>
          </cell>
          <cell r="AH561" t="str">
            <v/>
          </cell>
          <cell r="AI561">
            <v>1</v>
          </cell>
          <cell r="AJ561" t="str">
            <v>Under</v>
          </cell>
          <cell r="AK561" t="str">
            <v xml:space="preserve">Revenue </v>
          </cell>
          <cell r="AL561" t="str">
            <v>In-period</v>
          </cell>
          <cell r="AM561" t="str">
            <v>Asset/equipment failure</v>
          </cell>
          <cell r="AN561" t="str">
            <v>number</v>
          </cell>
          <cell r="AO561" t="str">
            <v>Number of collapses per 1000km of sewer network</v>
          </cell>
          <cell r="AP561">
            <v>2</v>
          </cell>
          <cell r="AQ561" t="str">
            <v>Down</v>
          </cell>
          <cell r="AR561" t="str">
            <v>Sewer collapses</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7.2</v>
          </cell>
          <cell r="BJ561">
            <v>7.2</v>
          </cell>
          <cell r="BK561">
            <v>7.2</v>
          </cell>
          <cell r="BL561">
            <v>7.2</v>
          </cell>
          <cell r="BM561">
            <v>7.2</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t="str">
            <v>Yes</v>
          </cell>
          <cell r="CE561" t="str">
            <v>Yes</v>
          </cell>
          <cell r="CF561" t="str">
            <v>Yes</v>
          </cell>
          <cell r="CG561" t="str">
            <v>Yes</v>
          </cell>
          <cell r="CH561" t="str">
            <v>Yes</v>
          </cell>
          <cell r="CI561" t="str">
            <v/>
          </cell>
          <cell r="CJ561" t="str">
            <v/>
          </cell>
          <cell r="CK561" t="str">
            <v/>
          </cell>
          <cell r="CL561" t="str">
            <v/>
          </cell>
          <cell r="CM561" t="str">
            <v/>
          </cell>
          <cell r="CN561">
            <v>10.8</v>
          </cell>
          <cell r="CO561">
            <v>10.8</v>
          </cell>
          <cell r="CP561">
            <v>10.8</v>
          </cell>
          <cell r="CQ561">
            <v>10.8</v>
          </cell>
          <cell r="CR561">
            <v>10.8</v>
          </cell>
          <cell r="CS561" t="str">
            <v/>
          </cell>
          <cell r="CT561" t="str">
            <v/>
          </cell>
          <cell r="CU561" t="str">
            <v/>
          </cell>
          <cell r="CV561" t="str">
            <v/>
          </cell>
          <cell r="CW561" t="str">
            <v/>
          </cell>
          <cell r="CX561" t="str">
            <v/>
          </cell>
          <cell r="CY561" t="str">
            <v/>
          </cell>
          <cell r="CZ561" t="str">
            <v/>
          </cell>
          <cell r="DA561" t="str">
            <v/>
          </cell>
          <cell r="DB561" t="str">
            <v/>
          </cell>
          <cell r="DC561" t="str">
            <v/>
          </cell>
          <cell r="DD561" t="str">
            <v/>
          </cell>
          <cell r="DE561" t="str">
            <v/>
          </cell>
          <cell r="DF561" t="str">
            <v/>
          </cell>
          <cell r="DG561" t="str">
            <v/>
          </cell>
          <cell r="DH561" t="str">
            <v/>
          </cell>
          <cell r="DI561" t="str">
            <v/>
          </cell>
          <cell r="DJ561" t="str">
            <v/>
          </cell>
          <cell r="DK561" t="str">
            <v/>
          </cell>
          <cell r="DL561" t="str">
            <v/>
          </cell>
          <cell r="DM561">
            <v>-0.14000000000000001</v>
          </cell>
          <cell r="DN561" t="str">
            <v/>
          </cell>
          <cell r="DO561" t="str">
            <v/>
          </cell>
          <cell r="DP561" t="str">
            <v/>
          </cell>
          <cell r="DQ561" t="str">
            <v/>
          </cell>
          <cell r="DR561" t="str">
            <v/>
          </cell>
          <cell r="DS561" t="str">
            <v/>
          </cell>
          <cell r="DT561" t="str">
            <v/>
          </cell>
          <cell r="DU561" t="str">
            <v/>
          </cell>
          <cell r="DV561">
            <v>1</v>
          </cell>
          <cell r="DW561" t="str">
            <v/>
          </cell>
        </row>
        <row r="562">
          <cell r="U562" t="str">
            <v>PR19WSH_Rt4</v>
          </cell>
          <cell r="V562" t="str">
            <v>Put things right if they go wrong</v>
          </cell>
          <cell r="W562" t="str">
            <v>PR19 new</v>
          </cell>
          <cell r="X562" t="str">
            <v>Rt4</v>
          </cell>
          <cell r="Y562" t="str">
            <v>Total complaints</v>
          </cell>
          <cell r="Z562" t="str">
            <v>The number of household written and telephone complaints per 10,000 customers.</v>
          </cell>
          <cell r="AA562" t="str">
            <v/>
          </cell>
          <cell r="AB562">
            <v>0.375</v>
          </cell>
          <cell r="AC562">
            <v>0.53200000000000003</v>
          </cell>
          <cell r="AD562" t="str">
            <v/>
          </cell>
          <cell r="AE562">
            <v>9.2999999999999999E-2</v>
          </cell>
          <cell r="AF562" t="str">
            <v/>
          </cell>
          <cell r="AG562" t="str">
            <v/>
          </cell>
          <cell r="AH562" t="str">
            <v/>
          </cell>
          <cell r="AI562">
            <v>1</v>
          </cell>
          <cell r="AJ562" t="str">
            <v>Out &amp; under</v>
          </cell>
          <cell r="AK562" t="str">
            <v xml:space="preserve">Revenue </v>
          </cell>
          <cell r="AL562" t="str">
            <v>In-period</v>
          </cell>
          <cell r="AM562" t="str">
            <v>Customer contacts - other</v>
          </cell>
          <cell r="AN562" t="str">
            <v>nr</v>
          </cell>
          <cell r="AO562" t="str">
            <v>Complaints per 10,000 connections</v>
          </cell>
          <cell r="AP562">
            <v>1</v>
          </cell>
          <cell r="AQ562" t="str">
            <v>Down</v>
          </cell>
          <cell r="AR562" t="str">
            <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t="str">
            <v/>
          </cell>
          <cell r="BJ562" t="str">
            <v/>
          </cell>
          <cell r="BK562" t="str">
            <v/>
          </cell>
          <cell r="BL562" t="str">
            <v/>
          </cell>
          <cell r="BM562" t="str">
            <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t="str">
            <v>Yes</v>
          </cell>
          <cell r="CE562" t="str">
            <v>Yes</v>
          </cell>
          <cell r="CF562" t="str">
            <v>Yes</v>
          </cell>
          <cell r="CG562" t="str">
            <v>Yes</v>
          </cell>
          <cell r="CH562" t="str">
            <v>Yes</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t="str">
            <v/>
          </cell>
          <cell r="CV562" t="str">
            <v/>
          </cell>
          <cell r="CW562" t="str">
            <v/>
          </cell>
          <cell r="CX562" t="str">
            <v/>
          </cell>
          <cell r="CY562" t="str">
            <v/>
          </cell>
          <cell r="CZ562" t="str">
            <v/>
          </cell>
          <cell r="DA562" t="str">
            <v/>
          </cell>
          <cell r="DB562" t="str">
            <v/>
          </cell>
          <cell r="DC562" t="str">
            <v/>
          </cell>
          <cell r="DD562" t="str">
            <v/>
          </cell>
          <cell r="DE562" t="str">
            <v/>
          </cell>
          <cell r="DF562" t="str">
            <v/>
          </cell>
          <cell r="DG562" t="str">
            <v/>
          </cell>
          <cell r="DH562" t="str">
            <v/>
          </cell>
          <cell r="DI562" t="str">
            <v/>
          </cell>
          <cell r="DJ562" t="str">
            <v/>
          </cell>
          <cell r="DK562" t="str">
            <v/>
          </cell>
          <cell r="DL562" t="str">
            <v/>
          </cell>
          <cell r="DM562" t="str">
            <v/>
          </cell>
          <cell r="DN562" t="str">
            <v/>
          </cell>
          <cell r="DO562" t="str">
            <v/>
          </cell>
          <cell r="DP562" t="str">
            <v/>
          </cell>
          <cell r="DQ562" t="str">
            <v/>
          </cell>
          <cell r="DR562" t="str">
            <v/>
          </cell>
          <cell r="DS562" t="str">
            <v/>
          </cell>
          <cell r="DT562" t="str">
            <v/>
          </cell>
          <cell r="DU562" t="str">
            <v/>
          </cell>
          <cell r="DV562">
            <v>1</v>
          </cell>
          <cell r="DW562" t="str">
            <v/>
          </cell>
        </row>
        <row r="563">
          <cell r="U563" t="str">
            <v>PR19WSH_Rt5</v>
          </cell>
          <cell r="V563" t="str">
            <v>Put things right if they go wrong</v>
          </cell>
          <cell r="W563" t="str">
            <v>PR14 revision</v>
          </cell>
          <cell r="X563" t="str">
            <v>Rt5</v>
          </cell>
          <cell r="Y563" t="str">
            <v>Worst served customer for water service</v>
          </cell>
          <cell r="Z563" t="str">
            <v>The number of customers that have had repeat incidents of low water pressure or interruptions to water supply.</v>
          </cell>
          <cell r="AA563" t="str">
            <v/>
          </cell>
          <cell r="AB563">
            <v>1</v>
          </cell>
          <cell r="AC563" t="str">
            <v/>
          </cell>
          <cell r="AD563" t="str">
            <v/>
          </cell>
          <cell r="AE563" t="str">
            <v/>
          </cell>
          <cell r="AF563" t="str">
            <v/>
          </cell>
          <cell r="AG563" t="str">
            <v/>
          </cell>
          <cell r="AH563" t="str">
            <v/>
          </cell>
          <cell r="AI563">
            <v>1</v>
          </cell>
          <cell r="AJ563" t="str">
            <v>NFI</v>
          </cell>
          <cell r="AK563" t="str">
            <v/>
          </cell>
          <cell r="AL563" t="str">
            <v/>
          </cell>
          <cell r="AM563" t="str">
            <v>Supply interruptions</v>
          </cell>
          <cell r="AN563" t="str">
            <v>nr</v>
          </cell>
          <cell r="AO563" t="str">
            <v>Number of customers</v>
          </cell>
          <cell r="AP563">
            <v>0</v>
          </cell>
          <cell r="AQ563" t="str">
            <v>Down</v>
          </cell>
          <cell r="AR563" t="str">
            <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t="str">
            <v/>
          </cell>
          <cell r="BJ563" t="str">
            <v/>
          </cell>
          <cell r="BK563" t="str">
            <v/>
          </cell>
          <cell r="BL563" t="str">
            <v/>
          </cell>
          <cell r="BM563" t="str">
            <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C563" t="str">
            <v/>
          </cell>
          <cell r="DD563" t="str">
            <v/>
          </cell>
          <cell r="DE563" t="str">
            <v/>
          </cell>
          <cell r="DF563" t="str">
            <v/>
          </cell>
          <cell r="DG563" t="str">
            <v/>
          </cell>
          <cell r="DH563" t="str">
            <v/>
          </cell>
          <cell r="DI563" t="str">
            <v/>
          </cell>
          <cell r="DJ563" t="str">
            <v/>
          </cell>
          <cell r="DK563" t="str">
            <v/>
          </cell>
          <cell r="DL563" t="str">
            <v/>
          </cell>
          <cell r="DM563" t="str">
            <v/>
          </cell>
          <cell r="DN563" t="str">
            <v/>
          </cell>
          <cell r="DO563" t="str">
            <v/>
          </cell>
          <cell r="DP563" t="str">
            <v/>
          </cell>
          <cell r="DQ563" t="str">
            <v/>
          </cell>
          <cell r="DR563" t="str">
            <v/>
          </cell>
          <cell r="DS563" t="str">
            <v/>
          </cell>
          <cell r="DT563" t="str">
            <v/>
          </cell>
          <cell r="DU563" t="str">
            <v/>
          </cell>
          <cell r="DV563">
            <v>1</v>
          </cell>
          <cell r="DW563" t="str">
            <v/>
          </cell>
        </row>
        <row r="564">
          <cell r="U564" t="str">
            <v>PR19WSH_Rt6</v>
          </cell>
          <cell r="V564" t="str">
            <v>Put things right if they go wrong</v>
          </cell>
          <cell r="W564" t="str">
            <v>PR14 revision</v>
          </cell>
          <cell r="X564" t="str">
            <v>Rt6</v>
          </cell>
          <cell r="Y564" t="str">
            <v>Worst served customer for wastewater service</v>
          </cell>
          <cell r="Z564" t="str">
            <v>The number of properties at risk of repeat internal or serious external flooding.</v>
          </cell>
          <cell r="AA564" t="str">
            <v/>
          </cell>
          <cell r="AB564" t="str">
            <v/>
          </cell>
          <cell r="AC564">
            <v>1</v>
          </cell>
          <cell r="AD564" t="str">
            <v/>
          </cell>
          <cell r="AE564" t="str">
            <v/>
          </cell>
          <cell r="AF564" t="str">
            <v/>
          </cell>
          <cell r="AG564" t="str">
            <v/>
          </cell>
          <cell r="AH564" t="str">
            <v/>
          </cell>
          <cell r="AI564">
            <v>1</v>
          </cell>
          <cell r="AJ564" t="str">
            <v>NFI</v>
          </cell>
          <cell r="AK564" t="str">
            <v/>
          </cell>
          <cell r="AL564" t="str">
            <v/>
          </cell>
          <cell r="AM564" t="str">
            <v>Sewer flooding</v>
          </cell>
          <cell r="AN564" t="str">
            <v>nr</v>
          </cell>
          <cell r="AO564" t="str">
            <v/>
          </cell>
          <cell r="AP564">
            <v>0</v>
          </cell>
          <cell r="AQ564" t="str">
            <v>Down</v>
          </cell>
          <cell r="AR564" t="str">
            <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t="str">
            <v/>
          </cell>
          <cell r="BJ564" t="str">
            <v/>
          </cell>
          <cell r="BK564" t="str">
            <v/>
          </cell>
          <cell r="BL564" t="str">
            <v/>
          </cell>
          <cell r="BM564" t="str">
            <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v>
          </cell>
          <cell r="CB564">
            <v>0</v>
          </cell>
          <cell r="CC564">
            <v>0</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C564" t="str">
            <v/>
          </cell>
          <cell r="DD564" t="str">
            <v/>
          </cell>
          <cell r="DE564" t="str">
            <v/>
          </cell>
          <cell r="DF564" t="str">
            <v/>
          </cell>
          <cell r="DG564" t="str">
            <v/>
          </cell>
          <cell r="DH564" t="str">
            <v/>
          </cell>
          <cell r="DI564" t="str">
            <v/>
          </cell>
          <cell r="DJ564" t="str">
            <v/>
          </cell>
          <cell r="DK564" t="str">
            <v/>
          </cell>
          <cell r="DL564" t="str">
            <v/>
          </cell>
          <cell r="DM564" t="str">
            <v/>
          </cell>
          <cell r="DN564" t="str">
            <v/>
          </cell>
          <cell r="DO564" t="str">
            <v/>
          </cell>
          <cell r="DP564" t="str">
            <v/>
          </cell>
          <cell r="DQ564" t="str">
            <v/>
          </cell>
          <cell r="DR564" t="str">
            <v/>
          </cell>
          <cell r="DS564" t="str">
            <v/>
          </cell>
          <cell r="DT564" t="str">
            <v/>
          </cell>
          <cell r="DU564" t="str">
            <v/>
          </cell>
          <cell r="DV564">
            <v>1</v>
          </cell>
          <cell r="DW564" t="str">
            <v/>
          </cell>
        </row>
        <row r="565">
          <cell r="U565" t="str">
            <v>PR19WSH_Bl1</v>
          </cell>
          <cell r="V565" t="str">
            <v>Fair bills for everyone</v>
          </cell>
          <cell r="W565" t="str">
            <v>PR14 continuation</v>
          </cell>
          <cell r="X565" t="str">
            <v>Bl1</v>
          </cell>
          <cell r="Y565" t="str">
            <v>Change in average household bill</v>
          </cell>
          <cell r="Z565" t="str">
            <v>The percentage annual increase in the average household bill.</v>
          </cell>
          <cell r="AA565" t="str">
            <v/>
          </cell>
          <cell r="AB565" t="str">
            <v/>
          </cell>
          <cell r="AC565" t="str">
            <v/>
          </cell>
          <cell r="AD565" t="str">
            <v/>
          </cell>
          <cell r="AE565">
            <v>1</v>
          </cell>
          <cell r="AF565" t="str">
            <v/>
          </cell>
          <cell r="AG565" t="str">
            <v/>
          </cell>
          <cell r="AH565" t="str">
            <v/>
          </cell>
          <cell r="AI565">
            <v>1</v>
          </cell>
          <cell r="AJ565" t="str">
            <v>NFI</v>
          </cell>
          <cell r="AK565" t="str">
            <v/>
          </cell>
          <cell r="AL565" t="str">
            <v/>
          </cell>
          <cell r="AM565" t="str">
            <v>Billing, debt, vfm, affordability, vulnerability</v>
          </cell>
          <cell r="AN565" t="str">
            <v>%</v>
          </cell>
          <cell r="AO565" t="str">
            <v/>
          </cell>
          <cell r="AP565">
            <v>1</v>
          </cell>
          <cell r="AQ565" t="str">
            <v>Down</v>
          </cell>
          <cell r="AR565" t="str">
            <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t="str">
            <v/>
          </cell>
          <cell r="BJ565" t="str">
            <v/>
          </cell>
          <cell r="BK565" t="str">
            <v/>
          </cell>
          <cell r="BL565" t="str">
            <v/>
          </cell>
          <cell r="BM565" t="str">
            <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C565" t="str">
            <v/>
          </cell>
          <cell r="DD565" t="str">
            <v/>
          </cell>
          <cell r="DE565" t="str">
            <v/>
          </cell>
          <cell r="DF565" t="str">
            <v/>
          </cell>
          <cell r="DG565" t="str">
            <v/>
          </cell>
          <cell r="DH565" t="str">
            <v/>
          </cell>
          <cell r="DI565" t="str">
            <v/>
          </cell>
          <cell r="DJ565" t="str">
            <v/>
          </cell>
          <cell r="DK565" t="str">
            <v/>
          </cell>
          <cell r="DL565" t="str">
            <v/>
          </cell>
          <cell r="DM565" t="str">
            <v/>
          </cell>
          <cell r="DN565" t="str">
            <v/>
          </cell>
          <cell r="DO565" t="str">
            <v/>
          </cell>
          <cell r="DP565" t="str">
            <v/>
          </cell>
          <cell r="DQ565" t="str">
            <v/>
          </cell>
          <cell r="DR565" t="str">
            <v/>
          </cell>
          <cell r="DS565" t="str">
            <v/>
          </cell>
          <cell r="DT565" t="str">
            <v/>
          </cell>
          <cell r="DU565" t="str">
            <v/>
          </cell>
          <cell r="DV565">
            <v>1</v>
          </cell>
          <cell r="DW565" t="str">
            <v/>
          </cell>
        </row>
        <row r="566">
          <cell r="U566" t="str">
            <v>PR19WSH_Bl2</v>
          </cell>
          <cell r="V566" t="str">
            <v>Fair bills for everyone</v>
          </cell>
          <cell r="W566" t="str">
            <v>PR14 revision</v>
          </cell>
          <cell r="X566" t="str">
            <v>Bl2</v>
          </cell>
          <cell r="Y566" t="str">
            <v>Vulnerable customers on social tariffs</v>
          </cell>
          <cell r="Z566" t="str">
            <v xml:space="preserve">The unique number of customers who are benefiting from our financial assistance schemes. </v>
          </cell>
          <cell r="AA566" t="str">
            <v/>
          </cell>
          <cell r="AB566" t="str">
            <v/>
          </cell>
          <cell r="AC566" t="str">
            <v/>
          </cell>
          <cell r="AD566" t="str">
            <v/>
          </cell>
          <cell r="AE566">
            <v>1</v>
          </cell>
          <cell r="AF566" t="str">
            <v/>
          </cell>
          <cell r="AG566" t="str">
            <v/>
          </cell>
          <cell r="AH566" t="str">
            <v/>
          </cell>
          <cell r="AI566">
            <v>1</v>
          </cell>
          <cell r="AJ566" t="str">
            <v>NFI</v>
          </cell>
          <cell r="AK566" t="str">
            <v/>
          </cell>
          <cell r="AL566" t="str">
            <v/>
          </cell>
          <cell r="AM566" t="str">
            <v>Billing, debt, vfm, affordability, vulnerability</v>
          </cell>
          <cell r="AN566" t="str">
            <v>nr</v>
          </cell>
          <cell r="AO566" t="str">
            <v/>
          </cell>
          <cell r="AP566">
            <v>0</v>
          </cell>
          <cell r="AQ566" t="str">
            <v>Up</v>
          </cell>
          <cell r="AR566" t="str">
            <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t="str">
            <v/>
          </cell>
          <cell r="BJ566" t="str">
            <v/>
          </cell>
          <cell r="BK566" t="str">
            <v/>
          </cell>
          <cell r="BL566" t="str">
            <v/>
          </cell>
          <cell r="BM566" t="str">
            <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C566" t="str">
            <v/>
          </cell>
          <cell r="DD566" t="str">
            <v/>
          </cell>
          <cell r="DE566" t="str">
            <v/>
          </cell>
          <cell r="DF566" t="str">
            <v/>
          </cell>
          <cell r="DG566" t="str">
            <v/>
          </cell>
          <cell r="DH566" t="str">
            <v/>
          </cell>
          <cell r="DI566" t="str">
            <v/>
          </cell>
          <cell r="DJ566" t="str">
            <v/>
          </cell>
          <cell r="DK566" t="str">
            <v/>
          </cell>
          <cell r="DL566" t="str">
            <v/>
          </cell>
          <cell r="DM566" t="str">
            <v/>
          </cell>
          <cell r="DN566" t="str">
            <v/>
          </cell>
          <cell r="DO566" t="str">
            <v/>
          </cell>
          <cell r="DP566" t="str">
            <v/>
          </cell>
          <cell r="DQ566" t="str">
            <v/>
          </cell>
          <cell r="DR566" t="str">
            <v/>
          </cell>
          <cell r="DS566" t="str">
            <v/>
          </cell>
          <cell r="DT566" t="str">
            <v/>
          </cell>
          <cell r="DU566" t="str">
            <v/>
          </cell>
          <cell r="DV566">
            <v>1</v>
          </cell>
          <cell r="DW566" t="str">
            <v/>
          </cell>
        </row>
        <row r="567">
          <cell r="U567" t="str">
            <v>PR19WSH_Bl3</v>
          </cell>
          <cell r="V567" t="str">
            <v>Fair bills for everyone</v>
          </cell>
          <cell r="W567" t="str">
            <v>PR19 new</v>
          </cell>
          <cell r="X567" t="str">
            <v>Bl3</v>
          </cell>
          <cell r="Y567" t="str">
            <v xml:space="preserve">Company level of bad debt </v>
          </cell>
          <cell r="Z567" t="str">
            <v>The annual doubtful debt charge as a proportion of total revenue.</v>
          </cell>
          <cell r="AA567" t="str">
            <v/>
          </cell>
          <cell r="AB567" t="str">
            <v/>
          </cell>
          <cell r="AC567" t="str">
            <v/>
          </cell>
          <cell r="AD567" t="str">
            <v/>
          </cell>
          <cell r="AE567">
            <v>0.89200000000000002</v>
          </cell>
          <cell r="AF567">
            <v>0.108</v>
          </cell>
          <cell r="AG567" t="str">
            <v/>
          </cell>
          <cell r="AH567" t="str">
            <v/>
          </cell>
          <cell r="AI567">
            <v>1</v>
          </cell>
          <cell r="AJ567" t="str">
            <v>NFI</v>
          </cell>
          <cell r="AK567" t="str">
            <v/>
          </cell>
          <cell r="AL567" t="str">
            <v/>
          </cell>
          <cell r="AM567" t="str">
            <v>Billing, debt, vfm, affordability, vulnerability</v>
          </cell>
          <cell r="AN567" t="str">
            <v>%</v>
          </cell>
          <cell r="AO567" t="str">
            <v/>
          </cell>
          <cell r="AP567">
            <v>1</v>
          </cell>
          <cell r="AQ567" t="str">
            <v>Down</v>
          </cell>
          <cell r="AR567" t="str">
            <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t="str">
            <v/>
          </cell>
          <cell r="BJ567" t="str">
            <v/>
          </cell>
          <cell r="BK567" t="str">
            <v/>
          </cell>
          <cell r="BL567" t="str">
            <v/>
          </cell>
          <cell r="BM567" t="str">
            <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cell r="DC567" t="str">
            <v/>
          </cell>
          <cell r="DD567" t="str">
            <v/>
          </cell>
          <cell r="DE567" t="str">
            <v/>
          </cell>
          <cell r="DF567" t="str">
            <v/>
          </cell>
          <cell r="DG567" t="str">
            <v/>
          </cell>
          <cell r="DH567" t="str">
            <v/>
          </cell>
          <cell r="DI567" t="str">
            <v/>
          </cell>
          <cell r="DJ567" t="str">
            <v/>
          </cell>
          <cell r="DK567" t="str">
            <v/>
          </cell>
          <cell r="DL567" t="str">
            <v/>
          </cell>
          <cell r="DM567" t="str">
            <v/>
          </cell>
          <cell r="DN567" t="str">
            <v/>
          </cell>
          <cell r="DO567" t="str">
            <v/>
          </cell>
          <cell r="DP567" t="str">
            <v/>
          </cell>
          <cell r="DQ567" t="str">
            <v/>
          </cell>
          <cell r="DR567" t="str">
            <v/>
          </cell>
          <cell r="DS567" t="str">
            <v/>
          </cell>
          <cell r="DT567" t="str">
            <v/>
          </cell>
          <cell r="DU567" t="str">
            <v/>
          </cell>
          <cell r="DV567">
            <v>1</v>
          </cell>
          <cell r="DW567" t="str">
            <v/>
          </cell>
        </row>
        <row r="568">
          <cell r="U568" t="str">
            <v>PR19WSH_Bl4</v>
          </cell>
          <cell r="V568" t="str">
            <v>Fair bills for everyone</v>
          </cell>
          <cell r="W568" t="str">
            <v>PR19 new</v>
          </cell>
          <cell r="X568" t="str">
            <v>Bl4</v>
          </cell>
          <cell r="Y568" t="str">
            <v>Unbilled properties</v>
          </cell>
          <cell r="Z568" t="str">
            <v>The percentage of connected properties (both household and non-household) that are void. Voids are vacant properties which are not billed for water and/or waste water services.</v>
          </cell>
          <cell r="AA568" t="str">
            <v/>
          </cell>
          <cell r="AB568" t="str">
            <v/>
          </cell>
          <cell r="AC568" t="str">
            <v/>
          </cell>
          <cell r="AD568" t="str">
            <v/>
          </cell>
          <cell r="AE568">
            <v>0.89200000000000002</v>
          </cell>
          <cell r="AF568">
            <v>0.108</v>
          </cell>
          <cell r="AG568" t="str">
            <v/>
          </cell>
          <cell r="AH568" t="str">
            <v/>
          </cell>
          <cell r="AI568">
            <v>1</v>
          </cell>
          <cell r="AJ568" t="str">
            <v>Out &amp; under</v>
          </cell>
          <cell r="AK568" t="str">
            <v>Revenue</v>
          </cell>
          <cell r="AL568" t="str">
            <v>In-period</v>
          </cell>
          <cell r="AM568" t="str">
            <v>Billing, debt, vfm, affordability, vulnerability</v>
          </cell>
          <cell r="AN568" t="str">
            <v>%</v>
          </cell>
          <cell r="AO568" t="str">
            <v/>
          </cell>
          <cell r="AP568">
            <v>2</v>
          </cell>
          <cell r="AQ568" t="str">
            <v>Down</v>
          </cell>
          <cell r="AR568" t="str">
            <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t="str">
            <v/>
          </cell>
          <cell r="BJ568" t="str">
            <v/>
          </cell>
          <cell r="BK568" t="str">
            <v/>
          </cell>
          <cell r="BL568" t="str">
            <v/>
          </cell>
          <cell r="BM568" t="str">
            <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t="str">
            <v>Yes</v>
          </cell>
          <cell r="CE568" t="str">
            <v>Yes</v>
          </cell>
          <cell r="CF568" t="str">
            <v>Yes</v>
          </cell>
          <cell r="CG568" t="str">
            <v>Yes</v>
          </cell>
          <cell r="CH568" t="str">
            <v>Yes</v>
          </cell>
          <cell r="CI568" t="str">
            <v/>
          </cell>
          <cell r="CJ568" t="str">
            <v/>
          </cell>
          <cell r="CK568" t="str">
            <v/>
          </cell>
          <cell r="CL568" t="str">
            <v/>
          </cell>
          <cell r="CM568" t="str">
            <v/>
          </cell>
          <cell r="CN568" t="str">
            <v/>
          </cell>
          <cell r="CO568" t="str">
            <v/>
          </cell>
          <cell r="CP568" t="str">
            <v/>
          </cell>
          <cell r="CQ568" t="str">
            <v/>
          </cell>
          <cell r="CR568" t="str">
            <v/>
          </cell>
          <cell r="CS568" t="str">
            <v/>
          </cell>
          <cell r="CT568" t="str">
            <v/>
          </cell>
          <cell r="CU568" t="str">
            <v/>
          </cell>
          <cell r="CV568" t="str">
            <v/>
          </cell>
          <cell r="CW568" t="str">
            <v/>
          </cell>
          <cell r="CX568" t="str">
            <v/>
          </cell>
          <cell r="CY568" t="str">
            <v/>
          </cell>
          <cell r="CZ568" t="str">
            <v/>
          </cell>
          <cell r="DA568" t="str">
            <v/>
          </cell>
          <cell r="DB568" t="str">
            <v/>
          </cell>
          <cell r="DC568" t="str">
            <v/>
          </cell>
          <cell r="DD568" t="str">
            <v/>
          </cell>
          <cell r="DE568" t="str">
            <v/>
          </cell>
          <cell r="DF568" t="str">
            <v/>
          </cell>
          <cell r="DG568" t="str">
            <v/>
          </cell>
          <cell r="DH568" t="str">
            <v/>
          </cell>
          <cell r="DI568" t="str">
            <v/>
          </cell>
          <cell r="DJ568" t="str">
            <v/>
          </cell>
          <cell r="DK568" t="str">
            <v/>
          </cell>
          <cell r="DL568" t="str">
            <v/>
          </cell>
          <cell r="DM568" t="str">
            <v/>
          </cell>
          <cell r="DN568" t="str">
            <v/>
          </cell>
          <cell r="DO568" t="str">
            <v/>
          </cell>
          <cell r="DP568" t="str">
            <v/>
          </cell>
          <cell r="DQ568" t="str">
            <v/>
          </cell>
          <cell r="DR568" t="str">
            <v/>
          </cell>
          <cell r="DS568" t="str">
            <v/>
          </cell>
          <cell r="DT568" t="str">
            <v/>
          </cell>
          <cell r="DU568" t="str">
            <v/>
          </cell>
          <cell r="DV568">
            <v>1</v>
          </cell>
          <cell r="DW568" t="str">
            <v/>
          </cell>
        </row>
        <row r="569">
          <cell r="U569" t="str">
            <v>PR19WSH_Bl5</v>
          </cell>
          <cell r="V569" t="str">
            <v>Fair bills for everyone</v>
          </cell>
          <cell r="W569" t="str">
            <v>PR19 new</v>
          </cell>
          <cell r="X569" t="str">
            <v>Bl5</v>
          </cell>
          <cell r="Y569" t="str">
            <v xml:space="preserve">Financial resilience </v>
          </cell>
          <cell r="Z569" t="str">
            <v>Our overall financial resilience as reflected in the credit ratings given by the three main credit rating agencies: Moody’s, Standard &amp; Poor’s (S&amp;P) and Fitch.</v>
          </cell>
          <cell r="AA569">
            <v>4.3999999999999997E-2</v>
          </cell>
          <cell r="AB569">
            <v>0.33800000000000002</v>
          </cell>
          <cell r="AC569">
            <v>0.48</v>
          </cell>
          <cell r="AD569">
            <v>4.3999999999999997E-2</v>
          </cell>
          <cell r="AE569">
            <v>8.4000000000000005E-2</v>
          </cell>
          <cell r="AF569">
            <v>0.01</v>
          </cell>
          <cell r="AG569" t="str">
            <v/>
          </cell>
          <cell r="AH569" t="str">
            <v/>
          </cell>
          <cell r="AI569">
            <v>1</v>
          </cell>
          <cell r="AJ569" t="str">
            <v>NFI</v>
          </cell>
          <cell r="AK569" t="str">
            <v/>
          </cell>
          <cell r="AL569" t="str">
            <v/>
          </cell>
          <cell r="AM569" t="str">
            <v>Resilience</v>
          </cell>
          <cell r="AN569" t="str">
            <v>category</v>
          </cell>
          <cell r="AO569" t="str">
            <v/>
          </cell>
          <cell r="AP569">
            <v>0</v>
          </cell>
          <cell r="AQ569" t="str">
            <v>Up</v>
          </cell>
          <cell r="AR569" t="str">
            <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t="str">
            <v/>
          </cell>
          <cell r="BJ569" t="str">
            <v/>
          </cell>
          <cell r="BK569" t="str">
            <v/>
          </cell>
          <cell r="BL569" t="str">
            <v/>
          </cell>
          <cell r="BM569" t="str">
            <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C569" t="str">
            <v/>
          </cell>
          <cell r="DD569" t="str">
            <v/>
          </cell>
          <cell r="DE569" t="str">
            <v/>
          </cell>
          <cell r="DF569" t="str">
            <v/>
          </cell>
          <cell r="DG569" t="str">
            <v/>
          </cell>
          <cell r="DH569" t="str">
            <v/>
          </cell>
          <cell r="DI569" t="str">
            <v/>
          </cell>
          <cell r="DJ569" t="str">
            <v/>
          </cell>
          <cell r="DK569" t="str">
            <v/>
          </cell>
          <cell r="DL569" t="str">
            <v/>
          </cell>
          <cell r="DM569" t="str">
            <v/>
          </cell>
          <cell r="DN569" t="str">
            <v/>
          </cell>
          <cell r="DO569" t="str">
            <v/>
          </cell>
          <cell r="DP569" t="str">
            <v/>
          </cell>
          <cell r="DQ569" t="str">
            <v/>
          </cell>
          <cell r="DR569" t="str">
            <v/>
          </cell>
          <cell r="DS569" t="str">
            <v/>
          </cell>
          <cell r="DT569" t="str">
            <v/>
          </cell>
          <cell r="DU569" t="str">
            <v/>
          </cell>
          <cell r="DV569">
            <v>1</v>
          </cell>
          <cell r="DW569" t="str">
            <v/>
          </cell>
        </row>
        <row r="570">
          <cell r="U570" t="str">
            <v>PR19WSH_Ft1</v>
          </cell>
          <cell r="V570" t="str">
            <v>Create a better future for all our communities</v>
          </cell>
          <cell r="W570" t="str">
            <v>PR19 new</v>
          </cell>
          <cell r="X570" t="str">
            <v>Ft1</v>
          </cell>
          <cell r="Y570" t="str">
            <v>Risk of severe restrictions in a drought</v>
          </cell>
          <cell r="Z570" t="str">
            <v>Percentage of the population the company serves, that would experience severe supply restrictions (e.g. standpipes or rota cuts) in a 1-in-200 year drought.</v>
          </cell>
          <cell r="AA570">
            <v>0.115</v>
          </cell>
          <cell r="AB570">
            <v>0.88500000000000001</v>
          </cell>
          <cell r="AC570" t="str">
            <v/>
          </cell>
          <cell r="AD570" t="str">
            <v/>
          </cell>
          <cell r="AE570" t="str">
            <v/>
          </cell>
          <cell r="AF570" t="str">
            <v/>
          </cell>
          <cell r="AG570" t="str">
            <v/>
          </cell>
          <cell r="AH570" t="str">
            <v/>
          </cell>
          <cell r="AI570">
            <v>1</v>
          </cell>
          <cell r="AJ570" t="str">
            <v>NFI</v>
          </cell>
          <cell r="AK570" t="str">
            <v/>
          </cell>
          <cell r="AL570" t="str">
            <v/>
          </cell>
          <cell r="AM570" t="str">
            <v>Resilience</v>
          </cell>
          <cell r="AN570" t="str">
            <v>%</v>
          </cell>
          <cell r="AO570" t="str">
            <v>Percentage of population at risk</v>
          </cell>
          <cell r="AP570">
            <v>1</v>
          </cell>
          <cell r="AQ570" t="str">
            <v>Down</v>
          </cell>
          <cell r="AR570" t="str">
            <v>Risk of severe restrictions in a drought</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4.5</v>
          </cell>
          <cell r="BJ570">
            <v>4.5</v>
          </cell>
          <cell r="BK570">
            <v>4.5</v>
          </cell>
          <cell r="BL570">
            <v>4.5</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t="str">
            <v/>
          </cell>
          <cell r="CE570" t="str">
            <v/>
          </cell>
          <cell r="CF570" t="str">
            <v/>
          </cell>
          <cell r="CG570" t="str">
            <v/>
          </cell>
          <cell r="CH570" t="str">
            <v/>
          </cell>
          <cell r="CI570" t="str">
            <v/>
          </cell>
          <cell r="CJ570" t="str">
            <v/>
          </cell>
          <cell r="CK570" t="str">
            <v/>
          </cell>
          <cell r="CL570" t="str">
            <v/>
          </cell>
          <cell r="CM570" t="str">
            <v/>
          </cell>
          <cell r="CN570" t="str">
            <v/>
          </cell>
          <cell r="CO570" t="str">
            <v/>
          </cell>
          <cell r="CP570" t="str">
            <v/>
          </cell>
          <cell r="CQ570" t="str">
            <v/>
          </cell>
          <cell r="CR570" t="str">
            <v/>
          </cell>
          <cell r="CS570" t="str">
            <v/>
          </cell>
          <cell r="CT570" t="str">
            <v/>
          </cell>
          <cell r="CU570" t="str">
            <v/>
          </cell>
          <cell r="CV570" t="str">
            <v/>
          </cell>
          <cell r="CW570" t="str">
            <v/>
          </cell>
          <cell r="CX570" t="str">
            <v/>
          </cell>
          <cell r="CY570" t="str">
            <v/>
          </cell>
          <cell r="CZ570" t="str">
            <v/>
          </cell>
          <cell r="DA570" t="str">
            <v/>
          </cell>
          <cell r="DB570" t="str">
            <v/>
          </cell>
          <cell r="DC570" t="str">
            <v/>
          </cell>
          <cell r="DD570" t="str">
            <v/>
          </cell>
          <cell r="DE570" t="str">
            <v/>
          </cell>
          <cell r="DF570" t="str">
            <v/>
          </cell>
          <cell r="DG570" t="str">
            <v/>
          </cell>
          <cell r="DH570" t="str">
            <v/>
          </cell>
          <cell r="DI570" t="str">
            <v/>
          </cell>
          <cell r="DJ570" t="str">
            <v/>
          </cell>
          <cell r="DK570" t="str">
            <v/>
          </cell>
          <cell r="DL570" t="str">
            <v/>
          </cell>
          <cell r="DM570" t="str">
            <v/>
          </cell>
          <cell r="DN570" t="str">
            <v/>
          </cell>
          <cell r="DO570" t="str">
            <v/>
          </cell>
          <cell r="DP570" t="str">
            <v/>
          </cell>
          <cell r="DQ570" t="str">
            <v/>
          </cell>
          <cell r="DR570" t="str">
            <v/>
          </cell>
          <cell r="DS570" t="str">
            <v/>
          </cell>
          <cell r="DT570" t="str">
            <v/>
          </cell>
          <cell r="DU570" t="str">
            <v/>
          </cell>
          <cell r="DV570">
            <v>1</v>
          </cell>
          <cell r="DW570" t="str">
            <v/>
          </cell>
        </row>
        <row r="571">
          <cell r="U571" t="str">
            <v>PR19WSH_Ft2</v>
          </cell>
          <cell r="V571" t="str">
            <v>Create a better future for all our communities</v>
          </cell>
          <cell r="W571" t="str">
            <v>PR19 new</v>
          </cell>
          <cell r="X571" t="str">
            <v>Ft2</v>
          </cell>
          <cell r="Y571" t="str">
            <v>Risk of sewer flooding in a storm</v>
          </cell>
          <cell r="Z571" t="str">
            <v>Percentage of population at risk of sewer flooding in a 1-in-50 year storm.</v>
          </cell>
          <cell r="AA571" t="str">
            <v/>
          </cell>
          <cell r="AB571" t="str">
            <v/>
          </cell>
          <cell r="AC571">
            <v>1</v>
          </cell>
          <cell r="AD571" t="str">
            <v/>
          </cell>
          <cell r="AE571" t="str">
            <v/>
          </cell>
          <cell r="AF571" t="str">
            <v/>
          </cell>
          <cell r="AG571" t="str">
            <v/>
          </cell>
          <cell r="AH571" t="str">
            <v/>
          </cell>
          <cell r="AI571">
            <v>1</v>
          </cell>
          <cell r="AJ571" t="str">
            <v>NFI</v>
          </cell>
          <cell r="AK571" t="str">
            <v/>
          </cell>
          <cell r="AL571" t="str">
            <v/>
          </cell>
          <cell r="AM571" t="str">
            <v>Resilience</v>
          </cell>
          <cell r="AN571" t="str">
            <v>%</v>
          </cell>
          <cell r="AO571" t="str">
            <v>Percentage of population at risk</v>
          </cell>
          <cell r="AP571">
            <v>2</v>
          </cell>
          <cell r="AQ571" t="str">
            <v>Down</v>
          </cell>
          <cell r="AR571" t="str">
            <v>Risk of sewer flooding in a storm</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30.69</v>
          </cell>
          <cell r="BJ571">
            <v>30.38</v>
          </cell>
          <cell r="BK571">
            <v>30.07</v>
          </cell>
          <cell r="BL571">
            <v>29.76</v>
          </cell>
          <cell r="BM571">
            <v>29.45</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t="str">
            <v/>
          </cell>
          <cell r="CE571" t="str">
            <v/>
          </cell>
          <cell r="CF571" t="str">
            <v/>
          </cell>
          <cell r="CG571" t="str">
            <v/>
          </cell>
          <cell r="CH571" t="str">
            <v/>
          </cell>
          <cell r="CI571" t="str">
            <v/>
          </cell>
          <cell r="CJ571" t="str">
            <v/>
          </cell>
          <cell r="CK571" t="str">
            <v/>
          </cell>
          <cell r="CL571" t="str">
            <v/>
          </cell>
          <cell r="CM571" t="str">
            <v/>
          </cell>
          <cell r="CN571" t="str">
            <v/>
          </cell>
          <cell r="CO571" t="str">
            <v/>
          </cell>
          <cell r="CP571" t="str">
            <v/>
          </cell>
          <cell r="CQ571" t="str">
            <v/>
          </cell>
          <cell r="CR571" t="str">
            <v/>
          </cell>
          <cell r="CS571" t="str">
            <v/>
          </cell>
          <cell r="CT571" t="str">
            <v/>
          </cell>
          <cell r="CU571" t="str">
            <v/>
          </cell>
          <cell r="CV571" t="str">
            <v/>
          </cell>
          <cell r="CW571" t="str">
            <v/>
          </cell>
          <cell r="CX571" t="str">
            <v/>
          </cell>
          <cell r="CY571" t="str">
            <v/>
          </cell>
          <cell r="CZ571" t="str">
            <v/>
          </cell>
          <cell r="DA571" t="str">
            <v/>
          </cell>
          <cell r="DB571" t="str">
            <v/>
          </cell>
          <cell r="DC571" t="str">
            <v/>
          </cell>
          <cell r="DD571" t="str">
            <v/>
          </cell>
          <cell r="DE571" t="str">
            <v/>
          </cell>
          <cell r="DF571" t="str">
            <v/>
          </cell>
          <cell r="DG571" t="str">
            <v/>
          </cell>
          <cell r="DH571" t="str">
            <v/>
          </cell>
          <cell r="DI571" t="str">
            <v/>
          </cell>
          <cell r="DJ571" t="str">
            <v/>
          </cell>
          <cell r="DK571" t="str">
            <v/>
          </cell>
          <cell r="DL571" t="str">
            <v/>
          </cell>
          <cell r="DM571" t="str">
            <v/>
          </cell>
          <cell r="DN571" t="str">
            <v/>
          </cell>
          <cell r="DO571" t="str">
            <v/>
          </cell>
          <cell r="DP571" t="str">
            <v/>
          </cell>
          <cell r="DQ571" t="str">
            <v/>
          </cell>
          <cell r="DR571" t="str">
            <v/>
          </cell>
          <cell r="DS571" t="str">
            <v/>
          </cell>
          <cell r="DT571" t="str">
            <v/>
          </cell>
          <cell r="DU571" t="str">
            <v/>
          </cell>
          <cell r="DV571">
            <v>1</v>
          </cell>
          <cell r="DW571" t="str">
            <v/>
          </cell>
        </row>
        <row r="572">
          <cell r="U572" t="str">
            <v>PR19WSH_Ft3</v>
          </cell>
          <cell r="V572" t="str">
            <v>Create a better future for all our communities</v>
          </cell>
          <cell r="W572" t="str">
            <v>PR14 revision</v>
          </cell>
          <cell r="X572" t="str">
            <v>Ft3</v>
          </cell>
          <cell r="Y572" t="str">
            <v>Energy self-sufficiency</v>
          </cell>
          <cell r="Z572" t="str">
            <v xml:space="preserve">Electricity generated and gas injected to grid as a percentage of all electricity and gas consumed (gas expressed as an electricity equivalent). </v>
          </cell>
          <cell r="AA572">
            <v>4.3999999999999997E-2</v>
          </cell>
          <cell r="AB572">
            <v>0.33800000000000002</v>
          </cell>
          <cell r="AC572">
            <v>0.48</v>
          </cell>
          <cell r="AD572">
            <v>4.3999999999999997E-2</v>
          </cell>
          <cell r="AE572">
            <v>8.4000000000000005E-2</v>
          </cell>
          <cell r="AF572">
            <v>0.01</v>
          </cell>
          <cell r="AG572" t="str">
            <v/>
          </cell>
          <cell r="AH572" t="str">
            <v/>
          </cell>
          <cell r="AI572">
            <v>1</v>
          </cell>
          <cell r="AJ572" t="str">
            <v>NFI</v>
          </cell>
          <cell r="AK572" t="str">
            <v/>
          </cell>
          <cell r="AL572" t="str">
            <v/>
          </cell>
          <cell r="AM572" t="str">
            <v>Energy/emissions</v>
          </cell>
          <cell r="AN572" t="str">
            <v>%</v>
          </cell>
          <cell r="AO572" t="str">
            <v/>
          </cell>
          <cell r="AP572">
            <v>0</v>
          </cell>
          <cell r="AQ572" t="str">
            <v>Up</v>
          </cell>
          <cell r="AR572" t="str">
            <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t="str">
            <v/>
          </cell>
          <cell r="BJ572" t="str">
            <v/>
          </cell>
          <cell r="BK572" t="str">
            <v/>
          </cell>
          <cell r="BL572" t="str">
            <v/>
          </cell>
          <cell r="BM572" t="str">
            <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C572" t="str">
            <v/>
          </cell>
          <cell r="DD572" t="str">
            <v/>
          </cell>
          <cell r="DE572" t="str">
            <v/>
          </cell>
          <cell r="DF572" t="str">
            <v/>
          </cell>
          <cell r="DG572" t="str">
            <v/>
          </cell>
          <cell r="DH572" t="str">
            <v/>
          </cell>
          <cell r="DI572" t="str">
            <v/>
          </cell>
          <cell r="DJ572" t="str">
            <v/>
          </cell>
          <cell r="DK572" t="str">
            <v/>
          </cell>
          <cell r="DL572" t="str">
            <v/>
          </cell>
          <cell r="DM572" t="str">
            <v/>
          </cell>
          <cell r="DN572" t="str">
            <v/>
          </cell>
          <cell r="DO572" t="str">
            <v/>
          </cell>
          <cell r="DP572" t="str">
            <v/>
          </cell>
          <cell r="DQ572" t="str">
            <v/>
          </cell>
          <cell r="DR572" t="str">
            <v/>
          </cell>
          <cell r="DS572" t="str">
            <v/>
          </cell>
          <cell r="DT572" t="str">
            <v/>
          </cell>
          <cell r="DU572" t="str">
            <v/>
          </cell>
          <cell r="DV572">
            <v>1E-3</v>
          </cell>
          <cell r="DW572" t="str">
            <v/>
          </cell>
        </row>
        <row r="573">
          <cell r="U573" t="str">
            <v>PR19WSH_Ft4</v>
          </cell>
          <cell r="V573" t="str">
            <v>Create a better future for all our communities</v>
          </cell>
          <cell r="W573" t="str">
            <v>PR14 continuation</v>
          </cell>
          <cell r="X573" t="str">
            <v>Ft4</v>
          </cell>
          <cell r="Y573" t="str">
            <v>Surface water removed from sewers</v>
          </cell>
          <cell r="Z573" t="str">
            <v>The volume of surface water removed from the sewers (measured in metres cubed)</v>
          </cell>
          <cell r="AA573" t="str">
            <v/>
          </cell>
          <cell r="AB573" t="str">
            <v/>
          </cell>
          <cell r="AC573">
            <v>1</v>
          </cell>
          <cell r="AD573" t="str">
            <v/>
          </cell>
          <cell r="AE573" t="str">
            <v/>
          </cell>
          <cell r="AF573" t="str">
            <v/>
          </cell>
          <cell r="AG573" t="str">
            <v/>
          </cell>
          <cell r="AH573" t="str">
            <v/>
          </cell>
          <cell r="AI573">
            <v>1</v>
          </cell>
          <cell r="AJ573" t="str">
            <v>Out &amp; under</v>
          </cell>
          <cell r="AK573" t="str">
            <v xml:space="preserve">Revenue </v>
          </cell>
          <cell r="AL573" t="str">
            <v>In-period</v>
          </cell>
          <cell r="AM573" t="str">
            <v>Environmental</v>
          </cell>
          <cell r="AN573" t="str">
            <v>nr</v>
          </cell>
          <cell r="AO573" t="str">
            <v>per m3 of water removed from sewers</v>
          </cell>
          <cell r="AP573">
            <v>0</v>
          </cell>
          <cell r="AQ573" t="str">
            <v>Up</v>
          </cell>
          <cell r="AR573" t="str">
            <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t="str">
            <v/>
          </cell>
          <cell r="BJ573" t="str">
            <v/>
          </cell>
          <cell r="BK573" t="str">
            <v/>
          </cell>
          <cell r="BL573" t="str">
            <v/>
          </cell>
          <cell r="BM573" t="str">
            <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t="str">
            <v>Yes</v>
          </cell>
          <cell r="CE573" t="str">
            <v>Yes</v>
          </cell>
          <cell r="CF573" t="str">
            <v>Yes</v>
          </cell>
          <cell r="CG573" t="str">
            <v>Yes</v>
          </cell>
          <cell r="CH573" t="str">
            <v>Yes</v>
          </cell>
          <cell r="CI573" t="str">
            <v/>
          </cell>
          <cell r="CJ573" t="str">
            <v/>
          </cell>
          <cell r="CK573" t="str">
            <v/>
          </cell>
          <cell r="CL573" t="str">
            <v/>
          </cell>
          <cell r="CM573" t="str">
            <v/>
          </cell>
          <cell r="CN573" t="str">
            <v/>
          </cell>
          <cell r="CO573" t="str">
            <v/>
          </cell>
          <cell r="CP573" t="str">
            <v/>
          </cell>
          <cell r="CQ573" t="str">
            <v/>
          </cell>
          <cell r="CR573" t="str">
            <v/>
          </cell>
          <cell r="CS573" t="str">
            <v/>
          </cell>
          <cell r="CT573" t="str">
            <v/>
          </cell>
          <cell r="CU573" t="str">
            <v/>
          </cell>
          <cell r="CV573" t="str">
            <v/>
          </cell>
          <cell r="CW573" t="str">
            <v/>
          </cell>
          <cell r="CX573" t="str">
            <v/>
          </cell>
          <cell r="CY573" t="str">
            <v/>
          </cell>
          <cell r="CZ573" t="str">
            <v/>
          </cell>
          <cell r="DA573" t="str">
            <v/>
          </cell>
          <cell r="DB573" t="str">
            <v/>
          </cell>
          <cell r="DC573" t="str">
            <v/>
          </cell>
          <cell r="DD573" t="str">
            <v/>
          </cell>
          <cell r="DE573" t="str">
            <v/>
          </cell>
          <cell r="DF573" t="str">
            <v/>
          </cell>
          <cell r="DG573" t="str">
            <v/>
          </cell>
          <cell r="DH573" t="str">
            <v/>
          </cell>
          <cell r="DI573" t="str">
            <v/>
          </cell>
          <cell r="DJ573" t="str">
            <v/>
          </cell>
          <cell r="DK573" t="str">
            <v/>
          </cell>
          <cell r="DL573" t="str">
            <v/>
          </cell>
          <cell r="DM573" t="str">
            <v/>
          </cell>
          <cell r="DN573" t="str">
            <v/>
          </cell>
          <cell r="DO573" t="str">
            <v/>
          </cell>
          <cell r="DP573" t="str">
            <v/>
          </cell>
          <cell r="DQ573" t="str">
            <v/>
          </cell>
          <cell r="DR573" t="str">
            <v/>
          </cell>
          <cell r="DS573" t="str">
            <v/>
          </cell>
          <cell r="DT573" t="str">
            <v/>
          </cell>
          <cell r="DU573" t="str">
            <v/>
          </cell>
          <cell r="DV573">
            <v>1E-4</v>
          </cell>
          <cell r="DW573" t="str">
            <v/>
          </cell>
        </row>
        <row r="574">
          <cell r="U574" t="str">
            <v>PR19WSH_Ft5</v>
          </cell>
          <cell r="V574" t="str">
            <v>Create a better future for all our communities</v>
          </cell>
          <cell r="W574" t="str">
            <v>PR14 revision</v>
          </cell>
          <cell r="X574" t="str">
            <v>Ft5</v>
          </cell>
          <cell r="Y574" t="str">
            <v>Asset Resilience (reservoirs)</v>
          </cell>
          <cell r="Z574" t="str">
            <v xml:space="preserve">A score for critical water resources assets based on the company resilience scorecard. Critical assets are those for which failure would have a major impact on service to customers or on the environment. </v>
          </cell>
          <cell r="AA574">
            <v>1</v>
          </cell>
          <cell r="AB574" t="str">
            <v/>
          </cell>
          <cell r="AC574" t="str">
            <v/>
          </cell>
          <cell r="AD574" t="str">
            <v/>
          </cell>
          <cell r="AE574" t="str">
            <v/>
          </cell>
          <cell r="AF574" t="str">
            <v/>
          </cell>
          <cell r="AG574" t="str">
            <v/>
          </cell>
          <cell r="AH574" t="str">
            <v/>
          </cell>
          <cell r="AI574">
            <v>1</v>
          </cell>
          <cell r="AJ574" t="str">
            <v>NFI</v>
          </cell>
          <cell r="AK574" t="str">
            <v/>
          </cell>
          <cell r="AL574" t="str">
            <v/>
          </cell>
          <cell r="AM574" t="str">
            <v>Resilience</v>
          </cell>
          <cell r="AN574" t="str">
            <v>%</v>
          </cell>
          <cell r="AO574" t="str">
            <v/>
          </cell>
          <cell r="AP574">
            <v>1</v>
          </cell>
          <cell r="AQ574" t="str">
            <v>Up</v>
          </cell>
          <cell r="AR574" t="str">
            <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t="str">
            <v/>
          </cell>
          <cell r="BJ574" t="str">
            <v/>
          </cell>
          <cell r="BK574" t="str">
            <v/>
          </cell>
          <cell r="BL574" t="str">
            <v/>
          </cell>
          <cell r="BM574" t="str">
            <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C574" t="str">
            <v/>
          </cell>
          <cell r="DD574" t="str">
            <v/>
          </cell>
          <cell r="DE574" t="str">
            <v/>
          </cell>
          <cell r="DF574" t="str">
            <v/>
          </cell>
          <cell r="DG574" t="str">
            <v/>
          </cell>
          <cell r="DH574" t="str">
            <v/>
          </cell>
          <cell r="DI574" t="str">
            <v/>
          </cell>
          <cell r="DJ574" t="str">
            <v/>
          </cell>
          <cell r="DK574" t="str">
            <v/>
          </cell>
          <cell r="DL574" t="str">
            <v/>
          </cell>
          <cell r="DM574" t="str">
            <v/>
          </cell>
          <cell r="DN574" t="str">
            <v/>
          </cell>
          <cell r="DO574" t="str">
            <v/>
          </cell>
          <cell r="DP574" t="str">
            <v/>
          </cell>
          <cell r="DQ574" t="str">
            <v/>
          </cell>
          <cell r="DR574" t="str">
            <v/>
          </cell>
          <cell r="DS574" t="str">
            <v/>
          </cell>
          <cell r="DT574" t="str">
            <v/>
          </cell>
          <cell r="DU574" t="str">
            <v/>
          </cell>
          <cell r="DV574">
            <v>1</v>
          </cell>
          <cell r="DW574" t="str">
            <v/>
          </cell>
        </row>
        <row r="575">
          <cell r="U575" t="str">
            <v>PR19WSH_Ft6</v>
          </cell>
          <cell r="V575" t="str">
            <v>Create a better future for all our communities</v>
          </cell>
          <cell r="W575" t="str">
            <v>PR14 revision</v>
          </cell>
          <cell r="X575" t="str">
            <v>Ft6</v>
          </cell>
          <cell r="Y575" t="str">
            <v>Asset Resilience (water network+ above ground)</v>
          </cell>
          <cell r="Z575" t="str">
            <v xml:space="preserve">A score for critical water network plus above ground assets based on the company resilience scorecard. Critical assets are those for which failure would have a major impact on service to customers or on the environment. </v>
          </cell>
          <cell r="AA575" t="str">
            <v/>
          </cell>
          <cell r="AB575">
            <v>1</v>
          </cell>
          <cell r="AC575" t="str">
            <v/>
          </cell>
          <cell r="AD575" t="str">
            <v/>
          </cell>
          <cell r="AE575" t="str">
            <v/>
          </cell>
          <cell r="AF575" t="str">
            <v/>
          </cell>
          <cell r="AG575" t="str">
            <v/>
          </cell>
          <cell r="AH575" t="str">
            <v/>
          </cell>
          <cell r="AI575">
            <v>1</v>
          </cell>
          <cell r="AJ575" t="str">
            <v>NFI</v>
          </cell>
          <cell r="AK575" t="str">
            <v/>
          </cell>
          <cell r="AL575" t="str">
            <v/>
          </cell>
          <cell r="AM575" t="str">
            <v>Resilience</v>
          </cell>
          <cell r="AN575" t="str">
            <v>%</v>
          </cell>
          <cell r="AO575" t="str">
            <v/>
          </cell>
          <cell r="AP575">
            <v>1</v>
          </cell>
          <cell r="AQ575" t="str">
            <v>Up</v>
          </cell>
          <cell r="AR575" t="str">
            <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t="str">
            <v/>
          </cell>
          <cell r="BJ575" t="str">
            <v/>
          </cell>
          <cell r="BK575" t="str">
            <v/>
          </cell>
          <cell r="BL575" t="str">
            <v/>
          </cell>
          <cell r="BM575" t="str">
            <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C575" t="str">
            <v/>
          </cell>
          <cell r="DD575" t="str">
            <v/>
          </cell>
          <cell r="DE575" t="str">
            <v/>
          </cell>
          <cell r="DF575" t="str">
            <v/>
          </cell>
          <cell r="DG575" t="str">
            <v/>
          </cell>
          <cell r="DH575" t="str">
            <v/>
          </cell>
          <cell r="DI575" t="str">
            <v/>
          </cell>
          <cell r="DJ575" t="str">
            <v/>
          </cell>
          <cell r="DK575" t="str">
            <v/>
          </cell>
          <cell r="DL575" t="str">
            <v/>
          </cell>
          <cell r="DM575" t="str">
            <v/>
          </cell>
          <cell r="DN575" t="str">
            <v/>
          </cell>
          <cell r="DO575" t="str">
            <v/>
          </cell>
          <cell r="DP575" t="str">
            <v/>
          </cell>
          <cell r="DQ575" t="str">
            <v/>
          </cell>
          <cell r="DR575" t="str">
            <v/>
          </cell>
          <cell r="DS575" t="str">
            <v/>
          </cell>
          <cell r="DT575" t="str">
            <v/>
          </cell>
          <cell r="DU575" t="str">
            <v/>
          </cell>
          <cell r="DV575">
            <v>1</v>
          </cell>
          <cell r="DW575" t="str">
            <v/>
          </cell>
        </row>
        <row r="576">
          <cell r="U576" t="str">
            <v>PR19WSH_Ft7</v>
          </cell>
          <cell r="V576" t="str">
            <v>Create a better future for all our communities</v>
          </cell>
          <cell r="W576" t="str">
            <v>PR14 revision</v>
          </cell>
          <cell r="X576" t="str">
            <v>Ft7</v>
          </cell>
          <cell r="Y576" t="str">
            <v>Asset Resilience (water network+ below ground)</v>
          </cell>
          <cell r="Z576" t="str">
            <v xml:space="preserve">A score for critical water network plus below ground assets based on the company resilience scorecard. Critical assets are those for which failure would have a major impact on service to customers or on the environment. </v>
          </cell>
          <cell r="AA576" t="str">
            <v/>
          </cell>
          <cell r="AB576">
            <v>1</v>
          </cell>
          <cell r="AC576" t="str">
            <v/>
          </cell>
          <cell r="AD576" t="str">
            <v/>
          </cell>
          <cell r="AE576" t="str">
            <v/>
          </cell>
          <cell r="AF576" t="str">
            <v/>
          </cell>
          <cell r="AG576" t="str">
            <v/>
          </cell>
          <cell r="AH576" t="str">
            <v/>
          </cell>
          <cell r="AI576">
            <v>1</v>
          </cell>
          <cell r="AJ576" t="str">
            <v>NFI</v>
          </cell>
          <cell r="AK576" t="str">
            <v/>
          </cell>
          <cell r="AL576" t="str">
            <v/>
          </cell>
          <cell r="AM576" t="str">
            <v>Resilience</v>
          </cell>
          <cell r="AN576" t="str">
            <v>%</v>
          </cell>
          <cell r="AO576" t="str">
            <v/>
          </cell>
          <cell r="AP576">
            <v>1</v>
          </cell>
          <cell r="AQ576" t="str">
            <v>Up</v>
          </cell>
          <cell r="AR576" t="str">
            <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t="str">
            <v/>
          </cell>
          <cell r="BJ576" t="str">
            <v/>
          </cell>
          <cell r="BK576" t="str">
            <v/>
          </cell>
          <cell r="BL576" t="str">
            <v/>
          </cell>
          <cell r="BM576" t="str">
            <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0</v>
          </cell>
          <cell r="CB576">
            <v>0</v>
          </cell>
          <cell r="CC576">
            <v>0</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C576" t="str">
            <v/>
          </cell>
          <cell r="DD576" t="str">
            <v/>
          </cell>
          <cell r="DE576" t="str">
            <v/>
          </cell>
          <cell r="DF576" t="str">
            <v/>
          </cell>
          <cell r="DG576" t="str">
            <v/>
          </cell>
          <cell r="DH576" t="str">
            <v/>
          </cell>
          <cell r="DI576" t="str">
            <v/>
          </cell>
          <cell r="DJ576" t="str">
            <v/>
          </cell>
          <cell r="DK576" t="str">
            <v/>
          </cell>
          <cell r="DL576" t="str">
            <v/>
          </cell>
          <cell r="DM576" t="str">
            <v/>
          </cell>
          <cell r="DN576" t="str">
            <v/>
          </cell>
          <cell r="DO576" t="str">
            <v/>
          </cell>
          <cell r="DP576" t="str">
            <v/>
          </cell>
          <cell r="DQ576" t="str">
            <v/>
          </cell>
          <cell r="DR576" t="str">
            <v/>
          </cell>
          <cell r="DS576" t="str">
            <v/>
          </cell>
          <cell r="DT576" t="str">
            <v/>
          </cell>
          <cell r="DU576" t="str">
            <v/>
          </cell>
          <cell r="DV576">
            <v>1</v>
          </cell>
          <cell r="DW576" t="str">
            <v/>
          </cell>
        </row>
        <row r="577">
          <cell r="U577" t="str">
            <v>PR19WSH_Ft8</v>
          </cell>
          <cell r="V577" t="str">
            <v>Create a better future for all our communities</v>
          </cell>
          <cell r="W577" t="str">
            <v>PR14 revision</v>
          </cell>
          <cell r="X577" t="str">
            <v>Ft8</v>
          </cell>
          <cell r="Y577" t="str">
            <v>Asset Resilience (waste network+ above ground)</v>
          </cell>
          <cell r="Z577" t="str">
            <v xml:space="preserve">A score for critical wastewater network plus above ground assets based on the company resilience scorecard. Critical assets are those for which failure would have a major impact on service to customers or on the environment. </v>
          </cell>
          <cell r="AA577" t="str">
            <v/>
          </cell>
          <cell r="AB577" t="str">
            <v/>
          </cell>
          <cell r="AC577">
            <v>1</v>
          </cell>
          <cell r="AD577" t="str">
            <v/>
          </cell>
          <cell r="AE577" t="str">
            <v/>
          </cell>
          <cell r="AF577" t="str">
            <v/>
          </cell>
          <cell r="AG577" t="str">
            <v/>
          </cell>
          <cell r="AH577" t="str">
            <v/>
          </cell>
          <cell r="AI577">
            <v>1</v>
          </cell>
          <cell r="AJ577" t="str">
            <v>NFI</v>
          </cell>
          <cell r="AK577" t="str">
            <v/>
          </cell>
          <cell r="AL577" t="str">
            <v/>
          </cell>
          <cell r="AM577" t="str">
            <v>Resilience</v>
          </cell>
          <cell r="AN577" t="str">
            <v>%</v>
          </cell>
          <cell r="AO577" t="str">
            <v/>
          </cell>
          <cell r="AP577">
            <v>1</v>
          </cell>
          <cell r="AQ577" t="str">
            <v>Up</v>
          </cell>
          <cell r="AR577" t="str">
            <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t="str">
            <v/>
          </cell>
          <cell r="BJ577" t="str">
            <v/>
          </cell>
          <cell r="BK577" t="str">
            <v/>
          </cell>
          <cell r="BL577" t="str">
            <v/>
          </cell>
          <cell r="BM577" t="str">
            <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0</v>
          </cell>
          <cell r="CB577">
            <v>0</v>
          </cell>
          <cell r="CC577">
            <v>0</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C577" t="str">
            <v/>
          </cell>
          <cell r="DD577" t="str">
            <v/>
          </cell>
          <cell r="DE577" t="str">
            <v/>
          </cell>
          <cell r="DF577" t="str">
            <v/>
          </cell>
          <cell r="DG577" t="str">
            <v/>
          </cell>
          <cell r="DH577" t="str">
            <v/>
          </cell>
          <cell r="DI577" t="str">
            <v/>
          </cell>
          <cell r="DJ577" t="str">
            <v/>
          </cell>
          <cell r="DK577" t="str">
            <v/>
          </cell>
          <cell r="DL577" t="str">
            <v/>
          </cell>
          <cell r="DM577" t="str">
            <v/>
          </cell>
          <cell r="DN577" t="str">
            <v/>
          </cell>
          <cell r="DO577" t="str">
            <v/>
          </cell>
          <cell r="DP577" t="str">
            <v/>
          </cell>
          <cell r="DQ577" t="str">
            <v/>
          </cell>
          <cell r="DR577" t="str">
            <v/>
          </cell>
          <cell r="DS577" t="str">
            <v/>
          </cell>
          <cell r="DT577" t="str">
            <v/>
          </cell>
          <cell r="DU577" t="str">
            <v/>
          </cell>
          <cell r="DV577">
            <v>1</v>
          </cell>
          <cell r="DW577" t="str">
            <v/>
          </cell>
        </row>
        <row r="578">
          <cell r="U578" t="str">
            <v>PR19WSH_Ft9</v>
          </cell>
          <cell r="V578" t="str">
            <v>Create a better future for all our communities</v>
          </cell>
          <cell r="W578" t="str">
            <v>PR14 revision</v>
          </cell>
          <cell r="X578" t="str">
            <v>Ft9</v>
          </cell>
          <cell r="Y578" t="str">
            <v>Asset Resilience (waste network+ below ground)</v>
          </cell>
          <cell r="Z578" t="str">
            <v xml:space="preserve">A score for critical wastewater network plus below ground assets based on the company resilience scorecard. Critical assets are those for which failure would have a major impact on service to customers or on the environment. </v>
          </cell>
          <cell r="AA578" t="str">
            <v/>
          </cell>
          <cell r="AB578" t="str">
            <v/>
          </cell>
          <cell r="AC578">
            <v>1</v>
          </cell>
          <cell r="AD578" t="str">
            <v/>
          </cell>
          <cell r="AE578" t="str">
            <v/>
          </cell>
          <cell r="AF578" t="str">
            <v/>
          </cell>
          <cell r="AG578" t="str">
            <v/>
          </cell>
          <cell r="AH578" t="str">
            <v/>
          </cell>
          <cell r="AI578">
            <v>1</v>
          </cell>
          <cell r="AJ578" t="str">
            <v>NFI</v>
          </cell>
          <cell r="AK578" t="str">
            <v/>
          </cell>
          <cell r="AL578" t="str">
            <v/>
          </cell>
          <cell r="AM578" t="str">
            <v>Resilience</v>
          </cell>
          <cell r="AN578" t="str">
            <v>%</v>
          </cell>
          <cell r="AO578" t="str">
            <v/>
          </cell>
          <cell r="AP578">
            <v>1</v>
          </cell>
          <cell r="AQ578" t="str">
            <v>Up</v>
          </cell>
          <cell r="AR578" t="str">
            <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t="str">
            <v/>
          </cell>
          <cell r="BJ578" t="str">
            <v/>
          </cell>
          <cell r="BK578" t="str">
            <v/>
          </cell>
          <cell r="BL578" t="str">
            <v/>
          </cell>
          <cell r="BM578" t="str">
            <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C578" t="str">
            <v/>
          </cell>
          <cell r="DD578" t="str">
            <v/>
          </cell>
          <cell r="DE578" t="str">
            <v/>
          </cell>
          <cell r="DF578" t="str">
            <v/>
          </cell>
          <cell r="DG578" t="str">
            <v/>
          </cell>
          <cell r="DH578" t="str">
            <v/>
          </cell>
          <cell r="DI578" t="str">
            <v/>
          </cell>
          <cell r="DJ578" t="str">
            <v/>
          </cell>
          <cell r="DK578" t="str">
            <v/>
          </cell>
          <cell r="DL578" t="str">
            <v/>
          </cell>
          <cell r="DM578" t="str">
            <v/>
          </cell>
          <cell r="DN578" t="str">
            <v/>
          </cell>
          <cell r="DO578" t="str">
            <v/>
          </cell>
          <cell r="DP578" t="str">
            <v/>
          </cell>
          <cell r="DQ578" t="str">
            <v/>
          </cell>
          <cell r="DR578" t="str">
            <v/>
          </cell>
          <cell r="DS578" t="str">
            <v/>
          </cell>
          <cell r="DT578" t="str">
            <v/>
          </cell>
          <cell r="DU578" t="str">
            <v/>
          </cell>
          <cell r="DV578">
            <v>1</v>
          </cell>
          <cell r="DW578" t="str">
            <v/>
          </cell>
        </row>
        <row r="579">
          <cell r="U579" t="str">
            <v>PR19WSH_Ft10</v>
          </cell>
          <cell r="V579" t="str">
            <v>Create a better future for all our communities</v>
          </cell>
          <cell r="W579" t="str">
            <v>PR19 new</v>
          </cell>
          <cell r="X579" t="str">
            <v>Ft10</v>
          </cell>
          <cell r="Y579" t="str">
            <v>Community education</v>
          </cell>
          <cell r="Z579" t="str">
            <v>The total number of children and adults who have participated in our educational activities.</v>
          </cell>
          <cell r="AA579" t="str">
            <v/>
          </cell>
          <cell r="AB579">
            <v>0.41399999999999998</v>
          </cell>
          <cell r="AC579">
            <v>0.58599999999999997</v>
          </cell>
          <cell r="AD579" t="str">
            <v/>
          </cell>
          <cell r="AE579" t="str">
            <v/>
          </cell>
          <cell r="AF579" t="str">
            <v/>
          </cell>
          <cell r="AG579" t="str">
            <v/>
          </cell>
          <cell r="AH579" t="str">
            <v/>
          </cell>
          <cell r="AI579">
            <v>1</v>
          </cell>
          <cell r="AJ579" t="str">
            <v>Under</v>
          </cell>
          <cell r="AK579" t="str">
            <v/>
          </cell>
          <cell r="AL579" t="str">
            <v/>
          </cell>
          <cell r="AM579" t="str">
            <v>Customer education/awareness</v>
          </cell>
          <cell r="AN579" t="str">
            <v>nr</v>
          </cell>
          <cell r="AO579" t="str">
            <v/>
          </cell>
          <cell r="AP579">
            <v>0</v>
          </cell>
          <cell r="AQ579" t="str">
            <v>Up</v>
          </cell>
          <cell r="AR579" t="str">
            <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t="str">
            <v/>
          </cell>
          <cell r="BJ579" t="str">
            <v/>
          </cell>
          <cell r="BK579" t="str">
            <v/>
          </cell>
          <cell r="BL579" t="str">
            <v/>
          </cell>
          <cell r="BM579" t="str">
            <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0</v>
          </cell>
          <cell r="CB579">
            <v>0</v>
          </cell>
          <cell r="CC579">
            <v>0</v>
          </cell>
          <cell r="CD579" t="str">
            <v>Yes</v>
          </cell>
          <cell r="CE579" t="str">
            <v>Yes</v>
          </cell>
          <cell r="CF579" t="str">
            <v>Yes</v>
          </cell>
          <cell r="CG579" t="str">
            <v>Yes</v>
          </cell>
          <cell r="CH579" t="str">
            <v>Yes</v>
          </cell>
          <cell r="CI579" t="str">
            <v/>
          </cell>
          <cell r="CJ579" t="str">
            <v/>
          </cell>
          <cell r="CK579" t="str">
            <v/>
          </cell>
          <cell r="CL579" t="str">
            <v/>
          </cell>
          <cell r="CM579" t="str">
            <v/>
          </cell>
          <cell r="CN579" t="str">
            <v/>
          </cell>
          <cell r="CO579" t="str">
            <v/>
          </cell>
          <cell r="CP579" t="str">
            <v/>
          </cell>
          <cell r="CQ579" t="str">
            <v/>
          </cell>
          <cell r="CR579" t="str">
            <v/>
          </cell>
          <cell r="CS579" t="str">
            <v/>
          </cell>
          <cell r="CT579" t="str">
            <v/>
          </cell>
          <cell r="CU579" t="str">
            <v/>
          </cell>
          <cell r="CV579" t="str">
            <v/>
          </cell>
          <cell r="CW579" t="str">
            <v/>
          </cell>
          <cell r="CX579" t="str">
            <v/>
          </cell>
          <cell r="CY579" t="str">
            <v/>
          </cell>
          <cell r="CZ579" t="str">
            <v/>
          </cell>
          <cell r="DA579" t="str">
            <v/>
          </cell>
          <cell r="DB579" t="str">
            <v/>
          </cell>
          <cell r="DC579" t="str">
            <v/>
          </cell>
          <cell r="DD579" t="str">
            <v/>
          </cell>
          <cell r="DE579" t="str">
            <v/>
          </cell>
          <cell r="DF579" t="str">
            <v/>
          </cell>
          <cell r="DG579" t="str">
            <v/>
          </cell>
          <cell r="DH579" t="str">
            <v/>
          </cell>
          <cell r="DI579" t="str">
            <v/>
          </cell>
          <cell r="DJ579" t="str">
            <v/>
          </cell>
          <cell r="DK579" t="str">
            <v/>
          </cell>
          <cell r="DL579" t="str">
            <v/>
          </cell>
          <cell r="DM579" t="str">
            <v/>
          </cell>
          <cell r="DN579" t="str">
            <v/>
          </cell>
          <cell r="DO579" t="str">
            <v/>
          </cell>
          <cell r="DP579" t="str">
            <v/>
          </cell>
          <cell r="DQ579" t="str">
            <v/>
          </cell>
          <cell r="DR579" t="str">
            <v/>
          </cell>
          <cell r="DS579" t="str">
            <v/>
          </cell>
          <cell r="DT579" t="str">
            <v/>
          </cell>
          <cell r="DU579" t="str">
            <v/>
          </cell>
          <cell r="DV579" t="str">
            <v/>
          </cell>
          <cell r="DW579" t="str">
            <v/>
          </cell>
        </row>
        <row r="580">
          <cell r="U580" t="str">
            <v>PR19WSH_Ft11</v>
          </cell>
          <cell r="V580" t="str">
            <v>Create a better future for all our communities</v>
          </cell>
          <cell r="W580" t="str">
            <v>PR19 new</v>
          </cell>
          <cell r="X580" t="str">
            <v>Ft11</v>
          </cell>
          <cell r="Y580" t="str">
            <v>Visitors to recreational facilities</v>
          </cell>
          <cell r="Z580" t="str">
            <v>The number of visitors to our recreational sites across Wales.</v>
          </cell>
          <cell r="AA580">
            <v>1</v>
          </cell>
          <cell r="AB580" t="str">
            <v/>
          </cell>
          <cell r="AC580" t="str">
            <v/>
          </cell>
          <cell r="AD580" t="str">
            <v/>
          </cell>
          <cell r="AE580" t="str">
            <v/>
          </cell>
          <cell r="AF580" t="str">
            <v/>
          </cell>
          <cell r="AG580" t="str">
            <v/>
          </cell>
          <cell r="AH580" t="str">
            <v/>
          </cell>
          <cell r="AI580">
            <v>1</v>
          </cell>
          <cell r="AJ580" t="str">
            <v>Out &amp; under</v>
          </cell>
          <cell r="AK580" t="str">
            <v/>
          </cell>
          <cell r="AL580" t="str">
            <v/>
          </cell>
          <cell r="AM580" t="str">
            <v>Customer education/awareness</v>
          </cell>
          <cell r="AN580" t="str">
            <v>nr</v>
          </cell>
          <cell r="AO580" t="str">
            <v/>
          </cell>
          <cell r="AP580">
            <v>0</v>
          </cell>
          <cell r="AQ580" t="str">
            <v>Up</v>
          </cell>
          <cell r="AR580" t="str">
            <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t="str">
            <v/>
          </cell>
          <cell r="BJ580" t="str">
            <v/>
          </cell>
          <cell r="BK580" t="str">
            <v/>
          </cell>
          <cell r="BL580" t="str">
            <v/>
          </cell>
          <cell r="BM580" t="str">
            <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t="str">
            <v>Yes</v>
          </cell>
          <cell r="CE580" t="str">
            <v>Yes</v>
          </cell>
          <cell r="CF580" t="str">
            <v>Yes</v>
          </cell>
          <cell r="CG580" t="str">
            <v>Yes</v>
          </cell>
          <cell r="CH580" t="str">
            <v>Yes</v>
          </cell>
          <cell r="CI580" t="str">
            <v/>
          </cell>
          <cell r="CJ580" t="str">
            <v/>
          </cell>
          <cell r="CK580" t="str">
            <v/>
          </cell>
          <cell r="CL580" t="str">
            <v/>
          </cell>
          <cell r="CM580" t="str">
            <v/>
          </cell>
          <cell r="CN580" t="str">
            <v/>
          </cell>
          <cell r="CO580" t="str">
            <v/>
          </cell>
          <cell r="CP580" t="str">
            <v/>
          </cell>
          <cell r="CQ580" t="str">
            <v/>
          </cell>
          <cell r="CR580" t="str">
            <v/>
          </cell>
          <cell r="CS580" t="str">
            <v/>
          </cell>
          <cell r="CT580" t="str">
            <v/>
          </cell>
          <cell r="CU580" t="str">
            <v/>
          </cell>
          <cell r="CV580" t="str">
            <v/>
          </cell>
          <cell r="CW580" t="str">
            <v/>
          </cell>
          <cell r="CX580" t="str">
            <v/>
          </cell>
          <cell r="CY580" t="str">
            <v/>
          </cell>
          <cell r="CZ580" t="str">
            <v/>
          </cell>
          <cell r="DA580" t="str">
            <v/>
          </cell>
          <cell r="DB580" t="str">
            <v/>
          </cell>
          <cell r="DC580" t="str">
            <v/>
          </cell>
          <cell r="DD580" t="str">
            <v/>
          </cell>
          <cell r="DE580" t="str">
            <v/>
          </cell>
          <cell r="DF580" t="str">
            <v/>
          </cell>
          <cell r="DG580" t="str">
            <v/>
          </cell>
          <cell r="DH580" t="str">
            <v/>
          </cell>
          <cell r="DI580" t="str">
            <v/>
          </cell>
          <cell r="DJ580" t="str">
            <v/>
          </cell>
          <cell r="DK580" t="str">
            <v/>
          </cell>
          <cell r="DL580" t="str">
            <v/>
          </cell>
          <cell r="DM580" t="str">
            <v/>
          </cell>
          <cell r="DN580" t="str">
            <v/>
          </cell>
          <cell r="DO580" t="str">
            <v/>
          </cell>
          <cell r="DP580" t="str">
            <v/>
          </cell>
          <cell r="DQ580" t="str">
            <v/>
          </cell>
          <cell r="DR580" t="str">
            <v/>
          </cell>
          <cell r="DS580" t="str">
            <v/>
          </cell>
          <cell r="DT580" t="str">
            <v/>
          </cell>
          <cell r="DU580" t="str">
            <v/>
          </cell>
          <cell r="DV580" t="str">
            <v/>
          </cell>
          <cell r="DW580" t="str">
            <v/>
          </cell>
        </row>
        <row r="581">
          <cell r="U581" t="str">
            <v>PR19WSH_Co1</v>
          </cell>
          <cell r="V581" t="str">
            <v>Colleague Promises</v>
          </cell>
          <cell r="W581" t="str">
            <v>PR14 new</v>
          </cell>
          <cell r="X581" t="str">
            <v>Co1</v>
          </cell>
          <cell r="Y581" t="str">
            <v>Reportable injuries</v>
          </cell>
          <cell r="Z581" t="str">
            <v>The number of RIDDOR (Reporting of Injuries, Diseases and Dangerous Occurrences Regulations) injuries recorded per year.</v>
          </cell>
          <cell r="AA581">
            <v>0.04</v>
          </cell>
          <cell r="AB581">
            <v>0.39</v>
          </cell>
          <cell r="AC581">
            <v>0.31</v>
          </cell>
          <cell r="AD581">
            <v>7.0000000000000007E-2</v>
          </cell>
          <cell r="AE581">
            <v>0.17</v>
          </cell>
          <cell r="AF581">
            <v>0.02</v>
          </cell>
          <cell r="AG581" t="str">
            <v/>
          </cell>
          <cell r="AH581" t="str">
            <v/>
          </cell>
          <cell r="AI581">
            <v>1</v>
          </cell>
          <cell r="AJ581" t="str">
            <v>NFI</v>
          </cell>
          <cell r="AK581" t="str">
            <v/>
          </cell>
          <cell r="AL581" t="str">
            <v/>
          </cell>
          <cell r="AM581" t="str">
            <v>Health &amp; safety</v>
          </cell>
          <cell r="AN581" t="str">
            <v>nr</v>
          </cell>
          <cell r="AO581" t="str">
            <v/>
          </cell>
          <cell r="AP581">
            <v>0</v>
          </cell>
          <cell r="AQ581" t="str">
            <v>Down</v>
          </cell>
          <cell r="AR581" t="str">
            <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t="str">
            <v/>
          </cell>
          <cell r="BJ581" t="str">
            <v/>
          </cell>
          <cell r="BK581" t="str">
            <v/>
          </cell>
          <cell r="BL581" t="str">
            <v/>
          </cell>
          <cell r="BM581" t="str">
            <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C581" t="str">
            <v/>
          </cell>
          <cell r="DD581" t="str">
            <v/>
          </cell>
          <cell r="DE581" t="str">
            <v/>
          </cell>
          <cell r="DF581" t="str">
            <v/>
          </cell>
          <cell r="DG581" t="str">
            <v/>
          </cell>
          <cell r="DH581" t="str">
            <v/>
          </cell>
          <cell r="DI581" t="str">
            <v/>
          </cell>
          <cell r="DJ581" t="str">
            <v/>
          </cell>
          <cell r="DK581" t="str">
            <v/>
          </cell>
          <cell r="DL581" t="str">
            <v/>
          </cell>
          <cell r="DM581" t="str">
            <v/>
          </cell>
          <cell r="DN581" t="str">
            <v/>
          </cell>
          <cell r="DO581" t="str">
            <v/>
          </cell>
          <cell r="DP581" t="str">
            <v/>
          </cell>
          <cell r="DQ581" t="str">
            <v/>
          </cell>
          <cell r="DR581" t="str">
            <v/>
          </cell>
          <cell r="DS581" t="str">
            <v/>
          </cell>
          <cell r="DT581" t="str">
            <v/>
          </cell>
          <cell r="DU581" t="str">
            <v/>
          </cell>
          <cell r="DV581" t="str">
            <v/>
          </cell>
          <cell r="DW581" t="str">
            <v/>
          </cell>
        </row>
        <row r="582">
          <cell r="U582" t="str">
            <v>PR19WSH_Co2</v>
          </cell>
          <cell r="V582" t="str">
            <v>Colleague Promises</v>
          </cell>
          <cell r="W582" t="str">
            <v>PR19 new</v>
          </cell>
          <cell r="X582" t="str">
            <v>Co2</v>
          </cell>
          <cell r="Y582" t="str">
            <v>Employee training and expertise</v>
          </cell>
          <cell r="Z582" t="str">
            <v>The percentage of our employees who are evaluated as having the necessary skills, experience and knowledge to carry out their specific role safely.</v>
          </cell>
          <cell r="AA582">
            <v>0.04</v>
          </cell>
          <cell r="AB582">
            <v>0.39</v>
          </cell>
          <cell r="AC582">
            <v>0.31</v>
          </cell>
          <cell r="AD582">
            <v>7.0000000000000007E-2</v>
          </cell>
          <cell r="AE582">
            <v>0.17</v>
          </cell>
          <cell r="AF582">
            <v>0.02</v>
          </cell>
          <cell r="AG582" t="str">
            <v/>
          </cell>
          <cell r="AH582" t="str">
            <v/>
          </cell>
          <cell r="AI582">
            <v>1</v>
          </cell>
          <cell r="AJ582" t="str">
            <v>NFI</v>
          </cell>
          <cell r="AK582" t="str">
            <v/>
          </cell>
          <cell r="AL582" t="str">
            <v/>
          </cell>
          <cell r="AM582" t="str">
            <v>*** new primary category required ***</v>
          </cell>
          <cell r="AN582" t="str">
            <v>%</v>
          </cell>
          <cell r="AO582" t="str">
            <v/>
          </cell>
          <cell r="AP582">
            <v>1</v>
          </cell>
          <cell r="AQ582" t="str">
            <v>Up</v>
          </cell>
          <cell r="AR582" t="str">
            <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t="str">
            <v/>
          </cell>
          <cell r="BJ582" t="str">
            <v/>
          </cell>
          <cell r="BK582" t="str">
            <v/>
          </cell>
          <cell r="BL582" t="str">
            <v/>
          </cell>
          <cell r="BM582" t="str">
            <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C582" t="str">
            <v/>
          </cell>
          <cell r="DD582" t="str">
            <v/>
          </cell>
          <cell r="DE582" t="str">
            <v/>
          </cell>
          <cell r="DF582" t="str">
            <v/>
          </cell>
          <cell r="DG582" t="str">
            <v/>
          </cell>
          <cell r="DH582" t="str">
            <v/>
          </cell>
          <cell r="DI582" t="str">
            <v/>
          </cell>
          <cell r="DJ582" t="str">
            <v/>
          </cell>
          <cell r="DK582" t="str">
            <v/>
          </cell>
          <cell r="DL582" t="str">
            <v/>
          </cell>
          <cell r="DM582" t="str">
            <v/>
          </cell>
          <cell r="DN582" t="str">
            <v/>
          </cell>
          <cell r="DO582" t="str">
            <v/>
          </cell>
          <cell r="DP582" t="str">
            <v/>
          </cell>
          <cell r="DQ582" t="str">
            <v/>
          </cell>
          <cell r="DR582" t="str">
            <v/>
          </cell>
          <cell r="DS582" t="str">
            <v/>
          </cell>
          <cell r="DT582" t="str">
            <v/>
          </cell>
          <cell r="DU582" t="str">
            <v/>
          </cell>
          <cell r="DV582" t="str">
            <v/>
          </cell>
          <cell r="DW582" t="str">
            <v/>
          </cell>
        </row>
        <row r="583">
          <cell r="U583" t="str">
            <v>PR19WSH_Co3</v>
          </cell>
          <cell r="V583" t="str">
            <v>Colleague Promises</v>
          </cell>
          <cell r="W583" t="str">
            <v>PR19 new</v>
          </cell>
          <cell r="X583" t="str">
            <v>Co3</v>
          </cell>
          <cell r="Y583" t="str">
            <v>Employee Engagement</v>
          </cell>
          <cell r="Z583" t="str">
            <v>The employee engagement score derived from an annual survey of colleague sentiment.</v>
          </cell>
          <cell r="AA583">
            <v>0.04</v>
          </cell>
          <cell r="AB583">
            <v>0.39</v>
          </cell>
          <cell r="AC583">
            <v>0.31</v>
          </cell>
          <cell r="AD583">
            <v>7.0000000000000007E-2</v>
          </cell>
          <cell r="AE583">
            <v>0.17</v>
          </cell>
          <cell r="AF583">
            <v>0.02</v>
          </cell>
          <cell r="AG583" t="str">
            <v/>
          </cell>
          <cell r="AH583" t="str">
            <v/>
          </cell>
          <cell r="AI583">
            <v>1</v>
          </cell>
          <cell r="AJ583" t="str">
            <v>NFI</v>
          </cell>
          <cell r="AK583" t="str">
            <v/>
          </cell>
          <cell r="AL583" t="str">
            <v/>
          </cell>
          <cell r="AM583" t="str">
            <v>*** new primary category required ***</v>
          </cell>
          <cell r="AN583" t="str">
            <v>%</v>
          </cell>
          <cell r="AO583" t="str">
            <v/>
          </cell>
          <cell r="AP583">
            <v>0</v>
          </cell>
          <cell r="AQ583" t="str">
            <v>Up</v>
          </cell>
          <cell r="AR583" t="str">
            <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t="str">
            <v/>
          </cell>
          <cell r="BJ583" t="str">
            <v/>
          </cell>
          <cell r="BK583" t="str">
            <v/>
          </cell>
          <cell r="BL583" t="str">
            <v/>
          </cell>
          <cell r="BM583" t="str">
            <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C583" t="str">
            <v/>
          </cell>
          <cell r="DD583" t="str">
            <v/>
          </cell>
          <cell r="DE583" t="str">
            <v/>
          </cell>
          <cell r="DF583" t="str">
            <v/>
          </cell>
          <cell r="DG583" t="str">
            <v/>
          </cell>
          <cell r="DH583" t="str">
            <v/>
          </cell>
          <cell r="DI583" t="str">
            <v/>
          </cell>
          <cell r="DJ583" t="str">
            <v/>
          </cell>
          <cell r="DK583" t="str">
            <v/>
          </cell>
          <cell r="DL583" t="str">
            <v/>
          </cell>
          <cell r="DM583" t="str">
            <v/>
          </cell>
          <cell r="DN583" t="str">
            <v/>
          </cell>
          <cell r="DO583" t="str">
            <v/>
          </cell>
          <cell r="DP583" t="str">
            <v/>
          </cell>
          <cell r="DQ583" t="str">
            <v/>
          </cell>
          <cell r="DR583" t="str">
            <v/>
          </cell>
          <cell r="DS583" t="str">
            <v/>
          </cell>
          <cell r="DT583" t="str">
            <v/>
          </cell>
          <cell r="DU583" t="str">
            <v/>
          </cell>
          <cell r="DV583" t="str">
            <v/>
          </cell>
          <cell r="DW583" t="str">
            <v/>
          </cell>
        </row>
        <row r="584">
          <cell r="U584" t="str">
            <v>PR19WSH_Bl6</v>
          </cell>
          <cell r="V584" t="str">
            <v>Fair bills for everyone</v>
          </cell>
          <cell r="W584" t="str">
            <v>PR19 new</v>
          </cell>
          <cell r="X584" t="str">
            <v>Bl6</v>
          </cell>
          <cell r="Y584" t="str">
            <v>Delivery of our reservoirs enhancement programme</v>
          </cell>
          <cell r="Z584" t="str">
            <v>The cumulative total of schemes delivered in our impounding reservoirs enhancement programme.</v>
          </cell>
          <cell r="AA584">
            <v>1</v>
          </cell>
          <cell r="AB584" t="str">
            <v/>
          </cell>
          <cell r="AC584" t="str">
            <v/>
          </cell>
          <cell r="AD584" t="str">
            <v/>
          </cell>
          <cell r="AE584" t="str">
            <v/>
          </cell>
          <cell r="AF584" t="str">
            <v/>
          </cell>
          <cell r="AG584" t="str">
            <v/>
          </cell>
          <cell r="AH584" t="str">
            <v/>
          </cell>
          <cell r="AI584">
            <v>1</v>
          </cell>
          <cell r="AJ584" t="str">
            <v>Under</v>
          </cell>
          <cell r="AK584" t="str">
            <v xml:space="preserve">Revenue </v>
          </cell>
          <cell r="AL584" t="str">
            <v>In-period</v>
          </cell>
          <cell r="AM584" t="str">
            <v>Billing, debt, vfm, affordability, vulnerability</v>
          </cell>
          <cell r="AN584" t="str">
            <v>£m</v>
          </cell>
          <cell r="AO584" t="str">
            <v/>
          </cell>
          <cell r="AP584">
            <v>0</v>
          </cell>
          <cell r="AQ584" t="str">
            <v>Up</v>
          </cell>
          <cell r="AR584" t="str">
            <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t="str">
            <v/>
          </cell>
          <cell r="BJ584" t="str">
            <v/>
          </cell>
          <cell r="BK584" t="str">
            <v/>
          </cell>
          <cell r="BL584" t="str">
            <v/>
          </cell>
          <cell r="BM584" t="str">
            <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0</v>
          </cell>
          <cell r="CB584">
            <v>0</v>
          </cell>
          <cell r="CC584">
            <v>0</v>
          </cell>
          <cell r="CD584" t="str">
            <v/>
          </cell>
          <cell r="CE584" t="str">
            <v/>
          </cell>
          <cell r="CF584" t="str">
            <v/>
          </cell>
          <cell r="CG584" t="str">
            <v/>
          </cell>
          <cell r="CH584" t="str">
            <v>Yes</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t="str">
            <v/>
          </cell>
          <cell r="CV584" t="str">
            <v/>
          </cell>
          <cell r="CW584" t="str">
            <v/>
          </cell>
          <cell r="CX584" t="str">
            <v/>
          </cell>
          <cell r="CY584" t="str">
            <v/>
          </cell>
          <cell r="CZ584" t="str">
            <v/>
          </cell>
          <cell r="DA584" t="str">
            <v/>
          </cell>
          <cell r="DB584" t="str">
            <v/>
          </cell>
          <cell r="DC584" t="str">
            <v/>
          </cell>
          <cell r="DD584" t="str">
            <v/>
          </cell>
          <cell r="DE584" t="str">
            <v/>
          </cell>
          <cell r="DF584" t="str">
            <v/>
          </cell>
          <cell r="DG584" t="str">
            <v/>
          </cell>
          <cell r="DH584" t="str">
            <v/>
          </cell>
          <cell r="DI584" t="str">
            <v/>
          </cell>
          <cell r="DJ584" t="str">
            <v/>
          </cell>
          <cell r="DK584" t="str">
            <v/>
          </cell>
          <cell r="DL584" t="str">
            <v/>
          </cell>
          <cell r="DM584" t="str">
            <v/>
          </cell>
          <cell r="DN584" t="str">
            <v/>
          </cell>
          <cell r="DO584" t="str">
            <v/>
          </cell>
          <cell r="DP584" t="str">
            <v/>
          </cell>
          <cell r="DQ584" t="str">
            <v/>
          </cell>
          <cell r="DR584" t="str">
            <v/>
          </cell>
          <cell r="DS584" t="str">
            <v/>
          </cell>
          <cell r="DT584" t="str">
            <v/>
          </cell>
          <cell r="DU584" t="str">
            <v/>
          </cell>
          <cell r="DV584">
            <v>1</v>
          </cell>
          <cell r="DW584" t="str">
            <v/>
          </cell>
        </row>
        <row r="585">
          <cell r="U585" t="str">
            <v>PR19WSH_Bl8</v>
          </cell>
          <cell r="V585" t="str">
            <v>Fair bills for everyone</v>
          </cell>
          <cell r="W585" t="str">
            <v>PR19 new</v>
          </cell>
          <cell r="X585" t="str">
            <v>Bl8</v>
          </cell>
          <cell r="Y585" t="str">
            <v>Delivery of our water network improvement programme</v>
          </cell>
          <cell r="Z585" t="str">
            <v xml:space="preserve">The totex value spent against our programme to improve the performance of our water networks in response to the DWI notices. </v>
          </cell>
          <cell r="AA585" t="str">
            <v/>
          </cell>
          <cell r="AB585">
            <v>1</v>
          </cell>
          <cell r="AC585" t="str">
            <v/>
          </cell>
          <cell r="AD585" t="str">
            <v/>
          </cell>
          <cell r="AE585" t="str">
            <v/>
          </cell>
          <cell r="AF585" t="str">
            <v/>
          </cell>
          <cell r="AG585" t="str">
            <v/>
          </cell>
          <cell r="AH585" t="str">
            <v/>
          </cell>
          <cell r="AI585">
            <v>1</v>
          </cell>
          <cell r="AJ585" t="str">
            <v>Under</v>
          </cell>
          <cell r="AK585" t="str">
            <v xml:space="preserve">Revenue </v>
          </cell>
          <cell r="AL585" t="str">
            <v>End of period</v>
          </cell>
          <cell r="AM585" t="str">
            <v>Billing, debt, vfm, affordability, vulnerability</v>
          </cell>
          <cell r="AN585" t="str">
            <v>£m</v>
          </cell>
          <cell r="AO585" t="str">
            <v/>
          </cell>
          <cell r="AP585">
            <v>0</v>
          </cell>
          <cell r="AQ585" t="str">
            <v>Up</v>
          </cell>
          <cell r="AR585" t="str">
            <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t="str">
            <v/>
          </cell>
          <cell r="BJ585" t="str">
            <v/>
          </cell>
          <cell r="BK585" t="str">
            <v/>
          </cell>
          <cell r="BL585" t="str">
            <v/>
          </cell>
          <cell r="BM585" t="str">
            <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t="str">
            <v/>
          </cell>
          <cell r="CE585" t="str">
            <v/>
          </cell>
          <cell r="CF585" t="str">
            <v/>
          </cell>
          <cell r="CG585" t="str">
            <v/>
          </cell>
          <cell r="CH585" t="str">
            <v>Yes</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t="str">
            <v/>
          </cell>
          <cell r="CV585" t="str">
            <v/>
          </cell>
          <cell r="CW585" t="str">
            <v/>
          </cell>
          <cell r="CX585" t="str">
            <v/>
          </cell>
          <cell r="CY585" t="str">
            <v/>
          </cell>
          <cell r="CZ585" t="str">
            <v/>
          </cell>
          <cell r="DA585" t="str">
            <v/>
          </cell>
          <cell r="DB585" t="str">
            <v/>
          </cell>
          <cell r="DC585" t="str">
            <v/>
          </cell>
          <cell r="DD585" t="str">
            <v/>
          </cell>
          <cell r="DE585" t="str">
            <v/>
          </cell>
          <cell r="DF585" t="str">
            <v/>
          </cell>
          <cell r="DG585" t="str">
            <v/>
          </cell>
          <cell r="DH585" t="str">
            <v/>
          </cell>
          <cell r="DI585" t="str">
            <v/>
          </cell>
          <cell r="DJ585" t="str">
            <v/>
          </cell>
          <cell r="DK585" t="str">
            <v/>
          </cell>
          <cell r="DL585" t="str">
            <v/>
          </cell>
          <cell r="DM585" t="str">
            <v/>
          </cell>
          <cell r="DN585" t="str">
            <v/>
          </cell>
          <cell r="DO585" t="str">
            <v/>
          </cell>
          <cell r="DP585" t="str">
            <v/>
          </cell>
          <cell r="DQ585" t="str">
            <v/>
          </cell>
          <cell r="DR585" t="str">
            <v/>
          </cell>
          <cell r="DS585" t="str">
            <v/>
          </cell>
          <cell r="DT585" t="str">
            <v/>
          </cell>
          <cell r="DU585" t="str">
            <v/>
          </cell>
          <cell r="DV585">
            <v>1</v>
          </cell>
          <cell r="DW585" t="str">
            <v/>
          </cell>
        </row>
        <row r="586">
          <cell r="U586" t="str">
            <v>PR19WSH_En9</v>
          </cell>
          <cell r="V586" t="str">
            <v/>
          </cell>
          <cell r="W586" t="str">
            <v/>
          </cell>
          <cell r="X586" t="str">
            <v>En9</v>
          </cell>
          <cell r="Y586" t="str">
            <v>Combined sewer overflow storage systems</v>
          </cell>
          <cell r="Z586" t="str">
            <v/>
          </cell>
          <cell r="AA586" t="str">
            <v/>
          </cell>
          <cell r="AB586" t="str">
            <v/>
          </cell>
          <cell r="AC586">
            <v>1</v>
          </cell>
          <cell r="AD586" t="str">
            <v/>
          </cell>
          <cell r="AE586" t="str">
            <v/>
          </cell>
          <cell r="AF586" t="str">
            <v/>
          </cell>
          <cell r="AG586" t="str">
            <v/>
          </cell>
          <cell r="AH586" t="str">
            <v/>
          </cell>
          <cell r="AI586">
            <v>1</v>
          </cell>
          <cell r="AJ586" t="str">
            <v>Under</v>
          </cell>
          <cell r="AK586" t="str">
            <v xml:space="preserve">Revenue </v>
          </cell>
          <cell r="AL586" t="str">
            <v>End of period</v>
          </cell>
          <cell r="AM586" t="str">
            <v/>
          </cell>
          <cell r="AN586" t="str">
            <v/>
          </cell>
          <cell r="AO586" t="str">
            <v>Cubic metres of equivalent storage volume</v>
          </cell>
          <cell r="AP586">
            <v>0</v>
          </cell>
          <cell r="AQ586" t="str">
            <v>Up</v>
          </cell>
          <cell r="AR586" t="str">
            <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t="str">
            <v/>
          </cell>
          <cell r="BJ586" t="str">
            <v/>
          </cell>
          <cell r="BK586" t="str">
            <v/>
          </cell>
          <cell r="BL586" t="str">
            <v/>
          </cell>
          <cell r="BM586" t="str">
            <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v>
          </cell>
          <cell r="CB586">
            <v>0</v>
          </cell>
          <cell r="CC586">
            <v>0</v>
          </cell>
          <cell r="CD586" t="str">
            <v/>
          </cell>
          <cell r="CE586" t="str">
            <v/>
          </cell>
          <cell r="CF586" t="str">
            <v/>
          </cell>
          <cell r="CG586" t="str">
            <v/>
          </cell>
          <cell r="CH586" t="str">
            <v>Yes</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t="str">
            <v/>
          </cell>
          <cell r="CV586" t="str">
            <v/>
          </cell>
          <cell r="CW586" t="str">
            <v/>
          </cell>
          <cell r="CX586" t="str">
            <v/>
          </cell>
          <cell r="CY586" t="str">
            <v/>
          </cell>
          <cell r="CZ586" t="str">
            <v/>
          </cell>
          <cell r="DA586" t="str">
            <v/>
          </cell>
          <cell r="DB586" t="str">
            <v/>
          </cell>
          <cell r="DC586" t="str">
            <v/>
          </cell>
          <cell r="DD586" t="str">
            <v/>
          </cell>
          <cell r="DE586" t="str">
            <v/>
          </cell>
          <cell r="DF586" t="str">
            <v/>
          </cell>
          <cell r="DG586" t="str">
            <v/>
          </cell>
          <cell r="DH586" t="str">
            <v/>
          </cell>
          <cell r="DI586" t="str">
            <v/>
          </cell>
          <cell r="DJ586" t="str">
            <v/>
          </cell>
          <cell r="DK586" t="str">
            <v/>
          </cell>
          <cell r="DL586" t="str">
            <v/>
          </cell>
          <cell r="DM586" t="str">
            <v/>
          </cell>
          <cell r="DN586" t="str">
            <v/>
          </cell>
          <cell r="DO586" t="str">
            <v/>
          </cell>
          <cell r="DP586" t="str">
            <v/>
          </cell>
          <cell r="DQ586" t="str">
            <v/>
          </cell>
          <cell r="DR586" t="str">
            <v/>
          </cell>
          <cell r="DS586" t="str">
            <v/>
          </cell>
          <cell r="DT586" t="str">
            <v/>
          </cell>
          <cell r="DU586" t="str">
            <v/>
          </cell>
          <cell r="DV586">
            <v>1</v>
          </cell>
          <cell r="DW586" t="str">
            <v/>
          </cell>
        </row>
        <row r="587">
          <cell r="U587" t="str">
            <v>PR19WSH_NEP01</v>
          </cell>
          <cell r="V587" t="str">
            <v/>
          </cell>
          <cell r="W587" t="str">
            <v/>
          </cell>
          <cell r="X587" t="str">
            <v>NEP01</v>
          </cell>
          <cell r="Y587" t="str">
            <v>WINEP Delivery</v>
          </cell>
          <cell r="Z587" t="str">
            <v/>
          </cell>
          <cell r="AA587" t="str">
            <v/>
          </cell>
          <cell r="AB587" t="str">
            <v/>
          </cell>
          <cell r="AC587" t="str">
            <v/>
          </cell>
          <cell r="AD587" t="str">
            <v/>
          </cell>
          <cell r="AE587" t="str">
            <v/>
          </cell>
          <cell r="AF587" t="str">
            <v/>
          </cell>
          <cell r="AG587" t="str">
            <v/>
          </cell>
          <cell r="AH587" t="str">
            <v/>
          </cell>
          <cell r="AI587">
            <v>0</v>
          </cell>
          <cell r="AJ587" t="str">
            <v>NFI</v>
          </cell>
          <cell r="AK587" t="str">
            <v/>
          </cell>
          <cell r="AL587" t="str">
            <v/>
          </cell>
          <cell r="AM587" t="str">
            <v/>
          </cell>
          <cell r="AN587" t="str">
            <v/>
          </cell>
          <cell r="AO587" t="str">
            <v>WINEP requirements met or not met in each year</v>
          </cell>
          <cell r="AP587">
            <v>0</v>
          </cell>
          <cell r="AQ587" t="str">
            <v/>
          </cell>
          <cell r="AR587" t="str">
            <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t="str">
            <v/>
          </cell>
          <cell r="BJ587" t="str">
            <v/>
          </cell>
          <cell r="BK587" t="str">
            <v/>
          </cell>
          <cell r="BL587" t="str">
            <v/>
          </cell>
          <cell r="BM587" t="str">
            <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cell r="DC587" t="str">
            <v/>
          </cell>
          <cell r="DD587" t="str">
            <v/>
          </cell>
          <cell r="DE587" t="str">
            <v/>
          </cell>
          <cell r="DF587" t="str">
            <v/>
          </cell>
          <cell r="DG587" t="str">
            <v/>
          </cell>
          <cell r="DH587" t="str">
            <v/>
          </cell>
          <cell r="DI587" t="str">
            <v/>
          </cell>
          <cell r="DJ587" t="str">
            <v/>
          </cell>
          <cell r="DK587" t="str">
            <v/>
          </cell>
          <cell r="DL587" t="str">
            <v/>
          </cell>
          <cell r="DM587" t="str">
            <v/>
          </cell>
          <cell r="DN587" t="str">
            <v/>
          </cell>
          <cell r="DO587" t="str">
            <v/>
          </cell>
          <cell r="DP587" t="str">
            <v/>
          </cell>
          <cell r="DQ587" t="str">
            <v/>
          </cell>
          <cell r="DR587" t="str">
            <v/>
          </cell>
          <cell r="DS587" t="str">
            <v/>
          </cell>
          <cell r="DT587" t="str">
            <v/>
          </cell>
          <cell r="DU587" t="str">
            <v/>
          </cell>
          <cell r="DV587">
            <v>1</v>
          </cell>
          <cell r="DW587" t="str">
            <v/>
          </cell>
        </row>
        <row r="588">
          <cell r="U588" t="str">
            <v>PR19WSH_BI10</v>
          </cell>
          <cell r="V588" t="str">
            <v/>
          </cell>
          <cell r="W588" t="str">
            <v/>
          </cell>
          <cell r="X588" t="str">
            <v>BI10</v>
          </cell>
          <cell r="Y588" t="str">
            <v>Delivery of our South Wales Grid water supply resilience scheme</v>
          </cell>
          <cell r="Z588" t="str">
            <v/>
          </cell>
          <cell r="AA588" t="str">
            <v/>
          </cell>
          <cell r="AB588">
            <v>1</v>
          </cell>
          <cell r="AC588" t="str">
            <v/>
          </cell>
          <cell r="AD588" t="str">
            <v/>
          </cell>
          <cell r="AE588" t="str">
            <v/>
          </cell>
          <cell r="AF588" t="str">
            <v/>
          </cell>
          <cell r="AG588" t="str">
            <v/>
          </cell>
          <cell r="AH588" t="str">
            <v/>
          </cell>
          <cell r="AI588">
            <v>1</v>
          </cell>
          <cell r="AJ588" t="str">
            <v>Under</v>
          </cell>
          <cell r="AK588" t="str">
            <v xml:space="preserve">Revenue </v>
          </cell>
          <cell r="AL588" t="str">
            <v>End of period</v>
          </cell>
          <cell r="AM588" t="str">
            <v/>
          </cell>
          <cell r="AN588">
            <v>0</v>
          </cell>
          <cell r="AO588">
            <v>0</v>
          </cell>
          <cell r="AP588">
            <v>0</v>
          </cell>
          <cell r="AQ588">
            <v>0</v>
          </cell>
          <cell r="AR588" t="str">
            <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t="str">
            <v/>
          </cell>
          <cell r="BJ588" t="str">
            <v/>
          </cell>
          <cell r="BK588" t="str">
            <v/>
          </cell>
          <cell r="BL588" t="str">
            <v/>
          </cell>
          <cell r="BM588" t="str">
            <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t="str">
            <v/>
          </cell>
          <cell r="CE588" t="str">
            <v/>
          </cell>
          <cell r="CF588" t="str">
            <v/>
          </cell>
          <cell r="CG588" t="str">
            <v/>
          </cell>
          <cell r="CH588" t="str">
            <v>Yes</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t="str">
            <v/>
          </cell>
          <cell r="CV588" t="str">
            <v/>
          </cell>
          <cell r="CW588" t="str">
            <v/>
          </cell>
          <cell r="CX588" t="str">
            <v/>
          </cell>
          <cell r="CY588" t="str">
            <v/>
          </cell>
          <cell r="CZ588" t="str">
            <v/>
          </cell>
          <cell r="DA588" t="str">
            <v/>
          </cell>
          <cell r="DB588" t="str">
            <v/>
          </cell>
          <cell r="DC588" t="str">
            <v/>
          </cell>
          <cell r="DD588" t="str">
            <v/>
          </cell>
          <cell r="DE588" t="str">
            <v/>
          </cell>
          <cell r="DF588" t="str">
            <v/>
          </cell>
          <cell r="DG588" t="str">
            <v/>
          </cell>
          <cell r="DH588" t="str">
            <v/>
          </cell>
          <cell r="DI588" t="str">
            <v/>
          </cell>
          <cell r="DJ588" t="str">
            <v/>
          </cell>
          <cell r="DK588" t="str">
            <v/>
          </cell>
          <cell r="DL588" t="str">
            <v/>
          </cell>
          <cell r="DM588" t="str">
            <v/>
          </cell>
          <cell r="DN588" t="str">
            <v/>
          </cell>
          <cell r="DO588" t="str">
            <v/>
          </cell>
          <cell r="DP588" t="str">
            <v/>
          </cell>
          <cell r="DQ588" t="str">
            <v/>
          </cell>
          <cell r="DR588" t="str">
            <v/>
          </cell>
          <cell r="DS588" t="str">
            <v/>
          </cell>
          <cell r="DT588" t="str">
            <v/>
          </cell>
          <cell r="DU588" t="str">
            <v/>
          </cell>
          <cell r="DV588">
            <v>1</v>
          </cell>
          <cell r="DW588" t="str">
            <v/>
          </cell>
        </row>
        <row r="589">
          <cell r="U589" t="str">
            <v>PR19WSH_DWMP</v>
          </cell>
          <cell r="V589" t="str">
            <v/>
          </cell>
          <cell r="W589" t="str">
            <v/>
          </cell>
          <cell r="X589" t="str">
            <v>DWMP</v>
          </cell>
          <cell r="Y589" t="str">
            <v>Delivery of DWMPs</v>
          </cell>
          <cell r="Z589" t="str">
            <v/>
          </cell>
          <cell r="AA589" t="str">
            <v/>
          </cell>
          <cell r="AB589" t="str">
            <v/>
          </cell>
          <cell r="AC589" t="str">
            <v/>
          </cell>
          <cell r="AD589" t="str">
            <v/>
          </cell>
          <cell r="AE589" t="str">
            <v/>
          </cell>
          <cell r="AF589" t="str">
            <v/>
          </cell>
          <cell r="AG589" t="str">
            <v/>
          </cell>
          <cell r="AH589" t="str">
            <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t="str">
            <v/>
          </cell>
          <cell r="BJ589" t="str">
            <v/>
          </cell>
          <cell r="BK589" t="str">
            <v/>
          </cell>
          <cell r="BL589" t="str">
            <v/>
          </cell>
          <cell r="BM589" t="str">
            <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cell r="DC589" t="str">
            <v/>
          </cell>
          <cell r="DD589" t="str">
            <v/>
          </cell>
          <cell r="DE589" t="str">
            <v/>
          </cell>
          <cell r="DF589" t="str">
            <v/>
          </cell>
          <cell r="DG589" t="str">
            <v/>
          </cell>
          <cell r="DH589" t="str">
            <v/>
          </cell>
          <cell r="DI589" t="str">
            <v/>
          </cell>
          <cell r="DJ589" t="str">
            <v/>
          </cell>
          <cell r="DK589" t="str">
            <v/>
          </cell>
          <cell r="DL589" t="str">
            <v/>
          </cell>
          <cell r="DM589" t="str">
            <v/>
          </cell>
          <cell r="DN589" t="str">
            <v/>
          </cell>
          <cell r="DO589" t="str">
            <v/>
          </cell>
          <cell r="DP589" t="str">
            <v/>
          </cell>
          <cell r="DQ589" t="str">
            <v/>
          </cell>
          <cell r="DR589" t="str">
            <v/>
          </cell>
          <cell r="DS589" t="str">
            <v/>
          </cell>
          <cell r="DT589" t="str">
            <v/>
          </cell>
          <cell r="DU589">
            <v>0</v>
          </cell>
          <cell r="DV589">
            <v>0</v>
          </cell>
          <cell r="DW589">
            <v>0</v>
          </cell>
        </row>
        <row r="590">
          <cell r="U590" t="str">
            <v>PR19WSX_A1</v>
          </cell>
          <cell r="V590" t="str">
            <v>Affordable bills</v>
          </cell>
          <cell r="W590" t="str">
            <v>PR19 new</v>
          </cell>
          <cell r="X590" t="str">
            <v>A1</v>
          </cell>
          <cell r="Y590" t="str">
            <v>Total bill reduction to customers on social tariffs per 10,000 households</v>
          </cell>
          <cell r="Z590" t="str">
            <v>Total bill reduction to customers receiving a social tariff, divided by the number of residential customers, expressed as £ per 10,000 households</v>
          </cell>
          <cell r="AA590" t="str">
            <v/>
          </cell>
          <cell r="AB590" t="str">
            <v/>
          </cell>
          <cell r="AC590" t="str">
            <v/>
          </cell>
          <cell r="AD590" t="str">
            <v/>
          </cell>
          <cell r="AE590">
            <v>1</v>
          </cell>
          <cell r="AF590" t="str">
            <v/>
          </cell>
          <cell r="AG590" t="str">
            <v/>
          </cell>
          <cell r="AH590" t="str">
            <v/>
          </cell>
          <cell r="AI590">
            <v>1</v>
          </cell>
          <cell r="AJ590" t="str">
            <v>Out &amp; under</v>
          </cell>
          <cell r="AK590" t="str">
            <v xml:space="preserve">Revenue </v>
          </cell>
          <cell r="AL590" t="str">
            <v>In-period</v>
          </cell>
          <cell r="AM590" t="str">
            <v>Affordability/vulnerability</v>
          </cell>
          <cell r="AN590" t="str">
            <v>nr</v>
          </cell>
          <cell r="AO590" t="str">
            <v>£ per 10,000 households</v>
          </cell>
          <cell r="AP590">
            <v>0</v>
          </cell>
          <cell r="AQ590" t="str">
            <v>Up</v>
          </cell>
          <cell r="AR590" t="str">
            <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t="str">
            <v/>
          </cell>
          <cell r="BJ590" t="str">
            <v/>
          </cell>
          <cell r="BK590" t="str">
            <v/>
          </cell>
          <cell r="BL590" t="str">
            <v/>
          </cell>
          <cell r="BM590" t="str">
            <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t="str">
            <v>Yes</v>
          </cell>
          <cell r="CE590" t="str">
            <v>Yes</v>
          </cell>
          <cell r="CF590" t="str">
            <v>Yes</v>
          </cell>
          <cell r="CG590" t="str">
            <v>Yes</v>
          </cell>
          <cell r="CH590" t="str">
            <v>Yes</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t="str">
            <v/>
          </cell>
          <cell r="CV590" t="str">
            <v/>
          </cell>
          <cell r="CW590" t="str">
            <v/>
          </cell>
          <cell r="CX590" t="str">
            <v/>
          </cell>
          <cell r="CY590" t="str">
            <v/>
          </cell>
          <cell r="CZ590" t="str">
            <v/>
          </cell>
          <cell r="DA590" t="str">
            <v/>
          </cell>
          <cell r="DB590" t="str">
            <v/>
          </cell>
          <cell r="DC590" t="str">
            <v/>
          </cell>
          <cell r="DD590" t="str">
            <v/>
          </cell>
          <cell r="DE590" t="str">
            <v/>
          </cell>
          <cell r="DF590" t="str">
            <v/>
          </cell>
          <cell r="DG590" t="str">
            <v/>
          </cell>
          <cell r="DH590" t="str">
            <v/>
          </cell>
          <cell r="DI590" t="str">
            <v/>
          </cell>
          <cell r="DJ590" t="str">
            <v/>
          </cell>
          <cell r="DK590" t="str">
            <v/>
          </cell>
          <cell r="DL590" t="str">
            <v/>
          </cell>
          <cell r="DM590" t="str">
            <v/>
          </cell>
          <cell r="DN590" t="str">
            <v/>
          </cell>
          <cell r="DO590" t="str">
            <v/>
          </cell>
          <cell r="DP590" t="str">
            <v/>
          </cell>
          <cell r="DQ590" t="str">
            <v/>
          </cell>
          <cell r="DR590" t="str">
            <v/>
          </cell>
          <cell r="DS590" t="str">
            <v/>
          </cell>
          <cell r="DT590" t="str">
            <v/>
          </cell>
          <cell r="DU590" t="str">
            <v/>
          </cell>
          <cell r="DV590">
            <v>1</v>
          </cell>
          <cell r="DW590" t="str">
            <v/>
          </cell>
        </row>
        <row r="591">
          <cell r="U591" t="str">
            <v>PR19WSX_A2</v>
          </cell>
          <cell r="V591" t="str">
            <v>Affordable bills</v>
          </cell>
          <cell r="W591" t="str">
            <v>PR19 new</v>
          </cell>
          <cell r="X591" t="str">
            <v>A2</v>
          </cell>
          <cell r="Y591" t="str">
            <v>Successful applications for assistance received by the independent advice sector/third parties</v>
          </cell>
          <cell r="Z591" t="str">
            <v>Number of successful applications for assistance received by the independent advice sector/third parties that are funded</v>
          </cell>
          <cell r="AA591" t="str">
            <v/>
          </cell>
          <cell r="AB591" t="str">
            <v/>
          </cell>
          <cell r="AC591" t="str">
            <v/>
          </cell>
          <cell r="AD591" t="str">
            <v/>
          </cell>
          <cell r="AE591">
            <v>1</v>
          </cell>
          <cell r="AF591" t="str">
            <v/>
          </cell>
          <cell r="AG591" t="str">
            <v/>
          </cell>
          <cell r="AH591" t="str">
            <v/>
          </cell>
          <cell r="AI591">
            <v>1</v>
          </cell>
          <cell r="AJ591" t="str">
            <v>NFI</v>
          </cell>
          <cell r="AK591" t="str">
            <v/>
          </cell>
          <cell r="AL591" t="str">
            <v/>
          </cell>
          <cell r="AM591" t="str">
            <v>Affordability/vulnerability</v>
          </cell>
          <cell r="AN591" t="str">
            <v>nr</v>
          </cell>
          <cell r="AO591" t="str">
            <v>Number of applications</v>
          </cell>
          <cell r="AP591">
            <v>0</v>
          </cell>
          <cell r="AQ591" t="str">
            <v>Up</v>
          </cell>
          <cell r="AR591" t="str">
            <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t="str">
            <v/>
          </cell>
          <cell r="BJ591" t="str">
            <v/>
          </cell>
          <cell r="BK591" t="str">
            <v/>
          </cell>
          <cell r="BL591" t="str">
            <v/>
          </cell>
          <cell r="BM591" t="str">
            <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0</v>
          </cell>
          <cell r="CB591">
            <v>0</v>
          </cell>
          <cell r="CC591">
            <v>0</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t="str">
            <v/>
          </cell>
          <cell r="CV591" t="str">
            <v/>
          </cell>
          <cell r="CW591" t="str">
            <v/>
          </cell>
          <cell r="CX591" t="str">
            <v/>
          </cell>
          <cell r="CY591" t="str">
            <v/>
          </cell>
          <cell r="CZ591" t="str">
            <v/>
          </cell>
          <cell r="DA591" t="str">
            <v/>
          </cell>
          <cell r="DB591" t="str">
            <v/>
          </cell>
          <cell r="DC591" t="str">
            <v/>
          </cell>
          <cell r="DD591" t="str">
            <v/>
          </cell>
          <cell r="DE591" t="str">
            <v/>
          </cell>
          <cell r="DF591" t="str">
            <v/>
          </cell>
          <cell r="DG591" t="str">
            <v/>
          </cell>
          <cell r="DH591" t="str">
            <v/>
          </cell>
          <cell r="DI591" t="str">
            <v/>
          </cell>
          <cell r="DJ591" t="str">
            <v/>
          </cell>
          <cell r="DK591" t="str">
            <v/>
          </cell>
          <cell r="DL591" t="str">
            <v/>
          </cell>
          <cell r="DM591" t="str">
            <v/>
          </cell>
          <cell r="DN591" t="str">
            <v/>
          </cell>
          <cell r="DO591" t="str">
            <v/>
          </cell>
          <cell r="DP591" t="str">
            <v/>
          </cell>
          <cell r="DQ591" t="str">
            <v/>
          </cell>
          <cell r="DR591" t="str">
            <v/>
          </cell>
          <cell r="DS591" t="str">
            <v/>
          </cell>
          <cell r="DT591" t="str">
            <v/>
          </cell>
          <cell r="DU591" t="str">
            <v/>
          </cell>
          <cell r="DV591">
            <v>1</v>
          </cell>
          <cell r="DW591" t="str">
            <v/>
          </cell>
        </row>
        <row r="592">
          <cell r="U592" t="str">
            <v>PR19WSX_A3</v>
          </cell>
          <cell r="V592" t="str">
            <v>Affordable bills</v>
          </cell>
          <cell r="W592" t="str">
            <v>PR19 new</v>
          </cell>
          <cell r="X592" t="str">
            <v>A3</v>
          </cell>
          <cell r="Y592" t="str">
            <v>Void sites</v>
          </cell>
          <cell r="Z592" t="str">
            <v>Percentage of all connected properties that are void</v>
          </cell>
          <cell r="AA592" t="str">
            <v/>
          </cell>
          <cell r="AB592" t="str">
            <v/>
          </cell>
          <cell r="AC592" t="str">
            <v/>
          </cell>
          <cell r="AD592" t="str">
            <v/>
          </cell>
          <cell r="AE592">
            <v>1</v>
          </cell>
          <cell r="AF592" t="str">
            <v/>
          </cell>
          <cell r="AG592" t="str">
            <v/>
          </cell>
          <cell r="AH592" t="str">
            <v/>
          </cell>
          <cell r="AI592">
            <v>1</v>
          </cell>
          <cell r="AJ592" t="str">
            <v>Out &amp; under</v>
          </cell>
          <cell r="AK592" t="str">
            <v xml:space="preserve">Revenue </v>
          </cell>
          <cell r="AL592" t="str">
            <v>In-period</v>
          </cell>
          <cell r="AM592" t="str">
            <v>Voids and gap sites</v>
          </cell>
          <cell r="AN592" t="str">
            <v>%</v>
          </cell>
          <cell r="AO592" t="str">
            <v>Percentage of properties</v>
          </cell>
          <cell r="AP592">
            <v>2</v>
          </cell>
          <cell r="AQ592" t="str">
            <v>Down</v>
          </cell>
          <cell r="AR592" t="str">
            <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t="str">
            <v/>
          </cell>
          <cell r="BJ592" t="str">
            <v/>
          </cell>
          <cell r="BK592" t="str">
            <v/>
          </cell>
          <cell r="BL592" t="str">
            <v/>
          </cell>
          <cell r="BM592" t="str">
            <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t="str">
            <v>Yes</v>
          </cell>
          <cell r="CE592" t="str">
            <v>Yes</v>
          </cell>
          <cell r="CF592" t="str">
            <v>Yes</v>
          </cell>
          <cell r="CG592" t="str">
            <v>Yes</v>
          </cell>
          <cell r="CH592" t="str">
            <v>Yes</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t="str">
            <v/>
          </cell>
          <cell r="CZ592" t="str">
            <v/>
          </cell>
          <cell r="DA592" t="str">
            <v/>
          </cell>
          <cell r="DB592" t="str">
            <v/>
          </cell>
          <cell r="DC592" t="str">
            <v/>
          </cell>
          <cell r="DD592" t="str">
            <v/>
          </cell>
          <cell r="DE592" t="str">
            <v/>
          </cell>
          <cell r="DF592" t="str">
            <v/>
          </cell>
          <cell r="DG592" t="str">
            <v/>
          </cell>
          <cell r="DH592" t="str">
            <v/>
          </cell>
          <cell r="DI592" t="str">
            <v/>
          </cell>
          <cell r="DJ592" t="str">
            <v/>
          </cell>
          <cell r="DK592" t="str">
            <v/>
          </cell>
          <cell r="DL592" t="str">
            <v/>
          </cell>
          <cell r="DM592" t="str">
            <v/>
          </cell>
          <cell r="DN592" t="str">
            <v/>
          </cell>
          <cell r="DO592" t="str">
            <v/>
          </cell>
          <cell r="DP592" t="str">
            <v/>
          </cell>
          <cell r="DQ592" t="str">
            <v/>
          </cell>
          <cell r="DR592" t="str">
            <v/>
          </cell>
          <cell r="DS592" t="str">
            <v/>
          </cell>
          <cell r="DT592" t="str">
            <v/>
          </cell>
          <cell r="DU592" t="str">
            <v/>
          </cell>
          <cell r="DV592">
            <v>1</v>
          </cell>
          <cell r="DW592" t="str">
            <v/>
          </cell>
        </row>
        <row r="593">
          <cell r="U593" t="str">
            <v>PR19WSX_A4</v>
          </cell>
          <cell r="V593" t="str">
            <v>Affordable bills</v>
          </cell>
          <cell r="W593" t="str">
            <v>PR19 new</v>
          </cell>
          <cell r="X593" t="str">
            <v>A4</v>
          </cell>
          <cell r="Y593" t="str">
            <v>Gap sites</v>
          </cell>
          <cell r="Z593" t="str">
            <v>Number of properties newly billed over the year that were connected to our water supply and/or sewerage systems more than two financial years previously</v>
          </cell>
          <cell r="AA593" t="str">
            <v/>
          </cell>
          <cell r="AB593" t="str">
            <v/>
          </cell>
          <cell r="AC593" t="str">
            <v/>
          </cell>
          <cell r="AD593" t="str">
            <v/>
          </cell>
          <cell r="AE593">
            <v>1</v>
          </cell>
          <cell r="AF593" t="str">
            <v/>
          </cell>
          <cell r="AG593" t="str">
            <v/>
          </cell>
          <cell r="AH593" t="str">
            <v/>
          </cell>
          <cell r="AI593">
            <v>1</v>
          </cell>
          <cell r="AJ593" t="str">
            <v>Out &amp; under</v>
          </cell>
          <cell r="AK593" t="str">
            <v xml:space="preserve">Revenue </v>
          </cell>
          <cell r="AL593" t="str">
            <v>In-period</v>
          </cell>
          <cell r="AM593" t="str">
            <v>Voids and gap sites</v>
          </cell>
          <cell r="AN593" t="str">
            <v>nr</v>
          </cell>
          <cell r="AO593" t="str">
            <v>Number of gap sites discovered</v>
          </cell>
          <cell r="AP593">
            <v>0</v>
          </cell>
          <cell r="AQ593" t="str">
            <v>Up</v>
          </cell>
          <cell r="AR593" t="str">
            <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t="str">
            <v/>
          </cell>
          <cell r="BJ593" t="str">
            <v/>
          </cell>
          <cell r="BK593" t="str">
            <v/>
          </cell>
          <cell r="BL593" t="str">
            <v/>
          </cell>
          <cell r="BM593" t="str">
            <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t="str">
            <v>Yes</v>
          </cell>
          <cell r="CE593" t="str">
            <v>Yes</v>
          </cell>
          <cell r="CF593" t="str">
            <v>Yes</v>
          </cell>
          <cell r="CG593" t="str">
            <v>Yes</v>
          </cell>
          <cell r="CH593" t="str">
            <v>Yes</v>
          </cell>
          <cell r="CI593" t="str">
            <v/>
          </cell>
          <cell r="CJ593" t="str">
            <v/>
          </cell>
          <cell r="CK593" t="str">
            <v/>
          </cell>
          <cell r="CL593" t="str">
            <v/>
          </cell>
          <cell r="CM593" t="str">
            <v/>
          </cell>
          <cell r="CN593" t="str">
            <v/>
          </cell>
          <cell r="CO593" t="str">
            <v/>
          </cell>
          <cell r="CP593" t="str">
            <v/>
          </cell>
          <cell r="CQ593" t="str">
            <v/>
          </cell>
          <cell r="CR593" t="str">
            <v/>
          </cell>
          <cell r="CS593" t="str">
            <v/>
          </cell>
          <cell r="CT593" t="str">
            <v/>
          </cell>
          <cell r="CU593" t="str">
            <v/>
          </cell>
          <cell r="CV593" t="str">
            <v/>
          </cell>
          <cell r="CW593" t="str">
            <v/>
          </cell>
          <cell r="CX593" t="str">
            <v/>
          </cell>
          <cell r="CY593" t="str">
            <v/>
          </cell>
          <cell r="CZ593" t="str">
            <v/>
          </cell>
          <cell r="DA593" t="str">
            <v/>
          </cell>
          <cell r="DB593" t="str">
            <v/>
          </cell>
          <cell r="DC593" t="str">
            <v/>
          </cell>
          <cell r="DD593" t="str">
            <v/>
          </cell>
          <cell r="DE593" t="str">
            <v/>
          </cell>
          <cell r="DF593" t="str">
            <v/>
          </cell>
          <cell r="DG593" t="str">
            <v/>
          </cell>
          <cell r="DH593" t="str">
            <v/>
          </cell>
          <cell r="DI593" t="str">
            <v/>
          </cell>
          <cell r="DJ593" t="str">
            <v/>
          </cell>
          <cell r="DK593" t="str">
            <v/>
          </cell>
          <cell r="DL593" t="str">
            <v/>
          </cell>
          <cell r="DM593" t="str">
            <v/>
          </cell>
          <cell r="DN593" t="str">
            <v/>
          </cell>
          <cell r="DO593" t="str">
            <v/>
          </cell>
          <cell r="DP593" t="str">
            <v/>
          </cell>
          <cell r="DQ593" t="str">
            <v/>
          </cell>
          <cell r="DR593" t="str">
            <v/>
          </cell>
          <cell r="DS593" t="str">
            <v/>
          </cell>
          <cell r="DT593" t="str">
            <v/>
          </cell>
          <cell r="DU593" t="str">
            <v/>
          </cell>
          <cell r="DV593">
            <v>1</v>
          </cell>
          <cell r="DW593" t="str">
            <v/>
          </cell>
        </row>
        <row r="594">
          <cell r="U594" t="str">
            <v>PR19WSX_X1</v>
          </cell>
          <cell r="V594" t="str">
            <v>Excellent service for customers</v>
          </cell>
          <cell r="W594" t="str">
            <v>PR19 new</v>
          </cell>
          <cell r="X594" t="str">
            <v>X1</v>
          </cell>
          <cell r="Y594" t="str">
            <v>C-MeX: Customer measure of experience</v>
          </cell>
          <cell r="Z594" t="str">
            <v>Customer measure of experience (C-MeX)</v>
          </cell>
          <cell r="AA594" t="str">
            <v/>
          </cell>
          <cell r="AB594" t="str">
            <v/>
          </cell>
          <cell r="AC594" t="str">
            <v/>
          </cell>
          <cell r="AD594" t="str">
            <v/>
          </cell>
          <cell r="AE594">
            <v>1</v>
          </cell>
          <cell r="AF594" t="str">
            <v/>
          </cell>
          <cell r="AG594" t="str">
            <v/>
          </cell>
          <cell r="AH594" t="str">
            <v/>
          </cell>
          <cell r="AI594">
            <v>1</v>
          </cell>
          <cell r="AJ594" t="str">
            <v>Out &amp; under</v>
          </cell>
          <cell r="AK594" t="str">
            <v xml:space="preserve">Revenue </v>
          </cell>
          <cell r="AL594" t="str">
            <v>In-period</v>
          </cell>
          <cell r="AM594" t="str">
            <v>Customer measure of experience (C-MeX)</v>
          </cell>
          <cell r="AN594" t="str">
            <v>score</v>
          </cell>
          <cell r="AO594" t="str">
            <v>C-MeX score</v>
          </cell>
          <cell r="AP594">
            <v>2</v>
          </cell>
          <cell r="AQ594" t="str">
            <v>Up</v>
          </cell>
          <cell r="AR594" t="str">
            <v>C-MeX: Customer measure of experience</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t="str">
            <v>n/a</v>
          </cell>
          <cell r="BJ594" t="str">
            <v>n/a</v>
          </cell>
          <cell r="BK594" t="str">
            <v>n/a</v>
          </cell>
          <cell r="BL594" t="str">
            <v>n/a</v>
          </cell>
          <cell r="BM594" t="str">
            <v>n/a</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t="str">
            <v>Yes</v>
          </cell>
          <cell r="CE594" t="str">
            <v>Yes</v>
          </cell>
          <cell r="CF594" t="str">
            <v>Yes</v>
          </cell>
          <cell r="CG594" t="str">
            <v>Yes</v>
          </cell>
          <cell r="CH594" t="str">
            <v>Yes</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C594" t="str">
            <v/>
          </cell>
          <cell r="DD594" t="str">
            <v/>
          </cell>
          <cell r="DE594" t="str">
            <v/>
          </cell>
          <cell r="DF594" t="str">
            <v/>
          </cell>
          <cell r="DG594" t="str">
            <v/>
          </cell>
          <cell r="DH594" t="str">
            <v/>
          </cell>
          <cell r="DI594" t="str">
            <v/>
          </cell>
          <cell r="DJ594" t="str">
            <v/>
          </cell>
          <cell r="DK594" t="str">
            <v/>
          </cell>
          <cell r="DL594" t="str">
            <v/>
          </cell>
          <cell r="DM594" t="str">
            <v/>
          </cell>
          <cell r="DN594" t="str">
            <v/>
          </cell>
          <cell r="DO594" t="str">
            <v/>
          </cell>
          <cell r="DP594" t="str">
            <v/>
          </cell>
          <cell r="DQ594" t="str">
            <v/>
          </cell>
          <cell r="DR594" t="str">
            <v/>
          </cell>
          <cell r="DS594" t="str">
            <v/>
          </cell>
          <cell r="DT594" t="str">
            <v/>
          </cell>
          <cell r="DU594" t="str">
            <v/>
          </cell>
          <cell r="DV594">
            <v>1</v>
          </cell>
          <cell r="DW594" t="str">
            <v/>
          </cell>
        </row>
        <row r="595">
          <cell r="U595" t="str">
            <v>PR19WSX_X2</v>
          </cell>
          <cell r="V595" t="str">
            <v>Excellent service for customers</v>
          </cell>
          <cell r="W595" t="str">
            <v>PR19 new</v>
          </cell>
          <cell r="X595" t="str">
            <v>X2</v>
          </cell>
          <cell r="Y595" t="str">
            <v>D-MeX: Developer services measure of experience</v>
          </cell>
          <cell r="Z595" t="str">
            <v>Developer services measure of experience (D-MeX)</v>
          </cell>
          <cell r="AA595" t="str">
            <v/>
          </cell>
          <cell r="AB595">
            <v>0.37</v>
          </cell>
          <cell r="AC595">
            <v>0.63</v>
          </cell>
          <cell r="AD595" t="str">
            <v/>
          </cell>
          <cell r="AE595" t="str">
            <v/>
          </cell>
          <cell r="AF595" t="str">
            <v/>
          </cell>
          <cell r="AG595" t="str">
            <v/>
          </cell>
          <cell r="AH595" t="str">
            <v/>
          </cell>
          <cell r="AI595">
            <v>1</v>
          </cell>
          <cell r="AJ595" t="str">
            <v>Out &amp; under</v>
          </cell>
          <cell r="AK595" t="str">
            <v xml:space="preserve">Revenue </v>
          </cell>
          <cell r="AL595" t="str">
            <v>In-period</v>
          </cell>
          <cell r="AM595" t="str">
            <v>Developer services measure of experience (D-MeX)</v>
          </cell>
          <cell r="AN595" t="str">
            <v>score</v>
          </cell>
          <cell r="AO595" t="str">
            <v>D-MeX Score</v>
          </cell>
          <cell r="AP595">
            <v>2</v>
          </cell>
          <cell r="AQ595" t="str">
            <v>Up</v>
          </cell>
          <cell r="AR595" t="str">
            <v>D-MeX: Developer services measure of experience</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t="str">
            <v>n/a</v>
          </cell>
          <cell r="BJ595" t="str">
            <v>n/a</v>
          </cell>
          <cell r="BK595" t="str">
            <v>n/a</v>
          </cell>
          <cell r="BL595" t="str">
            <v>n/a</v>
          </cell>
          <cell r="BM595" t="str">
            <v>n/a</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t="str">
            <v>Yes</v>
          </cell>
          <cell r="CE595" t="str">
            <v>Yes</v>
          </cell>
          <cell r="CF595" t="str">
            <v>Yes</v>
          </cell>
          <cell r="CG595" t="str">
            <v>Yes</v>
          </cell>
          <cell r="CH595" t="str">
            <v>Yes</v>
          </cell>
          <cell r="CI595" t="str">
            <v/>
          </cell>
          <cell r="CJ595" t="str">
            <v/>
          </cell>
          <cell r="CK595" t="str">
            <v/>
          </cell>
          <cell r="CL595" t="str">
            <v/>
          </cell>
          <cell r="CM595" t="str">
            <v/>
          </cell>
          <cell r="CN595" t="str">
            <v/>
          </cell>
          <cell r="CO595" t="str">
            <v/>
          </cell>
          <cell r="CP595" t="str">
            <v/>
          </cell>
          <cell r="CQ595" t="str">
            <v/>
          </cell>
          <cell r="CR595" t="str">
            <v/>
          </cell>
          <cell r="CS595" t="str">
            <v/>
          </cell>
          <cell r="CT595" t="str">
            <v/>
          </cell>
          <cell r="CU595" t="str">
            <v/>
          </cell>
          <cell r="CV595" t="str">
            <v/>
          </cell>
          <cell r="CW595" t="str">
            <v/>
          </cell>
          <cell r="CX595" t="str">
            <v/>
          </cell>
          <cell r="CY595" t="str">
            <v/>
          </cell>
          <cell r="CZ595" t="str">
            <v/>
          </cell>
          <cell r="DA595" t="str">
            <v/>
          </cell>
          <cell r="DB595" t="str">
            <v/>
          </cell>
          <cell r="DC595" t="str">
            <v/>
          </cell>
          <cell r="DD595" t="str">
            <v/>
          </cell>
          <cell r="DE595" t="str">
            <v/>
          </cell>
          <cell r="DF595" t="str">
            <v/>
          </cell>
          <cell r="DG595" t="str">
            <v/>
          </cell>
          <cell r="DH595" t="str">
            <v/>
          </cell>
          <cell r="DI595" t="str">
            <v/>
          </cell>
          <cell r="DJ595" t="str">
            <v/>
          </cell>
          <cell r="DK595" t="str">
            <v/>
          </cell>
          <cell r="DL595" t="str">
            <v/>
          </cell>
          <cell r="DM595" t="str">
            <v/>
          </cell>
          <cell r="DN595" t="str">
            <v/>
          </cell>
          <cell r="DO595" t="str">
            <v/>
          </cell>
          <cell r="DP595" t="str">
            <v/>
          </cell>
          <cell r="DQ595" t="str">
            <v/>
          </cell>
          <cell r="DR595" t="str">
            <v/>
          </cell>
          <cell r="DS595" t="str">
            <v/>
          </cell>
          <cell r="DT595" t="str">
            <v/>
          </cell>
          <cell r="DU595" t="str">
            <v/>
          </cell>
          <cell r="DV595">
            <v>1</v>
          </cell>
          <cell r="DW595" t="str">
            <v/>
          </cell>
        </row>
        <row r="596">
          <cell r="U596" t="str">
            <v>PR19WSX_X3</v>
          </cell>
          <cell r="V596" t="str">
            <v>Excellent service for customers</v>
          </cell>
          <cell r="W596" t="str">
            <v>PR14 continuation</v>
          </cell>
          <cell r="X596" t="str">
            <v>X3</v>
          </cell>
          <cell r="Y596" t="str">
            <v>Value for money</v>
          </cell>
          <cell r="Z596" t="str">
            <v>The percentage of customers rating overall service as good value for money when asked in an annual tracking telephone survey</v>
          </cell>
          <cell r="AA596" t="str">
            <v/>
          </cell>
          <cell r="AB596" t="str">
            <v/>
          </cell>
          <cell r="AC596" t="str">
            <v/>
          </cell>
          <cell r="AD596" t="str">
            <v/>
          </cell>
          <cell r="AE596">
            <v>1</v>
          </cell>
          <cell r="AF596" t="str">
            <v/>
          </cell>
          <cell r="AG596" t="str">
            <v/>
          </cell>
          <cell r="AH596" t="str">
            <v/>
          </cell>
          <cell r="AI596">
            <v>1</v>
          </cell>
          <cell r="AJ596" t="str">
            <v>NFI</v>
          </cell>
          <cell r="AK596" t="str">
            <v/>
          </cell>
          <cell r="AL596" t="str">
            <v/>
          </cell>
          <cell r="AM596" t="str">
            <v>Affordability/vulnerability</v>
          </cell>
          <cell r="AN596" t="str">
            <v>%</v>
          </cell>
          <cell r="AO596" t="str">
            <v>Percentage rating the service as good value for money</v>
          </cell>
          <cell r="AP596">
            <v>0</v>
          </cell>
          <cell r="AQ596" t="str">
            <v>Up</v>
          </cell>
          <cell r="AR596" t="str">
            <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t="str">
            <v/>
          </cell>
          <cell r="BJ596" t="str">
            <v/>
          </cell>
          <cell r="BK596" t="str">
            <v/>
          </cell>
          <cell r="BL596" t="str">
            <v/>
          </cell>
          <cell r="BM596" t="str">
            <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0</v>
          </cell>
          <cell r="CB596">
            <v>0</v>
          </cell>
          <cell r="CC596">
            <v>0</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t="str">
            <v/>
          </cell>
          <cell r="CV596" t="str">
            <v/>
          </cell>
          <cell r="CW596" t="str">
            <v/>
          </cell>
          <cell r="CX596" t="str">
            <v/>
          </cell>
          <cell r="CY596" t="str">
            <v/>
          </cell>
          <cell r="CZ596" t="str">
            <v/>
          </cell>
          <cell r="DA596" t="str">
            <v/>
          </cell>
          <cell r="DB596" t="str">
            <v/>
          </cell>
          <cell r="DC596" t="str">
            <v/>
          </cell>
          <cell r="DD596" t="str">
            <v/>
          </cell>
          <cell r="DE596" t="str">
            <v/>
          </cell>
          <cell r="DF596" t="str">
            <v/>
          </cell>
          <cell r="DG596" t="str">
            <v/>
          </cell>
          <cell r="DH596" t="str">
            <v/>
          </cell>
          <cell r="DI596" t="str">
            <v/>
          </cell>
          <cell r="DJ596" t="str">
            <v/>
          </cell>
          <cell r="DK596" t="str">
            <v/>
          </cell>
          <cell r="DL596" t="str">
            <v/>
          </cell>
          <cell r="DM596" t="str">
            <v/>
          </cell>
          <cell r="DN596" t="str">
            <v/>
          </cell>
          <cell r="DO596" t="str">
            <v/>
          </cell>
          <cell r="DP596" t="str">
            <v/>
          </cell>
          <cell r="DQ596" t="str">
            <v/>
          </cell>
          <cell r="DR596" t="str">
            <v/>
          </cell>
          <cell r="DS596" t="str">
            <v/>
          </cell>
          <cell r="DT596" t="str">
            <v/>
          </cell>
          <cell r="DU596" t="str">
            <v/>
          </cell>
          <cell r="DV596">
            <v>1</v>
          </cell>
          <cell r="DW596" t="str">
            <v/>
          </cell>
        </row>
        <row r="597">
          <cell r="U597" t="str">
            <v>PR19WSX_C1</v>
          </cell>
          <cell r="V597" t="str">
            <v>Better relationships with customers and communities</v>
          </cell>
          <cell r="W597" t="str">
            <v>PR19 new</v>
          </cell>
          <cell r="X597" t="str">
            <v>C1</v>
          </cell>
          <cell r="Y597" t="str">
            <v>Priority services for customers in vulnerable circumstances</v>
          </cell>
          <cell r="Z597"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AA597" t="str">
            <v/>
          </cell>
          <cell r="AB597" t="str">
            <v/>
          </cell>
          <cell r="AC597" t="str">
            <v/>
          </cell>
          <cell r="AD597" t="str">
            <v/>
          </cell>
          <cell r="AE597">
            <v>1</v>
          </cell>
          <cell r="AF597" t="str">
            <v/>
          </cell>
          <cell r="AG597" t="str">
            <v/>
          </cell>
          <cell r="AH597" t="str">
            <v/>
          </cell>
          <cell r="AI597">
            <v>1</v>
          </cell>
          <cell r="AJ597" t="str">
            <v>NFI</v>
          </cell>
          <cell r="AK597" t="str">
            <v/>
          </cell>
          <cell r="AL597" t="str">
            <v/>
          </cell>
          <cell r="AM597" t="str">
            <v>Affordability/vulnerability</v>
          </cell>
          <cell r="AN597" t="str">
            <v>%</v>
          </cell>
          <cell r="AO597" t="str">
            <v>Percentage of applicable households</v>
          </cell>
          <cell r="AP597">
            <v>1</v>
          </cell>
          <cell r="AQ597" t="str">
            <v>Up</v>
          </cell>
          <cell r="AR597" t="str">
            <v>Priority services for customers in vulnerable circumstances</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t="str">
            <v>2.8 / 17.5 / 45</v>
          </cell>
          <cell r="BJ597" t="str">
            <v>3.9 / 35 / 90</v>
          </cell>
          <cell r="BK597" t="str">
            <v>4.9 / 35 / 90</v>
          </cell>
          <cell r="BL597" t="str">
            <v>6.0 / 35 / 90</v>
          </cell>
          <cell r="BM597" t="str">
            <v>7.0 / 35 / 90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t="str">
            <v/>
          </cell>
          <cell r="CE597" t="str">
            <v/>
          </cell>
          <cell r="CF597" t="str">
            <v/>
          </cell>
          <cell r="CG597" t="str">
            <v/>
          </cell>
          <cell r="CH597" t="str">
            <v/>
          </cell>
          <cell r="CI597" t="str">
            <v/>
          </cell>
          <cell r="CJ597" t="str">
            <v/>
          </cell>
          <cell r="CK597" t="str">
            <v/>
          </cell>
          <cell r="CL597" t="str">
            <v/>
          </cell>
          <cell r="CM597" t="str">
            <v/>
          </cell>
          <cell r="CN597" t="str">
            <v/>
          </cell>
          <cell r="CO597" t="str">
            <v/>
          </cell>
          <cell r="CP597" t="str">
            <v/>
          </cell>
          <cell r="CQ597" t="str">
            <v/>
          </cell>
          <cell r="CR597" t="str">
            <v/>
          </cell>
          <cell r="CS597" t="str">
            <v/>
          </cell>
          <cell r="CT597" t="str">
            <v/>
          </cell>
          <cell r="CU597" t="str">
            <v/>
          </cell>
          <cell r="CV597" t="str">
            <v/>
          </cell>
          <cell r="CW597" t="str">
            <v/>
          </cell>
          <cell r="CX597" t="str">
            <v/>
          </cell>
          <cell r="CY597" t="str">
            <v/>
          </cell>
          <cell r="CZ597" t="str">
            <v/>
          </cell>
          <cell r="DA597" t="str">
            <v/>
          </cell>
          <cell r="DB597" t="str">
            <v/>
          </cell>
          <cell r="DC597" t="str">
            <v/>
          </cell>
          <cell r="DD597" t="str">
            <v/>
          </cell>
          <cell r="DE597" t="str">
            <v/>
          </cell>
          <cell r="DF597" t="str">
            <v/>
          </cell>
          <cell r="DG597" t="str">
            <v/>
          </cell>
          <cell r="DH597" t="str">
            <v/>
          </cell>
          <cell r="DI597" t="str">
            <v/>
          </cell>
          <cell r="DJ597" t="str">
            <v/>
          </cell>
          <cell r="DK597" t="str">
            <v/>
          </cell>
          <cell r="DL597" t="str">
            <v/>
          </cell>
          <cell r="DM597" t="str">
            <v/>
          </cell>
          <cell r="DN597" t="str">
            <v/>
          </cell>
          <cell r="DO597" t="str">
            <v/>
          </cell>
          <cell r="DP597" t="str">
            <v/>
          </cell>
          <cell r="DQ597" t="str">
            <v/>
          </cell>
          <cell r="DR597" t="str">
            <v/>
          </cell>
          <cell r="DS597" t="str">
            <v/>
          </cell>
          <cell r="DT597" t="str">
            <v/>
          </cell>
          <cell r="DU597" t="str">
            <v/>
          </cell>
          <cell r="DV597">
            <v>1</v>
          </cell>
          <cell r="DW597" t="str">
            <v/>
          </cell>
        </row>
        <row r="598">
          <cell r="U598" t="str">
            <v>PR19WSX_C2</v>
          </cell>
          <cell r="V598" t="str">
            <v>Better relationships with customers and communities</v>
          </cell>
          <cell r="W598" t="str">
            <v>PR14 continuation</v>
          </cell>
          <cell r="X598" t="str">
            <v>C2</v>
          </cell>
          <cell r="Y598" t="str">
            <v>Delivering for customers in vulnerable circumstances</v>
          </cell>
          <cell r="Z598" t="str">
            <v>The accessibility and inclusivity of the company's services to customers, specifically meeting the BS 18477 British Standard on inclusive service provision and retaining our Customer Service Excellence Award</v>
          </cell>
          <cell r="AA598" t="str">
            <v/>
          </cell>
          <cell r="AB598" t="str">
            <v/>
          </cell>
          <cell r="AC598" t="str">
            <v/>
          </cell>
          <cell r="AD598" t="str">
            <v/>
          </cell>
          <cell r="AE598">
            <v>1</v>
          </cell>
          <cell r="AF598" t="str">
            <v/>
          </cell>
          <cell r="AG598" t="str">
            <v/>
          </cell>
          <cell r="AH598" t="str">
            <v/>
          </cell>
          <cell r="AI598">
            <v>1</v>
          </cell>
          <cell r="AJ598" t="str">
            <v>NFI</v>
          </cell>
          <cell r="AK598" t="str">
            <v/>
          </cell>
          <cell r="AL598" t="str">
            <v/>
          </cell>
          <cell r="AM598" t="str">
            <v>Affordability/vulnerability</v>
          </cell>
          <cell r="AN598" t="str">
            <v>text</v>
          </cell>
          <cell r="AO598" t="str">
            <v>Compliance with BS 18477 and achievement of the Customer Service Excellence award/ Non-compliance with BS 18477 and no achievement of the Customer Service Excellence Award</v>
          </cell>
          <cell r="AP598">
            <v>0</v>
          </cell>
          <cell r="AQ598" t="str">
            <v>text</v>
          </cell>
          <cell r="AR598" t="str">
            <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t="str">
            <v/>
          </cell>
          <cell r="BJ598" t="str">
            <v/>
          </cell>
          <cell r="BK598" t="str">
            <v/>
          </cell>
          <cell r="BL598" t="str">
            <v/>
          </cell>
          <cell r="BM598" t="str">
            <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t="str">
            <v/>
          </cell>
          <cell r="CE598" t="str">
            <v/>
          </cell>
          <cell r="CF598" t="str">
            <v/>
          </cell>
          <cell r="CG598" t="str">
            <v/>
          </cell>
          <cell r="CH598" t="str">
            <v/>
          </cell>
          <cell r="CI598" t="str">
            <v/>
          </cell>
          <cell r="CJ598" t="str">
            <v/>
          </cell>
          <cell r="CK598" t="str">
            <v/>
          </cell>
          <cell r="CL598" t="str">
            <v/>
          </cell>
          <cell r="CM598" t="str">
            <v/>
          </cell>
          <cell r="CN598" t="str">
            <v/>
          </cell>
          <cell r="CO598" t="str">
            <v/>
          </cell>
          <cell r="CP598" t="str">
            <v/>
          </cell>
          <cell r="CQ598" t="str">
            <v/>
          </cell>
          <cell r="CR598" t="str">
            <v/>
          </cell>
          <cell r="CS598" t="str">
            <v/>
          </cell>
          <cell r="CT598" t="str">
            <v/>
          </cell>
          <cell r="CU598" t="str">
            <v/>
          </cell>
          <cell r="CV598" t="str">
            <v/>
          </cell>
          <cell r="CW598" t="str">
            <v/>
          </cell>
          <cell r="CX598" t="str">
            <v/>
          </cell>
          <cell r="CY598" t="str">
            <v/>
          </cell>
          <cell r="CZ598" t="str">
            <v/>
          </cell>
          <cell r="DA598" t="str">
            <v/>
          </cell>
          <cell r="DB598" t="str">
            <v/>
          </cell>
          <cell r="DC598" t="str">
            <v/>
          </cell>
          <cell r="DD598" t="str">
            <v/>
          </cell>
          <cell r="DE598" t="str">
            <v/>
          </cell>
          <cell r="DF598" t="str">
            <v/>
          </cell>
          <cell r="DG598" t="str">
            <v/>
          </cell>
          <cell r="DH598" t="str">
            <v/>
          </cell>
          <cell r="DI598" t="str">
            <v/>
          </cell>
          <cell r="DJ598" t="str">
            <v/>
          </cell>
          <cell r="DK598" t="str">
            <v/>
          </cell>
          <cell r="DL598" t="str">
            <v/>
          </cell>
          <cell r="DM598" t="str">
            <v/>
          </cell>
          <cell r="DN598" t="str">
            <v/>
          </cell>
          <cell r="DO598" t="str">
            <v/>
          </cell>
          <cell r="DP598" t="str">
            <v/>
          </cell>
          <cell r="DQ598" t="str">
            <v/>
          </cell>
          <cell r="DR598" t="str">
            <v/>
          </cell>
          <cell r="DS598" t="str">
            <v/>
          </cell>
          <cell r="DT598" t="str">
            <v/>
          </cell>
          <cell r="DU598" t="str">
            <v/>
          </cell>
          <cell r="DV598">
            <v>1</v>
          </cell>
          <cell r="DW598" t="str">
            <v/>
          </cell>
        </row>
        <row r="599">
          <cell r="U599" t="str">
            <v>PR19WSX_C3</v>
          </cell>
          <cell r="V599" t="str">
            <v>Better relationships with customers and communities</v>
          </cell>
          <cell r="W599" t="str">
            <v>PR19 new</v>
          </cell>
          <cell r="X599" t="str">
            <v>C3</v>
          </cell>
          <cell r="Y599" t="str">
            <v>Number of children/students engaged</v>
          </cell>
          <cell r="Z599" t="str">
            <v xml:space="preserve">Number of children/students directly engaged on subjects that will help us achieve our other objectives e.g. water efficiency and sewer misuse. </v>
          </cell>
          <cell r="AA599">
            <v>0.25</v>
          </cell>
          <cell r="AB599">
            <v>0.25</v>
          </cell>
          <cell r="AC599">
            <v>0.25</v>
          </cell>
          <cell r="AD599">
            <v>0.25</v>
          </cell>
          <cell r="AE599" t="str">
            <v/>
          </cell>
          <cell r="AF599" t="str">
            <v/>
          </cell>
          <cell r="AG599" t="str">
            <v/>
          </cell>
          <cell r="AH599" t="str">
            <v/>
          </cell>
          <cell r="AI599">
            <v>1</v>
          </cell>
          <cell r="AJ599" t="str">
            <v>Out &amp; under</v>
          </cell>
          <cell r="AK599" t="str">
            <v xml:space="preserve">Revenue </v>
          </cell>
          <cell r="AL599" t="str">
            <v>In-period</v>
          </cell>
          <cell r="AM599" t="str">
            <v>Customer education/awareness</v>
          </cell>
          <cell r="AN599" t="str">
            <v>nr</v>
          </cell>
          <cell r="AO599" t="str">
            <v>Number of children/students engaged</v>
          </cell>
          <cell r="AP599">
            <v>0</v>
          </cell>
          <cell r="AQ599" t="str">
            <v>Up</v>
          </cell>
          <cell r="AR599" t="str">
            <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t="str">
            <v/>
          </cell>
          <cell r="BJ599" t="str">
            <v/>
          </cell>
          <cell r="BK599" t="str">
            <v/>
          </cell>
          <cell r="BL599" t="str">
            <v/>
          </cell>
          <cell r="BM599" t="str">
            <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t="str">
            <v>Yes</v>
          </cell>
          <cell r="CE599" t="str">
            <v>Yes</v>
          </cell>
          <cell r="CF599" t="str">
            <v>Yes</v>
          </cell>
          <cell r="CG599" t="str">
            <v>Yes</v>
          </cell>
          <cell r="CH599" t="str">
            <v>Yes</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C599" t="str">
            <v/>
          </cell>
          <cell r="DD599" t="str">
            <v/>
          </cell>
          <cell r="DE599" t="str">
            <v/>
          </cell>
          <cell r="DF599" t="str">
            <v/>
          </cell>
          <cell r="DG599" t="str">
            <v/>
          </cell>
          <cell r="DH599" t="str">
            <v/>
          </cell>
          <cell r="DI599" t="str">
            <v/>
          </cell>
          <cell r="DJ599" t="str">
            <v/>
          </cell>
          <cell r="DK599" t="str">
            <v/>
          </cell>
          <cell r="DL599" t="str">
            <v/>
          </cell>
          <cell r="DM599" t="str">
            <v/>
          </cell>
          <cell r="DN599" t="str">
            <v/>
          </cell>
          <cell r="DO599" t="str">
            <v/>
          </cell>
          <cell r="DP599" t="str">
            <v/>
          </cell>
          <cell r="DQ599" t="str">
            <v/>
          </cell>
          <cell r="DR599" t="str">
            <v/>
          </cell>
          <cell r="DS599" t="str">
            <v/>
          </cell>
          <cell r="DT599" t="str">
            <v/>
          </cell>
          <cell r="DU599" t="str">
            <v/>
          </cell>
          <cell r="DV599">
            <v>1</v>
          </cell>
          <cell r="DW599" t="str">
            <v/>
          </cell>
        </row>
        <row r="600">
          <cell r="U600" t="str">
            <v>PR19WSX_W1</v>
          </cell>
          <cell r="V600" t="str">
            <v>Efficient use of water</v>
          </cell>
          <cell r="W600" t="str">
            <v>PR14 revision</v>
          </cell>
          <cell r="X600" t="str">
            <v>W1</v>
          </cell>
          <cell r="Y600" t="str">
            <v>Leakage</v>
          </cell>
          <cell r="Z600" t="str">
            <v>Percentage reduction in leakage expressed as a three year average</v>
          </cell>
          <cell r="AA600" t="str">
            <v/>
          </cell>
          <cell r="AB600">
            <v>1</v>
          </cell>
          <cell r="AC600" t="str">
            <v/>
          </cell>
          <cell r="AD600" t="str">
            <v/>
          </cell>
          <cell r="AE600" t="str">
            <v/>
          </cell>
          <cell r="AF600" t="str">
            <v/>
          </cell>
          <cell r="AG600" t="str">
            <v/>
          </cell>
          <cell r="AH600" t="str">
            <v/>
          </cell>
          <cell r="AI600">
            <v>1</v>
          </cell>
          <cell r="AJ600" t="str">
            <v>Out &amp; under</v>
          </cell>
          <cell r="AK600" t="str">
            <v xml:space="preserve">Revenue </v>
          </cell>
          <cell r="AL600" t="str">
            <v>In-period</v>
          </cell>
          <cell r="AM600" t="str">
            <v>Leakage</v>
          </cell>
          <cell r="AN600" t="str">
            <v>%</v>
          </cell>
          <cell r="AO600" t="str">
            <v>Percentage reduction from baseline (2019-20) using 3 year average</v>
          </cell>
          <cell r="AP600">
            <v>1</v>
          </cell>
          <cell r="AQ600" t="str">
            <v>Up</v>
          </cell>
          <cell r="AR600" t="str">
            <v>Leakage</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1.6</v>
          </cell>
          <cell r="BJ600">
            <v>3.9</v>
          </cell>
          <cell r="BK600">
            <v>6.9</v>
          </cell>
          <cell r="BL600">
            <v>9.9</v>
          </cell>
          <cell r="BM600">
            <v>12.8</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t="str">
            <v>Yes</v>
          </cell>
          <cell r="CE600" t="str">
            <v>Yes</v>
          </cell>
          <cell r="CF600" t="str">
            <v>Yes</v>
          </cell>
          <cell r="CG600" t="str">
            <v>Yes</v>
          </cell>
          <cell r="CH600" t="str">
            <v>Yes</v>
          </cell>
          <cell r="CI600">
            <v>-45.4</v>
          </cell>
          <cell r="CJ600">
            <v>-45.4</v>
          </cell>
          <cell r="CK600">
            <v>-45.4</v>
          </cell>
          <cell r="CL600">
            <v>-45.4</v>
          </cell>
          <cell r="CM600">
            <v>-45.4</v>
          </cell>
          <cell r="CN600">
            <v>-25</v>
          </cell>
          <cell r="CO600">
            <v>-25</v>
          </cell>
          <cell r="CP600">
            <v>-25</v>
          </cell>
          <cell r="CQ600">
            <v>-25</v>
          </cell>
          <cell r="CR600">
            <v>-25</v>
          </cell>
          <cell r="CS600" t="str">
            <v/>
          </cell>
          <cell r="CT600" t="str">
            <v/>
          </cell>
          <cell r="CU600" t="str">
            <v/>
          </cell>
          <cell r="CV600" t="str">
            <v/>
          </cell>
          <cell r="CW600" t="str">
            <v/>
          </cell>
          <cell r="CX600" t="str">
            <v/>
          </cell>
          <cell r="CY600" t="str">
            <v/>
          </cell>
          <cell r="CZ600" t="str">
            <v/>
          </cell>
          <cell r="DA600" t="str">
            <v/>
          </cell>
          <cell r="DB600" t="str">
            <v/>
          </cell>
          <cell r="DC600">
            <v>35.6</v>
          </cell>
          <cell r="DD600">
            <v>36.200000000000003</v>
          </cell>
          <cell r="DE600">
            <v>37.1</v>
          </cell>
          <cell r="DF600">
            <v>38.1</v>
          </cell>
          <cell r="DG600">
            <v>39.299999999999997</v>
          </cell>
          <cell r="DH600" t="str">
            <v>*</v>
          </cell>
          <cell r="DI600" t="str">
            <v>*</v>
          </cell>
          <cell r="DJ600" t="str">
            <v>*</v>
          </cell>
          <cell r="DK600" t="str">
            <v>*</v>
          </cell>
          <cell r="DL600" t="str">
            <v>*</v>
          </cell>
          <cell r="DM600">
            <v>-0.33</v>
          </cell>
          <cell r="DN600" t="str">
            <v/>
          </cell>
          <cell r="DO600" t="str">
            <v/>
          </cell>
          <cell r="DP600">
            <v>-0.47099999999999997</v>
          </cell>
          <cell r="DQ600">
            <v>0.22</v>
          </cell>
          <cell r="DR600" t="str">
            <v/>
          </cell>
          <cell r="DS600" t="str">
            <v/>
          </cell>
          <cell r="DT600">
            <v>0.47099999999999997</v>
          </cell>
          <cell r="DU600" t="str">
            <v/>
          </cell>
          <cell r="DV600">
            <v>1</v>
          </cell>
          <cell r="DW600" t="str">
            <v/>
          </cell>
        </row>
        <row r="601">
          <cell r="U601" t="str">
            <v>PR19WSX_W2</v>
          </cell>
          <cell r="V601" t="str">
            <v>Efficient use of water</v>
          </cell>
          <cell r="W601" t="str">
            <v>PR14 revision</v>
          </cell>
          <cell r="X601" t="str">
            <v>W2</v>
          </cell>
          <cell r="Y601" t="str">
            <v>Per capita consumption</v>
          </cell>
          <cell r="Z601" t="str">
            <v>Average amount of water used by each person that lives in a residential property (litres per person per day)</v>
          </cell>
          <cell r="AA601" t="str">
            <v/>
          </cell>
          <cell r="AB601">
            <v>1</v>
          </cell>
          <cell r="AC601" t="str">
            <v/>
          </cell>
          <cell r="AD601" t="str">
            <v/>
          </cell>
          <cell r="AE601" t="str">
            <v/>
          </cell>
          <cell r="AF601" t="str">
            <v/>
          </cell>
          <cell r="AG601" t="str">
            <v/>
          </cell>
          <cell r="AH601" t="str">
            <v/>
          </cell>
          <cell r="AI601">
            <v>1</v>
          </cell>
          <cell r="AJ601" t="str">
            <v>Out &amp; under</v>
          </cell>
          <cell r="AK601" t="str">
            <v xml:space="preserve">Revenue </v>
          </cell>
          <cell r="AL601" t="str">
            <v>End of period</v>
          </cell>
          <cell r="AM601" t="str">
            <v>Water consumption</v>
          </cell>
          <cell r="AN601" t="str">
            <v xml:space="preserve">% </v>
          </cell>
          <cell r="AO601" t="str">
            <v>Percentage reduction from baseline (2019-20) using 3 year average</v>
          </cell>
          <cell r="AP601">
            <v>1</v>
          </cell>
          <cell r="AQ601" t="str">
            <v>Up</v>
          </cell>
          <cell r="AR601" t="str">
            <v>Per capita consumption</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0.1</v>
          </cell>
          <cell r="BJ601">
            <v>0.2</v>
          </cell>
          <cell r="BK601">
            <v>0.3</v>
          </cell>
          <cell r="BL601">
            <v>0.4</v>
          </cell>
          <cell r="BM601">
            <v>0.9</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t="str">
            <v>Yes</v>
          </cell>
          <cell r="CE601" t="str">
            <v>Yes</v>
          </cell>
          <cell r="CF601" t="str">
            <v>Yes</v>
          </cell>
          <cell r="CG601" t="str">
            <v>Yes</v>
          </cell>
          <cell r="CH601" t="str">
            <v>Yes</v>
          </cell>
          <cell r="CI601" t="str">
            <v/>
          </cell>
          <cell r="CJ601" t="str">
            <v/>
          </cell>
          <cell r="CK601" t="str">
            <v/>
          </cell>
          <cell r="CL601" t="str">
            <v/>
          </cell>
          <cell r="CM601" t="str">
            <v/>
          </cell>
          <cell r="CN601">
            <v>-12.7</v>
          </cell>
          <cell r="CO601">
            <v>-12.7</v>
          </cell>
          <cell r="CP601">
            <v>-12.7</v>
          </cell>
          <cell r="CQ601">
            <v>-12.7</v>
          </cell>
          <cell r="CR601">
            <v>-12.7</v>
          </cell>
          <cell r="CS601" t="str">
            <v/>
          </cell>
          <cell r="CT601" t="str">
            <v/>
          </cell>
          <cell r="CU601" t="str">
            <v/>
          </cell>
          <cell r="CV601" t="str">
            <v/>
          </cell>
          <cell r="CW601" t="str">
            <v/>
          </cell>
          <cell r="CX601" t="str">
            <v/>
          </cell>
          <cell r="CY601" t="str">
            <v/>
          </cell>
          <cell r="CZ601" t="str">
            <v/>
          </cell>
          <cell r="DA601" t="str">
            <v/>
          </cell>
          <cell r="DB601" t="str">
            <v/>
          </cell>
          <cell r="DC601" t="str">
            <v/>
          </cell>
          <cell r="DD601" t="str">
            <v/>
          </cell>
          <cell r="DE601" t="str">
            <v/>
          </cell>
          <cell r="DF601" t="str">
            <v/>
          </cell>
          <cell r="DG601" t="str">
            <v/>
          </cell>
          <cell r="DH601" t="str">
            <v/>
          </cell>
          <cell r="DI601" t="str">
            <v/>
          </cell>
          <cell r="DJ601" t="str">
            <v/>
          </cell>
          <cell r="DK601" t="str">
            <v/>
          </cell>
          <cell r="DL601" t="str">
            <v/>
          </cell>
          <cell r="DM601">
            <v>-0.13</v>
          </cell>
          <cell r="DN601">
            <v>-0.43</v>
          </cell>
          <cell r="DO601" t="str">
            <v/>
          </cell>
          <cell r="DP601" t="str">
            <v/>
          </cell>
          <cell r="DQ601">
            <v>9.0999999999999998E-2</v>
          </cell>
          <cell r="DR601" t="str">
            <v/>
          </cell>
          <cell r="DS601" t="str">
            <v/>
          </cell>
          <cell r="DT601" t="str">
            <v/>
          </cell>
          <cell r="DU601" t="str">
            <v/>
          </cell>
          <cell r="DV601">
            <v>1</v>
          </cell>
          <cell r="DW601" t="str">
            <v/>
          </cell>
        </row>
        <row r="602">
          <cell r="U602" t="str">
            <v>PR19WSX_W3</v>
          </cell>
          <cell r="V602" t="str">
            <v>Efficient use of water</v>
          </cell>
          <cell r="W602" t="str">
            <v>PR14 continuation</v>
          </cell>
          <cell r="X602" t="str">
            <v>W3</v>
          </cell>
          <cell r="Y602" t="str">
            <v>Customer reported leaks fixed within a day</v>
          </cell>
          <cell r="Z602" t="str">
            <v>Percentage of customer reported leaks fixed by the end of the next working day (on water mains - excludes service pipes)</v>
          </cell>
          <cell r="AA602" t="str">
            <v/>
          </cell>
          <cell r="AB602">
            <v>1</v>
          </cell>
          <cell r="AC602" t="str">
            <v/>
          </cell>
          <cell r="AD602" t="str">
            <v/>
          </cell>
          <cell r="AE602" t="str">
            <v/>
          </cell>
          <cell r="AF602" t="str">
            <v/>
          </cell>
          <cell r="AG602" t="str">
            <v/>
          </cell>
          <cell r="AH602" t="str">
            <v/>
          </cell>
          <cell r="AI602">
            <v>1</v>
          </cell>
          <cell r="AJ602" t="str">
            <v>Out &amp; under</v>
          </cell>
          <cell r="AK602" t="str">
            <v xml:space="preserve">Revenue </v>
          </cell>
          <cell r="AL602" t="str">
            <v>In-period</v>
          </cell>
          <cell r="AM602" t="str">
            <v>Leakage</v>
          </cell>
          <cell r="AN602" t="str">
            <v>%</v>
          </cell>
          <cell r="AO602" t="str">
            <v>Percentage of leaks fixed</v>
          </cell>
          <cell r="AP602">
            <v>0</v>
          </cell>
          <cell r="AQ602" t="str">
            <v>Up</v>
          </cell>
          <cell r="AR602" t="str">
            <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t="str">
            <v/>
          </cell>
          <cell r="BJ602" t="str">
            <v/>
          </cell>
          <cell r="BK602" t="str">
            <v/>
          </cell>
          <cell r="BL602" t="str">
            <v/>
          </cell>
          <cell r="BM602" t="str">
            <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t="str">
            <v>Yes</v>
          </cell>
          <cell r="CE602" t="str">
            <v>Yes</v>
          </cell>
          <cell r="CF602" t="str">
            <v>Yes</v>
          </cell>
          <cell r="CG602" t="str">
            <v>Yes</v>
          </cell>
          <cell r="CH602" t="str">
            <v>Yes</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t="str">
            <v/>
          </cell>
          <cell r="CV602" t="str">
            <v/>
          </cell>
          <cell r="CW602" t="str">
            <v/>
          </cell>
          <cell r="CX602" t="str">
            <v/>
          </cell>
          <cell r="CY602" t="str">
            <v/>
          </cell>
          <cell r="CZ602" t="str">
            <v/>
          </cell>
          <cell r="DA602" t="str">
            <v/>
          </cell>
          <cell r="DB602" t="str">
            <v/>
          </cell>
          <cell r="DC602" t="str">
            <v/>
          </cell>
          <cell r="DD602" t="str">
            <v/>
          </cell>
          <cell r="DE602" t="str">
            <v/>
          </cell>
          <cell r="DF602" t="str">
            <v/>
          </cell>
          <cell r="DG602" t="str">
            <v/>
          </cell>
          <cell r="DH602" t="str">
            <v/>
          </cell>
          <cell r="DI602" t="str">
            <v/>
          </cell>
          <cell r="DJ602" t="str">
            <v/>
          </cell>
          <cell r="DK602" t="str">
            <v/>
          </cell>
          <cell r="DL602" t="str">
            <v/>
          </cell>
          <cell r="DM602" t="str">
            <v/>
          </cell>
          <cell r="DN602" t="str">
            <v/>
          </cell>
          <cell r="DO602" t="str">
            <v/>
          </cell>
          <cell r="DP602" t="str">
            <v/>
          </cell>
          <cell r="DQ602" t="str">
            <v/>
          </cell>
          <cell r="DR602" t="str">
            <v/>
          </cell>
          <cell r="DS602" t="str">
            <v/>
          </cell>
          <cell r="DT602" t="str">
            <v/>
          </cell>
          <cell r="DU602" t="str">
            <v/>
          </cell>
          <cell r="DV602">
            <v>1</v>
          </cell>
          <cell r="DW602" t="str">
            <v/>
          </cell>
        </row>
        <row r="603">
          <cell r="U603" t="str">
            <v>PR19WSX_W4</v>
          </cell>
          <cell r="V603" t="str">
            <v>Efficient use of water</v>
          </cell>
          <cell r="W603" t="str">
            <v>PR14 revision</v>
          </cell>
          <cell r="X603" t="str">
            <v>W4</v>
          </cell>
          <cell r="Y603" t="str">
            <v>Volume of water saved by water efficiency engagement</v>
          </cell>
          <cell r="Z603" t="str">
            <v>Volume of water saved by helping customers reduce the amount of water they use because of our engagement programme</v>
          </cell>
          <cell r="AA603" t="str">
            <v/>
          </cell>
          <cell r="AB603">
            <v>1</v>
          </cell>
          <cell r="AC603" t="str">
            <v/>
          </cell>
          <cell r="AD603" t="str">
            <v/>
          </cell>
          <cell r="AE603" t="str">
            <v/>
          </cell>
          <cell r="AF603" t="str">
            <v/>
          </cell>
          <cell r="AG603" t="str">
            <v/>
          </cell>
          <cell r="AH603" t="str">
            <v/>
          </cell>
          <cell r="AI603">
            <v>1</v>
          </cell>
          <cell r="AJ603" t="str">
            <v>NFI</v>
          </cell>
          <cell r="AK603" t="str">
            <v/>
          </cell>
          <cell r="AL603" t="str">
            <v/>
          </cell>
          <cell r="AM603" t="str">
            <v>Water consumption</v>
          </cell>
          <cell r="AN603" t="str">
            <v>nr</v>
          </cell>
          <cell r="AO603" t="str">
            <v>Megalitres per day - cumulative</v>
          </cell>
          <cell r="AP603">
            <v>1</v>
          </cell>
          <cell r="AQ603" t="str">
            <v>Up</v>
          </cell>
          <cell r="AR603" t="str">
            <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t="str">
            <v/>
          </cell>
          <cell r="BJ603" t="str">
            <v/>
          </cell>
          <cell r="BK603" t="str">
            <v/>
          </cell>
          <cell r="BL603" t="str">
            <v/>
          </cell>
          <cell r="BM603" t="str">
            <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t="str">
            <v/>
          </cell>
          <cell r="CE603" t="str">
            <v/>
          </cell>
          <cell r="CF603" t="str">
            <v/>
          </cell>
          <cell r="CG603" t="str">
            <v/>
          </cell>
          <cell r="CH603" t="str">
            <v/>
          </cell>
          <cell r="CI603" t="str">
            <v/>
          </cell>
          <cell r="CJ603" t="str">
            <v/>
          </cell>
          <cell r="CK603" t="str">
            <v/>
          </cell>
          <cell r="CL603" t="str">
            <v/>
          </cell>
          <cell r="CM603" t="str">
            <v/>
          </cell>
          <cell r="CN603" t="str">
            <v/>
          </cell>
          <cell r="CO603" t="str">
            <v/>
          </cell>
          <cell r="CP603" t="str">
            <v/>
          </cell>
          <cell r="CQ603" t="str">
            <v/>
          </cell>
          <cell r="CR603" t="str">
            <v/>
          </cell>
          <cell r="CS603" t="str">
            <v/>
          </cell>
          <cell r="CT603" t="str">
            <v/>
          </cell>
          <cell r="CU603" t="str">
            <v/>
          </cell>
          <cell r="CV603" t="str">
            <v/>
          </cell>
          <cell r="CW603" t="str">
            <v/>
          </cell>
          <cell r="CX603" t="str">
            <v/>
          </cell>
          <cell r="CY603" t="str">
            <v/>
          </cell>
          <cell r="CZ603" t="str">
            <v/>
          </cell>
          <cell r="DA603" t="str">
            <v/>
          </cell>
          <cell r="DB603" t="str">
            <v/>
          </cell>
          <cell r="DC603" t="str">
            <v/>
          </cell>
          <cell r="DD603" t="str">
            <v/>
          </cell>
          <cell r="DE603" t="str">
            <v/>
          </cell>
          <cell r="DF603" t="str">
            <v/>
          </cell>
          <cell r="DG603" t="str">
            <v/>
          </cell>
          <cell r="DH603" t="str">
            <v/>
          </cell>
          <cell r="DI603" t="str">
            <v/>
          </cell>
          <cell r="DJ603" t="str">
            <v/>
          </cell>
          <cell r="DK603" t="str">
            <v/>
          </cell>
          <cell r="DL603" t="str">
            <v/>
          </cell>
          <cell r="DM603" t="str">
            <v/>
          </cell>
          <cell r="DN603" t="str">
            <v/>
          </cell>
          <cell r="DO603" t="str">
            <v/>
          </cell>
          <cell r="DP603" t="str">
            <v/>
          </cell>
          <cell r="DQ603" t="str">
            <v/>
          </cell>
          <cell r="DR603" t="str">
            <v/>
          </cell>
          <cell r="DS603" t="str">
            <v/>
          </cell>
          <cell r="DT603" t="str">
            <v/>
          </cell>
          <cell r="DU603" t="str">
            <v/>
          </cell>
          <cell r="DV603">
            <v>1</v>
          </cell>
          <cell r="DW603" t="str">
            <v/>
          </cell>
        </row>
        <row r="604">
          <cell r="U604" t="str">
            <v>PR19WSX_Q1</v>
          </cell>
          <cell r="V604" t="str">
            <v>Excellent drinking water quality</v>
          </cell>
          <cell r="W604" t="str">
            <v>PR19 new</v>
          </cell>
          <cell r="X604" t="str">
            <v>Q1</v>
          </cell>
          <cell r="Y604" t="str">
            <v>Water quality compliance (CRI)</v>
          </cell>
          <cell r="Z604" t="str">
            <v>The DWI's Compliance Risk Index (CRI)</v>
          </cell>
          <cell r="AA604" t="str">
            <v/>
          </cell>
          <cell r="AB604">
            <v>1</v>
          </cell>
          <cell r="AC604" t="str">
            <v/>
          </cell>
          <cell r="AD604" t="str">
            <v/>
          </cell>
          <cell r="AE604" t="str">
            <v/>
          </cell>
          <cell r="AF604" t="str">
            <v/>
          </cell>
          <cell r="AG604" t="str">
            <v/>
          </cell>
          <cell r="AH604" t="str">
            <v/>
          </cell>
          <cell r="AI604">
            <v>1</v>
          </cell>
          <cell r="AJ604" t="str">
            <v>Under</v>
          </cell>
          <cell r="AK604" t="str">
            <v xml:space="preserve">Revenue </v>
          </cell>
          <cell r="AL604" t="str">
            <v>In-period</v>
          </cell>
          <cell r="AM604" t="str">
            <v>Water quality compliance</v>
          </cell>
          <cell r="AN604" t="str">
            <v>number</v>
          </cell>
          <cell r="AO604" t="str">
            <v>Numerical CRI score</v>
          </cell>
          <cell r="AP604">
            <v>2</v>
          </cell>
          <cell r="AQ604" t="str">
            <v>Down</v>
          </cell>
          <cell r="AR604" t="str">
            <v>Water quality compliance (CRI)</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t="str">
            <v>Yes</v>
          </cell>
          <cell r="CE604" t="str">
            <v>Yes</v>
          </cell>
          <cell r="CF604" t="str">
            <v>Yes</v>
          </cell>
          <cell r="CG604" t="str">
            <v>Yes</v>
          </cell>
          <cell r="CH604" t="str">
            <v>Yes</v>
          </cell>
          <cell r="CI604" t="str">
            <v/>
          </cell>
          <cell r="CJ604" t="str">
            <v/>
          </cell>
          <cell r="CK604" t="str">
            <v/>
          </cell>
          <cell r="CL604" t="str">
            <v/>
          </cell>
          <cell r="CM604" t="str">
            <v/>
          </cell>
          <cell r="CN604">
            <v>9.5</v>
          </cell>
          <cell r="CO604">
            <v>9.5</v>
          </cell>
          <cell r="CP604">
            <v>9.5</v>
          </cell>
          <cell r="CQ604">
            <v>9.5</v>
          </cell>
          <cell r="CR604">
            <v>9.5</v>
          </cell>
          <cell r="CS604">
            <v>2</v>
          </cell>
          <cell r="CT604">
            <v>2</v>
          </cell>
          <cell r="CU604">
            <v>2</v>
          </cell>
          <cell r="CV604">
            <v>2</v>
          </cell>
          <cell r="CW604">
            <v>2</v>
          </cell>
          <cell r="CX604" t="str">
            <v/>
          </cell>
          <cell r="CY604" t="str">
            <v/>
          </cell>
          <cell r="CZ604" t="str">
            <v/>
          </cell>
          <cell r="DA604" t="str">
            <v/>
          </cell>
          <cell r="DB604" t="str">
            <v/>
          </cell>
          <cell r="DC604" t="str">
            <v/>
          </cell>
          <cell r="DD604" t="str">
            <v/>
          </cell>
          <cell r="DE604" t="str">
            <v/>
          </cell>
          <cell r="DF604" t="str">
            <v/>
          </cell>
          <cell r="DG604" t="str">
            <v/>
          </cell>
          <cell r="DH604" t="str">
            <v/>
          </cell>
          <cell r="DI604" t="str">
            <v/>
          </cell>
          <cell r="DJ604" t="str">
            <v/>
          </cell>
          <cell r="DK604" t="str">
            <v/>
          </cell>
          <cell r="DL604" t="str">
            <v/>
          </cell>
          <cell r="DM604">
            <v>-0.57999999999999996</v>
          </cell>
          <cell r="DN604">
            <v>-2.5</v>
          </cell>
          <cell r="DO604" t="str">
            <v/>
          </cell>
          <cell r="DP604" t="str">
            <v/>
          </cell>
          <cell r="DQ604">
            <v>0</v>
          </cell>
          <cell r="DR604" t="str">
            <v/>
          </cell>
          <cell r="DS604" t="str">
            <v/>
          </cell>
          <cell r="DT604" t="str">
            <v/>
          </cell>
          <cell r="DU604" t="str">
            <v/>
          </cell>
          <cell r="DV604">
            <v>1</v>
          </cell>
          <cell r="DW604" t="str">
            <v/>
          </cell>
        </row>
        <row r="605">
          <cell r="U605" t="str">
            <v>PR19WSX_Q2</v>
          </cell>
          <cell r="V605" t="str">
            <v>Excellent drinking water quality</v>
          </cell>
          <cell r="W605" t="str">
            <v>PR14 revision</v>
          </cell>
          <cell r="X605" t="str">
            <v>Q2</v>
          </cell>
          <cell r="Y605" t="str">
            <v>Water quality customer contacts (appearance, taste and odour)</v>
          </cell>
          <cell r="Z605" t="str">
            <v>Number of times companies contact us about the appearance, taste or odour of their tap water</v>
          </cell>
          <cell r="AA605" t="str">
            <v/>
          </cell>
          <cell r="AB605">
            <v>1</v>
          </cell>
          <cell r="AC605" t="str">
            <v/>
          </cell>
          <cell r="AD605" t="str">
            <v/>
          </cell>
          <cell r="AE605" t="str">
            <v/>
          </cell>
          <cell r="AF605" t="str">
            <v/>
          </cell>
          <cell r="AG605" t="str">
            <v/>
          </cell>
          <cell r="AH605" t="str">
            <v/>
          </cell>
          <cell r="AI605">
            <v>1</v>
          </cell>
          <cell r="AJ605" t="str">
            <v>Out &amp; under</v>
          </cell>
          <cell r="AK605" t="str">
            <v xml:space="preserve">Revenue </v>
          </cell>
          <cell r="AL605" t="str">
            <v>In-period</v>
          </cell>
          <cell r="AM605" t="str">
            <v>Customer contacts - water quality</v>
          </cell>
          <cell r="AN605" t="str">
            <v>Number</v>
          </cell>
          <cell r="AO605" t="str">
            <v>No. of contacts per 1,000 population</v>
          </cell>
          <cell r="AP605">
            <v>2</v>
          </cell>
          <cell r="AQ605" t="str">
            <v>Down</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t="str">
            <v/>
          </cell>
          <cell r="BJ605" t="str">
            <v/>
          </cell>
          <cell r="BK605" t="str">
            <v/>
          </cell>
          <cell r="BL605" t="str">
            <v/>
          </cell>
          <cell r="BM605" t="str">
            <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t="str">
            <v>Yes</v>
          </cell>
          <cell r="CE605" t="str">
            <v>Yes</v>
          </cell>
          <cell r="CF605" t="str">
            <v>Yes</v>
          </cell>
          <cell r="CG605" t="str">
            <v>Yes</v>
          </cell>
          <cell r="CH605" t="str">
            <v>Yes</v>
          </cell>
          <cell r="CI605" t="str">
            <v/>
          </cell>
          <cell r="CJ605" t="str">
            <v/>
          </cell>
          <cell r="CK605" t="str">
            <v/>
          </cell>
          <cell r="CL605" t="str">
            <v/>
          </cell>
          <cell r="CM605" t="str">
            <v/>
          </cell>
          <cell r="CN605" t="str">
            <v/>
          </cell>
          <cell r="CO605" t="str">
            <v/>
          </cell>
          <cell r="CP605" t="str">
            <v/>
          </cell>
          <cell r="CQ605" t="str">
            <v/>
          </cell>
          <cell r="CR605" t="str">
            <v/>
          </cell>
          <cell r="CS605" t="str">
            <v/>
          </cell>
          <cell r="CT605" t="str">
            <v/>
          </cell>
          <cell r="CU605" t="str">
            <v/>
          </cell>
          <cell r="CV605" t="str">
            <v/>
          </cell>
          <cell r="CW605" t="str">
            <v/>
          </cell>
          <cell r="CX605" t="str">
            <v/>
          </cell>
          <cell r="CY605" t="str">
            <v/>
          </cell>
          <cell r="CZ605" t="str">
            <v/>
          </cell>
          <cell r="DA605" t="str">
            <v/>
          </cell>
          <cell r="DB605" t="str">
            <v/>
          </cell>
          <cell r="DC605" t="str">
            <v/>
          </cell>
          <cell r="DD605" t="str">
            <v/>
          </cell>
          <cell r="DE605" t="str">
            <v/>
          </cell>
          <cell r="DF605" t="str">
            <v/>
          </cell>
          <cell r="DG605" t="str">
            <v/>
          </cell>
          <cell r="DH605" t="str">
            <v/>
          </cell>
          <cell r="DI605" t="str">
            <v/>
          </cell>
          <cell r="DJ605" t="str">
            <v/>
          </cell>
          <cell r="DK605" t="str">
            <v/>
          </cell>
          <cell r="DL605" t="str">
            <v/>
          </cell>
          <cell r="DM605" t="str">
            <v/>
          </cell>
          <cell r="DN605" t="str">
            <v/>
          </cell>
          <cell r="DO605" t="str">
            <v/>
          </cell>
          <cell r="DP605" t="str">
            <v/>
          </cell>
          <cell r="DQ605" t="str">
            <v/>
          </cell>
          <cell r="DR605" t="str">
            <v/>
          </cell>
          <cell r="DS605" t="str">
            <v/>
          </cell>
          <cell r="DT605" t="str">
            <v/>
          </cell>
          <cell r="DU605" t="str">
            <v/>
          </cell>
          <cell r="DV605">
            <v>1</v>
          </cell>
          <cell r="DW605" t="str">
            <v/>
          </cell>
        </row>
        <row r="606">
          <cell r="U606" t="str">
            <v>PR19WSX_Q3</v>
          </cell>
          <cell r="V606" t="str">
            <v>Excellent drinking water quality</v>
          </cell>
          <cell r="W606" t="str">
            <v>PR19 new</v>
          </cell>
          <cell r="X606" t="str">
            <v>Q3</v>
          </cell>
          <cell r="Y606" t="str">
            <v>Tackling water quality at home and in the work place</v>
          </cell>
          <cell r="Z606" t="str">
            <v>Inspections and customer lead pipe replacement aimed at improvement of water quality</v>
          </cell>
          <cell r="AA606" t="str">
            <v/>
          </cell>
          <cell r="AB606">
            <v>1</v>
          </cell>
          <cell r="AC606" t="str">
            <v/>
          </cell>
          <cell r="AD606" t="str">
            <v/>
          </cell>
          <cell r="AE606" t="str">
            <v/>
          </cell>
          <cell r="AF606" t="str">
            <v/>
          </cell>
          <cell r="AG606" t="str">
            <v/>
          </cell>
          <cell r="AH606" t="str">
            <v/>
          </cell>
          <cell r="AI606">
            <v>1</v>
          </cell>
          <cell r="AJ606" t="str">
            <v>Out &amp; under</v>
          </cell>
          <cell r="AK606" t="str">
            <v xml:space="preserve">Revenue </v>
          </cell>
          <cell r="AL606" t="str">
            <v>In-period</v>
          </cell>
          <cell r="AM606" t="str">
            <v>Water quality compliance</v>
          </cell>
          <cell r="AN606" t="str">
            <v>score</v>
          </cell>
          <cell r="AO606" t="str">
            <v>Index - cumulative</v>
          </cell>
          <cell r="AP606">
            <v>0</v>
          </cell>
          <cell r="AQ606" t="str">
            <v>Up</v>
          </cell>
          <cell r="AR606" t="str">
            <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t="str">
            <v/>
          </cell>
          <cell r="BJ606" t="str">
            <v/>
          </cell>
          <cell r="BK606" t="str">
            <v/>
          </cell>
          <cell r="BL606" t="str">
            <v/>
          </cell>
          <cell r="BM606" t="str">
            <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0</v>
          </cell>
          <cell r="CB606">
            <v>0</v>
          </cell>
          <cell r="CC606">
            <v>0</v>
          </cell>
          <cell r="CD606" t="str">
            <v>Yes</v>
          </cell>
          <cell r="CE606" t="str">
            <v>Yes</v>
          </cell>
          <cell r="CF606" t="str">
            <v>Yes</v>
          </cell>
          <cell r="CG606" t="str">
            <v>Yes</v>
          </cell>
          <cell r="CH606" t="str">
            <v>Yes</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C606" t="str">
            <v/>
          </cell>
          <cell r="DD606" t="str">
            <v/>
          </cell>
          <cell r="DE606" t="str">
            <v/>
          </cell>
          <cell r="DF606" t="str">
            <v/>
          </cell>
          <cell r="DG606" t="str">
            <v/>
          </cell>
          <cell r="DH606" t="str">
            <v/>
          </cell>
          <cell r="DI606" t="str">
            <v/>
          </cell>
          <cell r="DJ606" t="str">
            <v/>
          </cell>
          <cell r="DK606" t="str">
            <v/>
          </cell>
          <cell r="DL606" t="str">
            <v/>
          </cell>
          <cell r="DM606" t="str">
            <v/>
          </cell>
          <cell r="DN606" t="str">
            <v/>
          </cell>
          <cell r="DO606" t="str">
            <v/>
          </cell>
          <cell r="DP606" t="str">
            <v/>
          </cell>
          <cell r="DQ606" t="str">
            <v/>
          </cell>
          <cell r="DR606" t="str">
            <v/>
          </cell>
          <cell r="DS606" t="str">
            <v/>
          </cell>
          <cell r="DT606" t="str">
            <v/>
          </cell>
          <cell r="DU606" t="str">
            <v/>
          </cell>
          <cell r="DV606">
            <v>1</v>
          </cell>
          <cell r="DW606" t="str">
            <v/>
          </cell>
        </row>
        <row r="607">
          <cell r="U607" t="str">
            <v>PR19WSX_Q4</v>
          </cell>
          <cell r="V607" t="str">
            <v>Excellent drinking water quality</v>
          </cell>
          <cell r="W607" t="str">
            <v>PR19 new</v>
          </cell>
          <cell r="X607" t="str">
            <v>Q4</v>
          </cell>
          <cell r="Y607" t="str">
            <v>Lead communication service pipes replaced (Wessex Water assets)</v>
          </cell>
          <cell r="Z607" t="str">
            <v>Number of lead communication pipes replaced, including galvanised and other metallic pipes that include lead</v>
          </cell>
          <cell r="AA607" t="str">
            <v/>
          </cell>
          <cell r="AB607">
            <v>1</v>
          </cell>
          <cell r="AC607" t="str">
            <v/>
          </cell>
          <cell r="AD607" t="str">
            <v/>
          </cell>
          <cell r="AE607" t="str">
            <v/>
          </cell>
          <cell r="AF607" t="str">
            <v/>
          </cell>
          <cell r="AG607" t="str">
            <v/>
          </cell>
          <cell r="AH607" t="str">
            <v/>
          </cell>
          <cell r="AI607">
            <v>1</v>
          </cell>
          <cell r="AJ607" t="str">
            <v>Out &amp; under</v>
          </cell>
          <cell r="AK607" t="str">
            <v xml:space="preserve">Revenue </v>
          </cell>
          <cell r="AL607" t="str">
            <v>In-period</v>
          </cell>
          <cell r="AM607" t="str">
            <v>Water quality compliance</v>
          </cell>
          <cell r="AN607" t="str">
            <v>nr</v>
          </cell>
          <cell r="AO607" t="str">
            <v>Number of lead pipes replaced each year</v>
          </cell>
          <cell r="AP607">
            <v>0</v>
          </cell>
          <cell r="AQ607" t="str">
            <v>Up</v>
          </cell>
          <cell r="AR607" t="str">
            <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t="str">
            <v/>
          </cell>
          <cell r="BJ607" t="str">
            <v/>
          </cell>
          <cell r="BK607" t="str">
            <v/>
          </cell>
          <cell r="BL607" t="str">
            <v/>
          </cell>
          <cell r="BM607" t="str">
            <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0</v>
          </cell>
          <cell r="CB607">
            <v>0</v>
          </cell>
          <cell r="CC607">
            <v>0</v>
          </cell>
          <cell r="CD607" t="str">
            <v/>
          </cell>
          <cell r="CE607" t="str">
            <v/>
          </cell>
          <cell r="CF607" t="str">
            <v/>
          </cell>
          <cell r="CG607" t="str">
            <v/>
          </cell>
          <cell r="CH607" t="str">
            <v>Yes</v>
          </cell>
          <cell r="CI607" t="str">
            <v/>
          </cell>
          <cell r="CJ607" t="str">
            <v/>
          </cell>
          <cell r="CK607" t="str">
            <v/>
          </cell>
          <cell r="CL607" t="str">
            <v/>
          </cell>
          <cell r="CM607" t="str">
            <v/>
          </cell>
          <cell r="CN607" t="str">
            <v/>
          </cell>
          <cell r="CO607" t="str">
            <v/>
          </cell>
          <cell r="CP607" t="str">
            <v/>
          </cell>
          <cell r="CQ607" t="str">
            <v/>
          </cell>
          <cell r="CR607" t="str">
            <v/>
          </cell>
          <cell r="CS607" t="str">
            <v/>
          </cell>
          <cell r="CT607" t="str">
            <v/>
          </cell>
          <cell r="CU607" t="str">
            <v/>
          </cell>
          <cell r="CV607" t="str">
            <v/>
          </cell>
          <cell r="CW607" t="str">
            <v/>
          </cell>
          <cell r="CX607" t="str">
            <v/>
          </cell>
          <cell r="CY607" t="str">
            <v/>
          </cell>
          <cell r="CZ607" t="str">
            <v/>
          </cell>
          <cell r="DA607" t="str">
            <v/>
          </cell>
          <cell r="DB607" t="str">
            <v/>
          </cell>
          <cell r="DC607" t="str">
            <v/>
          </cell>
          <cell r="DD607" t="str">
            <v/>
          </cell>
          <cell r="DE607" t="str">
            <v/>
          </cell>
          <cell r="DF607" t="str">
            <v/>
          </cell>
          <cell r="DG607" t="str">
            <v/>
          </cell>
          <cell r="DH607" t="str">
            <v/>
          </cell>
          <cell r="DI607" t="str">
            <v/>
          </cell>
          <cell r="DJ607" t="str">
            <v/>
          </cell>
          <cell r="DK607" t="str">
            <v/>
          </cell>
          <cell r="DL607" t="str">
            <v/>
          </cell>
          <cell r="DM607" t="str">
            <v/>
          </cell>
          <cell r="DN607" t="str">
            <v/>
          </cell>
          <cell r="DO607" t="str">
            <v/>
          </cell>
          <cell r="DP607" t="str">
            <v/>
          </cell>
          <cell r="DQ607" t="str">
            <v/>
          </cell>
          <cell r="DR607" t="str">
            <v/>
          </cell>
          <cell r="DS607" t="str">
            <v/>
          </cell>
          <cell r="DT607" t="str">
            <v/>
          </cell>
          <cell r="DU607" t="str">
            <v>No</v>
          </cell>
          <cell r="DV607">
            <v>1</v>
          </cell>
          <cell r="DW607" t="str">
            <v/>
          </cell>
        </row>
        <row r="608">
          <cell r="U608" t="str">
            <v>PR19WSX_Q5</v>
          </cell>
          <cell r="V608" t="str">
            <v>Excellent drinking water quality</v>
          </cell>
          <cell r="W608" t="str">
            <v>PR19 new</v>
          </cell>
          <cell r="X608" t="str">
            <v>Q5</v>
          </cell>
          <cell r="Y608" t="str">
            <v>Event risk index (Wessex Water) (ERI WW)</v>
          </cell>
          <cell r="Z608" t="str">
            <v>The DWI's Event Risk Index (ERI)</v>
          </cell>
          <cell r="AA608" t="str">
            <v/>
          </cell>
          <cell r="AB608">
            <v>1</v>
          </cell>
          <cell r="AC608" t="str">
            <v/>
          </cell>
          <cell r="AD608" t="str">
            <v/>
          </cell>
          <cell r="AE608" t="str">
            <v/>
          </cell>
          <cell r="AF608" t="str">
            <v/>
          </cell>
          <cell r="AG608" t="str">
            <v/>
          </cell>
          <cell r="AH608" t="str">
            <v/>
          </cell>
          <cell r="AI608">
            <v>1</v>
          </cell>
          <cell r="AJ608" t="str">
            <v>NFI</v>
          </cell>
          <cell r="AK608" t="str">
            <v/>
          </cell>
          <cell r="AL608" t="str">
            <v/>
          </cell>
          <cell r="AM608" t="str">
            <v>Water quality compliance</v>
          </cell>
          <cell r="AN608" t="str">
            <v>score</v>
          </cell>
          <cell r="AO608" t="str">
            <v>Index</v>
          </cell>
          <cell r="AP608">
            <v>3</v>
          </cell>
          <cell r="AQ608" t="str">
            <v>Down</v>
          </cell>
          <cell r="AR608" t="str">
            <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t="str">
            <v/>
          </cell>
          <cell r="BJ608" t="str">
            <v/>
          </cell>
          <cell r="BK608" t="str">
            <v/>
          </cell>
          <cell r="BL608" t="str">
            <v/>
          </cell>
          <cell r="BM608" t="str">
            <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t="str">
            <v>Yes</v>
          </cell>
          <cell r="CE608" t="str">
            <v>Yes</v>
          </cell>
          <cell r="CF608" t="str">
            <v>Yes</v>
          </cell>
          <cell r="CG608" t="str">
            <v>Yes</v>
          </cell>
          <cell r="CH608" t="str">
            <v>Yes</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t="str">
            <v/>
          </cell>
          <cell r="CV608" t="str">
            <v/>
          </cell>
          <cell r="CW608" t="str">
            <v/>
          </cell>
          <cell r="CX608" t="str">
            <v/>
          </cell>
          <cell r="CY608" t="str">
            <v/>
          </cell>
          <cell r="CZ608" t="str">
            <v/>
          </cell>
          <cell r="DA608" t="str">
            <v/>
          </cell>
          <cell r="DB608" t="str">
            <v/>
          </cell>
          <cell r="DC608" t="str">
            <v/>
          </cell>
          <cell r="DD608" t="str">
            <v/>
          </cell>
          <cell r="DE608" t="str">
            <v/>
          </cell>
          <cell r="DF608" t="str">
            <v/>
          </cell>
          <cell r="DG608" t="str">
            <v/>
          </cell>
          <cell r="DH608" t="str">
            <v/>
          </cell>
          <cell r="DI608" t="str">
            <v/>
          </cell>
          <cell r="DJ608" t="str">
            <v/>
          </cell>
          <cell r="DK608" t="str">
            <v/>
          </cell>
          <cell r="DL608" t="str">
            <v/>
          </cell>
          <cell r="DM608" t="str">
            <v/>
          </cell>
          <cell r="DN608" t="str">
            <v/>
          </cell>
          <cell r="DO608" t="str">
            <v/>
          </cell>
          <cell r="DP608" t="str">
            <v/>
          </cell>
          <cell r="DQ608" t="str">
            <v/>
          </cell>
          <cell r="DR608" t="str">
            <v/>
          </cell>
          <cell r="DS608" t="str">
            <v/>
          </cell>
          <cell r="DT608" t="str">
            <v/>
          </cell>
          <cell r="DU608" t="str">
            <v/>
          </cell>
          <cell r="DV608">
            <v>1</v>
          </cell>
          <cell r="DW608" t="str">
            <v/>
          </cell>
        </row>
        <row r="609">
          <cell r="U609" t="str">
            <v>PR19WSX_F1</v>
          </cell>
          <cell r="V609" t="str">
            <v>Minimise sewer flooding</v>
          </cell>
          <cell r="W609" t="str">
            <v>PR14 revision</v>
          </cell>
          <cell r="X609" t="str">
            <v>F1</v>
          </cell>
          <cell r="Y609" t="str">
            <v>Internal sewer flooding</v>
          </cell>
          <cell r="Z609" t="str">
            <v>The number of internal flooding incidents per year, including all incident causes and sewer flooding due to severe weather events per 10,000 sewer connections</v>
          </cell>
          <cell r="AA609" t="str">
            <v/>
          </cell>
          <cell r="AB609" t="str">
            <v/>
          </cell>
          <cell r="AC609">
            <v>1</v>
          </cell>
          <cell r="AD609" t="str">
            <v/>
          </cell>
          <cell r="AE609" t="str">
            <v/>
          </cell>
          <cell r="AF609" t="str">
            <v/>
          </cell>
          <cell r="AG609" t="str">
            <v/>
          </cell>
          <cell r="AH609" t="str">
            <v/>
          </cell>
          <cell r="AI609">
            <v>1</v>
          </cell>
          <cell r="AJ609" t="str">
            <v>Out &amp; under</v>
          </cell>
          <cell r="AK609" t="str">
            <v xml:space="preserve">Revenue </v>
          </cell>
          <cell r="AL609" t="str">
            <v>In-period</v>
          </cell>
          <cell r="AM609" t="str">
            <v>Sewer flooding</v>
          </cell>
          <cell r="AN609" t="str">
            <v>number</v>
          </cell>
          <cell r="AO609" t="str">
            <v>Number of incidents per 10,000 sewer connections</v>
          </cell>
          <cell r="AP609">
            <v>2</v>
          </cell>
          <cell r="AQ609" t="str">
            <v>Down</v>
          </cell>
          <cell r="AR609" t="str">
            <v>Internal sewer flooding</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1.68</v>
          </cell>
          <cell r="BJ609">
            <v>1.63</v>
          </cell>
          <cell r="BK609">
            <v>1.58</v>
          </cell>
          <cell r="BL609">
            <v>1.44</v>
          </cell>
          <cell r="BM609">
            <v>1.34</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t="str">
            <v>Yes</v>
          </cell>
          <cell r="CE609" t="str">
            <v>Yes</v>
          </cell>
          <cell r="CF609" t="str">
            <v>Yes</v>
          </cell>
          <cell r="CG609" t="str">
            <v>Yes</v>
          </cell>
          <cell r="CH609" t="str">
            <v>Yes</v>
          </cell>
          <cell r="CI609">
            <v>4.09</v>
          </cell>
          <cell r="CJ609">
            <v>4.09</v>
          </cell>
          <cell r="CK609">
            <v>4.09</v>
          </cell>
          <cell r="CL609">
            <v>4.09</v>
          </cell>
          <cell r="CM609">
            <v>4.09</v>
          </cell>
          <cell r="CN609">
            <v>2.56</v>
          </cell>
          <cell r="CO609">
            <v>2.56</v>
          </cell>
          <cell r="CP609">
            <v>2.56</v>
          </cell>
          <cell r="CQ609">
            <v>2.56</v>
          </cell>
          <cell r="CR609">
            <v>2.56</v>
          </cell>
          <cell r="CS609" t="str">
            <v/>
          </cell>
          <cell r="CT609" t="str">
            <v/>
          </cell>
          <cell r="CU609" t="str">
            <v/>
          </cell>
          <cell r="CV609" t="str">
            <v/>
          </cell>
          <cell r="CW609" t="str">
            <v/>
          </cell>
          <cell r="CX609" t="str">
            <v/>
          </cell>
          <cell r="CY609" t="str">
            <v/>
          </cell>
          <cell r="CZ609" t="str">
            <v/>
          </cell>
          <cell r="DA609" t="str">
            <v/>
          </cell>
          <cell r="DB609" t="str">
            <v/>
          </cell>
          <cell r="DC609">
            <v>0.93</v>
          </cell>
          <cell r="DD609">
            <v>0.9</v>
          </cell>
          <cell r="DE609">
            <v>0.87</v>
          </cell>
          <cell r="DF609">
            <v>0.8</v>
          </cell>
          <cell r="DG609">
            <v>0.74</v>
          </cell>
          <cell r="DH609" t="str">
            <v>*</v>
          </cell>
          <cell r="DI609" t="str">
            <v>*</v>
          </cell>
          <cell r="DJ609" t="str">
            <v>*</v>
          </cell>
          <cell r="DK609" t="str">
            <v>*</v>
          </cell>
          <cell r="DL609" t="str">
            <v>*</v>
          </cell>
          <cell r="DM609">
            <v>-5.69</v>
          </cell>
          <cell r="DN609" t="str">
            <v/>
          </cell>
          <cell r="DO609" t="str">
            <v/>
          </cell>
          <cell r="DP609">
            <v>-18.177</v>
          </cell>
          <cell r="DQ609">
            <v>5.69</v>
          </cell>
          <cell r="DR609" t="str">
            <v/>
          </cell>
          <cell r="DS609" t="str">
            <v/>
          </cell>
          <cell r="DT609">
            <v>18.177</v>
          </cell>
          <cell r="DU609" t="str">
            <v/>
          </cell>
          <cell r="DV609">
            <v>1</v>
          </cell>
          <cell r="DW609" t="str">
            <v/>
          </cell>
        </row>
        <row r="610">
          <cell r="U610" t="str">
            <v>PR19WSX_F2</v>
          </cell>
          <cell r="V610" t="str">
            <v>Minimise sewer flooding</v>
          </cell>
          <cell r="W610" t="str">
            <v>PR19 new</v>
          </cell>
          <cell r="X610" t="str">
            <v>F2</v>
          </cell>
          <cell r="Y610" t="str">
            <v>Customer property sewer flooding (external)</v>
          </cell>
          <cell r="Z610" t="str">
            <v>The number of external sewer flooding incidents, including all incident causes and flooding due to severe weather events per 10,000 sewer connections (in line with Ofwat shadow reporting)</v>
          </cell>
          <cell r="AA610" t="str">
            <v/>
          </cell>
          <cell r="AB610" t="str">
            <v/>
          </cell>
          <cell r="AC610">
            <v>1</v>
          </cell>
          <cell r="AD610" t="str">
            <v/>
          </cell>
          <cell r="AE610" t="str">
            <v/>
          </cell>
          <cell r="AF610" t="str">
            <v/>
          </cell>
          <cell r="AG610" t="str">
            <v/>
          </cell>
          <cell r="AH610" t="str">
            <v/>
          </cell>
          <cell r="AI610">
            <v>1</v>
          </cell>
          <cell r="AJ610" t="str">
            <v>Out &amp; under</v>
          </cell>
          <cell r="AK610" t="str">
            <v xml:space="preserve">Revenue </v>
          </cell>
          <cell r="AL610" t="str">
            <v>In-period</v>
          </cell>
          <cell r="AM610" t="str">
            <v>Sewer flooding</v>
          </cell>
          <cell r="AN610" t="str">
            <v>number</v>
          </cell>
          <cell r="AO610" t="str">
            <v>Number of incidents per 10,000 sewer connections</v>
          </cell>
          <cell r="AP610">
            <v>2</v>
          </cell>
          <cell r="AQ610" t="str">
            <v>Down</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t="str">
            <v/>
          </cell>
          <cell r="BJ610" t="str">
            <v/>
          </cell>
          <cell r="BK610" t="str">
            <v/>
          </cell>
          <cell r="BL610" t="str">
            <v/>
          </cell>
          <cell r="BM610" t="str">
            <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t="str">
            <v>Yes</v>
          </cell>
          <cell r="CE610" t="str">
            <v>Yes</v>
          </cell>
          <cell r="CF610" t="str">
            <v>Yes</v>
          </cell>
          <cell r="CG610" t="str">
            <v>Yes</v>
          </cell>
          <cell r="CH610" t="str">
            <v>Yes</v>
          </cell>
          <cell r="CI610" t="str">
            <v/>
          </cell>
          <cell r="CJ610" t="str">
            <v/>
          </cell>
          <cell r="CK610" t="str">
            <v/>
          </cell>
          <cell r="CL610" t="str">
            <v/>
          </cell>
          <cell r="CM610" t="str">
            <v/>
          </cell>
          <cell r="CN610" t="str">
            <v/>
          </cell>
          <cell r="CO610" t="str">
            <v/>
          </cell>
          <cell r="CP610" t="str">
            <v/>
          </cell>
          <cell r="CQ610" t="str">
            <v/>
          </cell>
          <cell r="CR610" t="str">
            <v/>
          </cell>
          <cell r="CS610" t="str">
            <v/>
          </cell>
          <cell r="CT610" t="str">
            <v/>
          </cell>
          <cell r="CU610" t="str">
            <v/>
          </cell>
          <cell r="CV610" t="str">
            <v/>
          </cell>
          <cell r="CW610" t="str">
            <v/>
          </cell>
          <cell r="CX610" t="str">
            <v/>
          </cell>
          <cell r="CY610" t="str">
            <v/>
          </cell>
          <cell r="CZ610" t="str">
            <v/>
          </cell>
          <cell r="DA610" t="str">
            <v/>
          </cell>
          <cell r="DB610" t="str">
            <v/>
          </cell>
          <cell r="DC610" t="str">
            <v/>
          </cell>
          <cell r="DD610" t="str">
            <v/>
          </cell>
          <cell r="DE610" t="str">
            <v/>
          </cell>
          <cell r="DF610" t="str">
            <v/>
          </cell>
          <cell r="DG610" t="str">
            <v/>
          </cell>
          <cell r="DH610" t="str">
            <v/>
          </cell>
          <cell r="DI610" t="str">
            <v/>
          </cell>
          <cell r="DJ610" t="str">
            <v/>
          </cell>
          <cell r="DK610" t="str">
            <v/>
          </cell>
          <cell r="DL610" t="str">
            <v/>
          </cell>
          <cell r="DM610" t="str">
            <v/>
          </cell>
          <cell r="DN610" t="str">
            <v/>
          </cell>
          <cell r="DO610" t="str">
            <v/>
          </cell>
          <cell r="DP610" t="str">
            <v/>
          </cell>
          <cell r="DQ610" t="str">
            <v/>
          </cell>
          <cell r="DR610" t="str">
            <v/>
          </cell>
          <cell r="DS610" t="str">
            <v/>
          </cell>
          <cell r="DT610" t="str">
            <v/>
          </cell>
          <cell r="DU610" t="str">
            <v/>
          </cell>
          <cell r="DV610">
            <v>1</v>
          </cell>
          <cell r="DW610" t="str">
            <v/>
          </cell>
        </row>
        <row r="611">
          <cell r="U611" t="str">
            <v>PR19WSX_F3</v>
          </cell>
          <cell r="V611" t="str">
            <v>Minimise sewer flooding</v>
          </cell>
          <cell r="W611" t="str">
            <v>PR14 continuation</v>
          </cell>
          <cell r="X611" t="str">
            <v>F3</v>
          </cell>
          <cell r="Y611" t="str">
            <v>Sewer flooding risk</v>
          </cell>
          <cell r="Z611" t="str">
            <v>Overall risk of flooding as measured by sewer flooding risk grid</v>
          </cell>
          <cell r="AA611" t="str">
            <v/>
          </cell>
          <cell r="AB611" t="str">
            <v/>
          </cell>
          <cell r="AC611">
            <v>1</v>
          </cell>
          <cell r="AD611" t="str">
            <v/>
          </cell>
          <cell r="AE611" t="str">
            <v/>
          </cell>
          <cell r="AF611" t="str">
            <v/>
          </cell>
          <cell r="AG611" t="str">
            <v/>
          </cell>
          <cell r="AH611" t="str">
            <v/>
          </cell>
          <cell r="AI611">
            <v>1</v>
          </cell>
          <cell r="AJ611" t="str">
            <v>Under</v>
          </cell>
          <cell r="AK611" t="str">
            <v xml:space="preserve">Revenue </v>
          </cell>
          <cell r="AL611" t="str">
            <v>In-period</v>
          </cell>
          <cell r="AM611" t="str">
            <v>Sewer flooding</v>
          </cell>
          <cell r="AN611" t="str">
            <v>score</v>
          </cell>
          <cell r="AO611" t="str">
            <v>Index</v>
          </cell>
          <cell r="AP611">
            <v>0</v>
          </cell>
          <cell r="AQ611" t="str">
            <v>Down</v>
          </cell>
          <cell r="AR611" t="str">
            <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t="str">
            <v/>
          </cell>
          <cell r="BJ611" t="str">
            <v/>
          </cell>
          <cell r="BK611" t="str">
            <v/>
          </cell>
          <cell r="BL611" t="str">
            <v/>
          </cell>
          <cell r="BM611" t="str">
            <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t="str">
            <v>Yes</v>
          </cell>
          <cell r="CE611" t="str">
            <v>Yes</v>
          </cell>
          <cell r="CF611" t="str">
            <v>Yes</v>
          </cell>
          <cell r="CG611" t="str">
            <v>Yes</v>
          </cell>
          <cell r="CH611" t="str">
            <v>Yes</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C611" t="str">
            <v/>
          </cell>
          <cell r="DD611" t="str">
            <v/>
          </cell>
          <cell r="DE611" t="str">
            <v/>
          </cell>
          <cell r="DF611" t="str">
            <v/>
          </cell>
          <cell r="DG611" t="str">
            <v/>
          </cell>
          <cell r="DH611" t="str">
            <v/>
          </cell>
          <cell r="DI611" t="str">
            <v/>
          </cell>
          <cell r="DJ611" t="str">
            <v/>
          </cell>
          <cell r="DK611" t="str">
            <v/>
          </cell>
          <cell r="DL611" t="str">
            <v/>
          </cell>
          <cell r="DM611" t="str">
            <v/>
          </cell>
          <cell r="DN611" t="str">
            <v/>
          </cell>
          <cell r="DO611" t="str">
            <v/>
          </cell>
          <cell r="DP611" t="str">
            <v/>
          </cell>
          <cell r="DQ611" t="str">
            <v/>
          </cell>
          <cell r="DR611" t="str">
            <v/>
          </cell>
          <cell r="DS611" t="str">
            <v/>
          </cell>
          <cell r="DT611" t="str">
            <v/>
          </cell>
          <cell r="DU611" t="str">
            <v/>
          </cell>
          <cell r="DV611">
            <v>1</v>
          </cell>
          <cell r="DW611" t="str">
            <v/>
          </cell>
        </row>
        <row r="612">
          <cell r="U612" t="str">
            <v>PR19WSX_F4</v>
          </cell>
          <cell r="V612" t="str">
            <v>Minimise sewer flooding</v>
          </cell>
          <cell r="W612" t="str">
            <v>PR14 continuation</v>
          </cell>
          <cell r="X612" t="str">
            <v>F4</v>
          </cell>
          <cell r="Y612" t="str">
            <v>North Bristol Sewer Scheme - Trym catchment</v>
          </cell>
          <cell r="Z612" t="str">
            <v>Delivery of additional capacity for the Trym catchment by 2022/23 in line with the agreed North Bristol Sewerage strategy</v>
          </cell>
          <cell r="AA612" t="str">
            <v/>
          </cell>
          <cell r="AB612" t="str">
            <v/>
          </cell>
          <cell r="AC612">
            <v>1</v>
          </cell>
          <cell r="AD612" t="str">
            <v/>
          </cell>
          <cell r="AE612" t="str">
            <v/>
          </cell>
          <cell r="AF612" t="str">
            <v/>
          </cell>
          <cell r="AG612" t="str">
            <v/>
          </cell>
          <cell r="AH612" t="str">
            <v/>
          </cell>
          <cell r="AI612">
            <v>1</v>
          </cell>
          <cell r="AJ612" t="str">
            <v>Under</v>
          </cell>
          <cell r="AK612" t="str">
            <v xml:space="preserve">Revenue </v>
          </cell>
          <cell r="AL612" t="str">
            <v>In-period</v>
          </cell>
          <cell r="AM612" t="str">
            <v>Resilience</v>
          </cell>
          <cell r="AN612" t="str">
            <v>nr</v>
          </cell>
          <cell r="AO612" t="str">
            <v>Months of delays</v>
          </cell>
          <cell r="AP612">
            <v>0</v>
          </cell>
          <cell r="AQ612" t="str">
            <v>Down</v>
          </cell>
          <cell r="AR612" t="str">
            <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t="str">
            <v/>
          </cell>
          <cell r="BJ612" t="str">
            <v/>
          </cell>
          <cell r="BK612" t="str">
            <v/>
          </cell>
          <cell r="BL612" t="str">
            <v/>
          </cell>
          <cell r="BM612" t="str">
            <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0</v>
          </cell>
          <cell r="CB612">
            <v>0</v>
          </cell>
          <cell r="CC612">
            <v>0</v>
          </cell>
          <cell r="CD612" t="str">
            <v/>
          </cell>
          <cell r="CE612" t="str">
            <v/>
          </cell>
          <cell r="CF612" t="str">
            <v/>
          </cell>
          <cell r="CG612" t="str">
            <v/>
          </cell>
          <cell r="CH612" t="str">
            <v>Yes</v>
          </cell>
          <cell r="CI612" t="str">
            <v/>
          </cell>
          <cell r="CJ612" t="str">
            <v/>
          </cell>
          <cell r="CK612" t="str">
            <v/>
          </cell>
          <cell r="CL612" t="str">
            <v/>
          </cell>
          <cell r="CM612" t="str">
            <v/>
          </cell>
          <cell r="CN612" t="str">
            <v/>
          </cell>
          <cell r="CO612" t="str">
            <v/>
          </cell>
          <cell r="CP612" t="str">
            <v/>
          </cell>
          <cell r="CQ612" t="str">
            <v/>
          </cell>
          <cell r="CR612" t="str">
            <v/>
          </cell>
          <cell r="CS612" t="str">
            <v/>
          </cell>
          <cell r="CT612" t="str">
            <v/>
          </cell>
          <cell r="CU612" t="str">
            <v/>
          </cell>
          <cell r="CV612" t="str">
            <v/>
          </cell>
          <cell r="CW612" t="str">
            <v/>
          </cell>
          <cell r="CX612" t="str">
            <v/>
          </cell>
          <cell r="CY612" t="str">
            <v/>
          </cell>
          <cell r="CZ612" t="str">
            <v/>
          </cell>
          <cell r="DA612" t="str">
            <v/>
          </cell>
          <cell r="DB612" t="str">
            <v/>
          </cell>
          <cell r="DC612" t="str">
            <v/>
          </cell>
          <cell r="DD612" t="str">
            <v/>
          </cell>
          <cell r="DE612" t="str">
            <v/>
          </cell>
          <cell r="DF612" t="str">
            <v/>
          </cell>
          <cell r="DG612" t="str">
            <v/>
          </cell>
          <cell r="DH612" t="str">
            <v/>
          </cell>
          <cell r="DI612" t="str">
            <v/>
          </cell>
          <cell r="DJ612" t="str">
            <v/>
          </cell>
          <cell r="DK612" t="str">
            <v/>
          </cell>
          <cell r="DL612" t="str">
            <v/>
          </cell>
          <cell r="DM612" t="str">
            <v/>
          </cell>
          <cell r="DN612" t="str">
            <v/>
          </cell>
          <cell r="DO612" t="str">
            <v/>
          </cell>
          <cell r="DP612" t="str">
            <v/>
          </cell>
          <cell r="DQ612" t="str">
            <v/>
          </cell>
          <cell r="DR612" t="str">
            <v/>
          </cell>
          <cell r="DS612" t="str">
            <v/>
          </cell>
          <cell r="DT612" t="str">
            <v/>
          </cell>
          <cell r="DU612" t="str">
            <v/>
          </cell>
          <cell r="DV612">
            <v>1</v>
          </cell>
          <cell r="DW612" t="str">
            <v/>
          </cell>
        </row>
        <row r="613">
          <cell r="U613" t="str">
            <v>PR19WSX_R1</v>
          </cell>
          <cell r="V613" t="str">
            <v>Resilient services</v>
          </cell>
          <cell r="W613" t="str">
            <v>PR14 revision</v>
          </cell>
          <cell r="X613" t="str">
            <v>R1</v>
          </cell>
          <cell r="Y613" t="str">
            <v>Water supply interruptions</v>
          </cell>
          <cell r="Z613" t="str">
            <v>Number of minutes lost per property with supply interruptions greater than three hours including planned, unplanned and third party interruptions</v>
          </cell>
          <cell r="AA613" t="str">
            <v/>
          </cell>
          <cell r="AB613">
            <v>1</v>
          </cell>
          <cell r="AC613" t="str">
            <v/>
          </cell>
          <cell r="AD613" t="str">
            <v/>
          </cell>
          <cell r="AE613" t="str">
            <v/>
          </cell>
          <cell r="AF613" t="str">
            <v/>
          </cell>
          <cell r="AG613" t="str">
            <v/>
          </cell>
          <cell r="AH613" t="str">
            <v/>
          </cell>
          <cell r="AI613">
            <v>1</v>
          </cell>
          <cell r="AJ613" t="str">
            <v>Out &amp; under</v>
          </cell>
          <cell r="AK613" t="str">
            <v xml:space="preserve">Revenue </v>
          </cell>
          <cell r="AL613" t="str">
            <v>In-period</v>
          </cell>
          <cell r="AM613" t="str">
            <v>Supply interruptions</v>
          </cell>
          <cell r="AN613" t="str">
            <v>hh:mm:ss</v>
          </cell>
          <cell r="AO613" t="str">
            <v>Hours:minutes:seconds per property per year</v>
          </cell>
          <cell r="AP613">
            <v>0</v>
          </cell>
          <cell r="AQ613" t="str">
            <v>Down</v>
          </cell>
          <cell r="AR613" t="str">
            <v>Water supply interruptions</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4.5138888888888893E-3</v>
          </cell>
          <cell r="BJ613">
            <v>4.2592592592592595E-3</v>
          </cell>
          <cell r="BK613">
            <v>3.9930555555555561E-3</v>
          </cell>
          <cell r="BL613">
            <v>3.7384259259259263E-3</v>
          </cell>
          <cell r="BM613">
            <v>3.472222222222222E-3</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t="str">
            <v>Yes</v>
          </cell>
          <cell r="CE613" t="str">
            <v>Yes</v>
          </cell>
          <cell r="CF613" t="str">
            <v>Yes</v>
          </cell>
          <cell r="CG613" t="str">
            <v>Yes</v>
          </cell>
          <cell r="CH613" t="str">
            <v>Yes</v>
          </cell>
          <cell r="CI613">
            <v>1.3391203703703704E-2</v>
          </cell>
          <cell r="CJ613">
            <v>1.3391203703703704E-2</v>
          </cell>
          <cell r="CK613">
            <v>1.3391203703703704E-2</v>
          </cell>
          <cell r="CL613">
            <v>1.3391203703703704E-2</v>
          </cell>
          <cell r="CM613">
            <v>1.3391203703703704E-2</v>
          </cell>
          <cell r="CN613">
            <v>1.1793981481481482E-2</v>
          </cell>
          <cell r="CO613">
            <v>1.1793981481481482E-2</v>
          </cell>
          <cell r="CP613">
            <v>1.1793981481481482E-2</v>
          </cell>
          <cell r="CQ613">
            <v>1.1793981481481482E-2</v>
          </cell>
          <cell r="CR613">
            <v>1.1793981481481482E-2</v>
          </cell>
          <cell r="CS613" t="str">
            <v/>
          </cell>
          <cell r="CT613" t="str">
            <v/>
          </cell>
          <cell r="CU613" t="str">
            <v/>
          </cell>
          <cell r="CV613" t="str">
            <v/>
          </cell>
          <cell r="CW613" t="str">
            <v/>
          </cell>
          <cell r="CX613" t="str">
            <v/>
          </cell>
          <cell r="CY613" t="str">
            <v/>
          </cell>
          <cell r="CZ613" t="str">
            <v/>
          </cell>
          <cell r="DA613" t="str">
            <v/>
          </cell>
          <cell r="DB613" t="str">
            <v/>
          </cell>
          <cell r="DC613">
            <v>9.0277777777777784E-4</v>
          </cell>
          <cell r="DD613">
            <v>9.0277777777777784E-4</v>
          </cell>
          <cell r="DE613">
            <v>9.0277777777777784E-4</v>
          </cell>
          <cell r="DF613">
            <v>9.0277777777777784E-4</v>
          </cell>
          <cell r="DG613">
            <v>9.0277777777777784E-4</v>
          </cell>
          <cell r="DH613" t="str">
            <v>*</v>
          </cell>
          <cell r="DI613" t="str">
            <v>*</v>
          </cell>
          <cell r="DJ613" t="str">
            <v>*</v>
          </cell>
          <cell r="DK613" t="str">
            <v>*</v>
          </cell>
          <cell r="DL613" t="str">
            <v>*</v>
          </cell>
          <cell r="DM613">
            <v>-0.14000000000000001</v>
          </cell>
          <cell r="DN613" t="str">
            <v/>
          </cell>
          <cell r="DO613" t="str">
            <v/>
          </cell>
          <cell r="DP613">
            <v>-0.3</v>
          </cell>
          <cell r="DQ613">
            <v>0.14000000000000001</v>
          </cell>
          <cell r="DR613" t="str">
            <v/>
          </cell>
          <cell r="DS613" t="str">
            <v/>
          </cell>
          <cell r="DT613">
            <v>0.3</v>
          </cell>
          <cell r="DU613" t="str">
            <v/>
          </cell>
          <cell r="DV613">
            <v>1</v>
          </cell>
          <cell r="DW613" t="str">
            <v/>
          </cell>
        </row>
        <row r="614">
          <cell r="U614" t="str">
            <v>PR19WSX_R2</v>
          </cell>
          <cell r="V614" t="str">
            <v>Resilient services</v>
          </cell>
          <cell r="W614" t="str">
            <v>PR19 new</v>
          </cell>
          <cell r="X614" t="str">
            <v>R2</v>
          </cell>
          <cell r="Y614" t="str">
            <v>Risk of severe restrictions in a drought</v>
          </cell>
          <cell r="Z614" t="str">
            <v>Percentage of the population the company serves, that would experience severe supply restrictions (e.g. standpipes or rota cuts) in a 1-in-200 year drought</v>
          </cell>
          <cell r="AA614">
            <v>1</v>
          </cell>
          <cell r="AB614" t="str">
            <v/>
          </cell>
          <cell r="AC614" t="str">
            <v/>
          </cell>
          <cell r="AD614" t="str">
            <v/>
          </cell>
          <cell r="AE614" t="str">
            <v/>
          </cell>
          <cell r="AF614" t="str">
            <v/>
          </cell>
          <cell r="AG614" t="str">
            <v/>
          </cell>
          <cell r="AH614" t="str">
            <v/>
          </cell>
          <cell r="AI614">
            <v>1</v>
          </cell>
          <cell r="AJ614" t="str">
            <v>NFI</v>
          </cell>
          <cell r="AK614" t="str">
            <v/>
          </cell>
          <cell r="AL614" t="str">
            <v/>
          </cell>
          <cell r="AM614" t="str">
            <v>Supply restrictions</v>
          </cell>
          <cell r="AN614" t="str">
            <v>%</v>
          </cell>
          <cell r="AO614" t="str">
            <v>Percentage of population at risk</v>
          </cell>
          <cell r="AP614">
            <v>1</v>
          </cell>
          <cell r="AQ614" t="str">
            <v>Down</v>
          </cell>
          <cell r="AR614" t="str">
            <v>Risk of severe restrictions in a drought</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t="str">
            <v/>
          </cell>
          <cell r="CE614" t="str">
            <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t="str">
            <v/>
          </cell>
          <cell r="CV614" t="str">
            <v/>
          </cell>
          <cell r="CW614" t="str">
            <v/>
          </cell>
          <cell r="CX614" t="str">
            <v/>
          </cell>
          <cell r="CY614" t="str">
            <v/>
          </cell>
          <cell r="CZ614" t="str">
            <v/>
          </cell>
          <cell r="DA614" t="str">
            <v/>
          </cell>
          <cell r="DB614" t="str">
            <v/>
          </cell>
          <cell r="DC614" t="str">
            <v/>
          </cell>
          <cell r="DD614" t="str">
            <v/>
          </cell>
          <cell r="DE614" t="str">
            <v/>
          </cell>
          <cell r="DF614" t="str">
            <v/>
          </cell>
          <cell r="DG614" t="str">
            <v/>
          </cell>
          <cell r="DH614" t="str">
            <v/>
          </cell>
          <cell r="DI614" t="str">
            <v/>
          </cell>
          <cell r="DJ614" t="str">
            <v/>
          </cell>
          <cell r="DK614" t="str">
            <v/>
          </cell>
          <cell r="DL614" t="str">
            <v/>
          </cell>
          <cell r="DM614" t="str">
            <v/>
          </cell>
          <cell r="DN614" t="str">
            <v/>
          </cell>
          <cell r="DO614" t="str">
            <v/>
          </cell>
          <cell r="DP614" t="str">
            <v/>
          </cell>
          <cell r="DQ614" t="str">
            <v/>
          </cell>
          <cell r="DR614" t="str">
            <v/>
          </cell>
          <cell r="DS614" t="str">
            <v/>
          </cell>
          <cell r="DT614" t="str">
            <v/>
          </cell>
          <cell r="DU614" t="str">
            <v/>
          </cell>
          <cell r="DV614">
            <v>1</v>
          </cell>
          <cell r="DW614" t="str">
            <v/>
          </cell>
        </row>
        <row r="615">
          <cell r="U615" t="str">
            <v>PR19WSX_R3</v>
          </cell>
          <cell r="V615" t="str">
            <v>Resilient services</v>
          </cell>
          <cell r="W615" t="str">
            <v>PR19 new</v>
          </cell>
          <cell r="X615" t="str">
            <v>R3</v>
          </cell>
          <cell r="Y615" t="str">
            <v>Risk of sewer flooding in a storm</v>
          </cell>
          <cell r="Z615" t="str">
            <v>Percentage of population at risk of sewer flooding in a 1-in-50 year storm</v>
          </cell>
          <cell r="AA615" t="str">
            <v/>
          </cell>
          <cell r="AB615" t="str">
            <v/>
          </cell>
          <cell r="AC615">
            <v>1</v>
          </cell>
          <cell r="AD615" t="str">
            <v/>
          </cell>
          <cell r="AE615" t="str">
            <v/>
          </cell>
          <cell r="AF615" t="str">
            <v/>
          </cell>
          <cell r="AG615" t="str">
            <v/>
          </cell>
          <cell r="AH615" t="str">
            <v/>
          </cell>
          <cell r="AI615">
            <v>1</v>
          </cell>
          <cell r="AJ615" t="str">
            <v>NFI</v>
          </cell>
          <cell r="AK615" t="str">
            <v/>
          </cell>
          <cell r="AL615" t="str">
            <v/>
          </cell>
          <cell r="AM615" t="str">
            <v>Sewer flooding</v>
          </cell>
          <cell r="AN615" t="str">
            <v>%</v>
          </cell>
          <cell r="AO615" t="str">
            <v>Percentage of population at risk</v>
          </cell>
          <cell r="AP615">
            <v>2</v>
          </cell>
          <cell r="AQ615" t="str">
            <v>Down</v>
          </cell>
          <cell r="AR615" t="str">
            <v>Risk of sewer flooding in a storm</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t="str">
            <v>12.93​</v>
          </cell>
          <cell r="BJ615" t="str">
            <v>11.93​</v>
          </cell>
          <cell r="BK615" t="str">
            <v>9.45​</v>
          </cell>
          <cell r="BL615" t="str">
            <v>8.91​</v>
          </cell>
          <cell r="BM615" t="str">
            <v>8.37​</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t="str">
            <v/>
          </cell>
          <cell r="CV615" t="str">
            <v/>
          </cell>
          <cell r="CW615" t="str">
            <v/>
          </cell>
          <cell r="CX615" t="str">
            <v/>
          </cell>
          <cell r="CY615" t="str">
            <v/>
          </cell>
          <cell r="CZ615" t="str">
            <v/>
          </cell>
          <cell r="DA615" t="str">
            <v/>
          </cell>
          <cell r="DB615" t="str">
            <v/>
          </cell>
          <cell r="DC615" t="str">
            <v/>
          </cell>
          <cell r="DD615" t="str">
            <v/>
          </cell>
          <cell r="DE615" t="str">
            <v/>
          </cell>
          <cell r="DF615" t="str">
            <v/>
          </cell>
          <cell r="DG615" t="str">
            <v/>
          </cell>
          <cell r="DH615" t="str">
            <v/>
          </cell>
          <cell r="DI615" t="str">
            <v/>
          </cell>
          <cell r="DJ615" t="str">
            <v/>
          </cell>
          <cell r="DK615" t="str">
            <v/>
          </cell>
          <cell r="DL615" t="str">
            <v/>
          </cell>
          <cell r="DM615" t="str">
            <v/>
          </cell>
          <cell r="DN615" t="str">
            <v/>
          </cell>
          <cell r="DO615" t="str">
            <v/>
          </cell>
          <cell r="DP615" t="str">
            <v/>
          </cell>
          <cell r="DQ615" t="str">
            <v/>
          </cell>
          <cell r="DR615" t="str">
            <v/>
          </cell>
          <cell r="DS615" t="str">
            <v/>
          </cell>
          <cell r="DT615" t="str">
            <v/>
          </cell>
          <cell r="DU615" t="str">
            <v/>
          </cell>
          <cell r="DV615">
            <v>1</v>
          </cell>
          <cell r="DW615" t="str">
            <v/>
          </cell>
        </row>
        <row r="616">
          <cell r="U616" t="str">
            <v>PR19WSX_R4</v>
          </cell>
          <cell r="V616" t="str">
            <v>Resilient services</v>
          </cell>
          <cell r="W616" t="str">
            <v>PR14 continuation</v>
          </cell>
          <cell r="X616" t="str">
            <v>R4</v>
          </cell>
          <cell r="Y616" t="str">
            <v>Mains repairs</v>
          </cell>
          <cell r="Z616" t="str">
            <v>Number of mains bursts/repairs on water mains per year (water mains only - excludes service pipes)</v>
          </cell>
          <cell r="AA616" t="str">
            <v/>
          </cell>
          <cell r="AB616">
            <v>1</v>
          </cell>
          <cell r="AC616" t="str">
            <v/>
          </cell>
          <cell r="AD616" t="str">
            <v/>
          </cell>
          <cell r="AE616" t="str">
            <v/>
          </cell>
          <cell r="AF616" t="str">
            <v/>
          </cell>
          <cell r="AG616" t="str">
            <v/>
          </cell>
          <cell r="AH616" t="str">
            <v/>
          </cell>
          <cell r="AI616">
            <v>1</v>
          </cell>
          <cell r="AJ616" t="str">
            <v>Under</v>
          </cell>
          <cell r="AK616" t="str">
            <v xml:space="preserve">Revenue </v>
          </cell>
          <cell r="AL616" t="str">
            <v>In-period</v>
          </cell>
          <cell r="AM616" t="str">
            <v>Water mains bursts</v>
          </cell>
          <cell r="AN616" t="str">
            <v>number</v>
          </cell>
          <cell r="AO616" t="str">
            <v>Number of repairs per 1000 km of mains</v>
          </cell>
          <cell r="AP616">
            <v>1</v>
          </cell>
          <cell r="AQ616" t="str">
            <v>Down</v>
          </cell>
          <cell r="AR616" t="str">
            <v>Mains repairs</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161.4</v>
          </cell>
          <cell r="BJ616">
            <v>159.1</v>
          </cell>
          <cell r="BK616">
            <v>156.9</v>
          </cell>
          <cell r="BL616">
            <v>154.6</v>
          </cell>
          <cell r="BM616">
            <v>152.4</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t="str">
            <v>Yes</v>
          </cell>
          <cell r="CE616" t="str">
            <v>Yes</v>
          </cell>
          <cell r="CF616" t="str">
            <v>Yes</v>
          </cell>
          <cell r="CG616" t="str">
            <v>Yes</v>
          </cell>
          <cell r="CH616" t="str">
            <v>Yes</v>
          </cell>
          <cell r="CI616" t="str">
            <v/>
          </cell>
          <cell r="CJ616" t="str">
            <v/>
          </cell>
          <cell r="CK616" t="str">
            <v/>
          </cell>
          <cell r="CL616" t="str">
            <v/>
          </cell>
          <cell r="CM616" t="str">
            <v/>
          </cell>
          <cell r="CN616">
            <v>225.9</v>
          </cell>
          <cell r="CO616">
            <v>225.9</v>
          </cell>
          <cell r="CP616">
            <v>225.9</v>
          </cell>
          <cell r="CQ616">
            <v>225.9</v>
          </cell>
          <cell r="CR616">
            <v>225.9</v>
          </cell>
          <cell r="CS616" t="str">
            <v/>
          </cell>
          <cell r="CT616" t="str">
            <v/>
          </cell>
          <cell r="CU616" t="str">
            <v/>
          </cell>
          <cell r="CV616" t="str">
            <v/>
          </cell>
          <cell r="CW616" t="str">
            <v/>
          </cell>
          <cell r="CX616" t="str">
            <v/>
          </cell>
          <cell r="CY616" t="str">
            <v/>
          </cell>
          <cell r="CZ616" t="str">
            <v/>
          </cell>
          <cell r="DA616" t="str">
            <v/>
          </cell>
          <cell r="DB616" t="str">
            <v/>
          </cell>
          <cell r="DC616" t="str">
            <v/>
          </cell>
          <cell r="DD616" t="str">
            <v/>
          </cell>
          <cell r="DE616" t="str">
            <v/>
          </cell>
          <cell r="DF616" t="str">
            <v/>
          </cell>
          <cell r="DG616" t="str">
            <v/>
          </cell>
          <cell r="DH616" t="str">
            <v/>
          </cell>
          <cell r="DI616" t="str">
            <v/>
          </cell>
          <cell r="DJ616" t="str">
            <v/>
          </cell>
          <cell r="DK616" t="str">
            <v/>
          </cell>
          <cell r="DL616" t="str">
            <v/>
          </cell>
          <cell r="DM616">
            <v>-4.5999999999999999E-2</v>
          </cell>
          <cell r="DN616">
            <v>-0.38</v>
          </cell>
          <cell r="DO616" t="str">
            <v/>
          </cell>
          <cell r="DP616" t="str">
            <v/>
          </cell>
          <cell r="DQ616" t="str">
            <v/>
          </cell>
          <cell r="DR616" t="str">
            <v/>
          </cell>
          <cell r="DS616" t="str">
            <v/>
          </cell>
          <cell r="DT616" t="str">
            <v/>
          </cell>
          <cell r="DU616" t="str">
            <v/>
          </cell>
          <cell r="DV616">
            <v>1</v>
          </cell>
          <cell r="DW616" t="str">
            <v/>
          </cell>
        </row>
        <row r="617">
          <cell r="U617" t="str">
            <v>PR19WSX_R5</v>
          </cell>
          <cell r="V617" t="str">
            <v>Resilient services</v>
          </cell>
          <cell r="W617" t="str">
            <v>PR19 new</v>
          </cell>
          <cell r="X617" t="str">
            <v>R5</v>
          </cell>
          <cell r="Y617" t="str">
            <v>Unplanned outage</v>
          </cell>
          <cell r="Z617" t="str">
            <v>Annualised unavailable output, based on the peak week production capacity (or PWPC)</v>
          </cell>
          <cell r="AA617" t="str">
            <v/>
          </cell>
          <cell r="AB617">
            <v>1</v>
          </cell>
          <cell r="AC617" t="str">
            <v/>
          </cell>
          <cell r="AD617" t="str">
            <v/>
          </cell>
          <cell r="AE617" t="str">
            <v/>
          </cell>
          <cell r="AF617" t="str">
            <v/>
          </cell>
          <cell r="AG617" t="str">
            <v/>
          </cell>
          <cell r="AH617" t="str">
            <v/>
          </cell>
          <cell r="AI617">
            <v>1</v>
          </cell>
          <cell r="AJ617" t="str">
            <v>Under</v>
          </cell>
          <cell r="AK617" t="str">
            <v xml:space="preserve">Revenue </v>
          </cell>
          <cell r="AL617" t="str">
            <v>In-period</v>
          </cell>
          <cell r="AM617" t="str">
            <v>Water outage</v>
          </cell>
          <cell r="AN617" t="str">
            <v>%</v>
          </cell>
          <cell r="AO617" t="str">
            <v>Percentage of peak week production capacity</v>
          </cell>
          <cell r="AP617">
            <v>2</v>
          </cell>
          <cell r="AQ617" t="str">
            <v>Down</v>
          </cell>
          <cell r="AR617" t="str">
            <v>Unplanned outage</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2.34</v>
          </cell>
          <cell r="BJ617">
            <v>2.34</v>
          </cell>
          <cell r="BK617">
            <v>2.34</v>
          </cell>
          <cell r="BL617">
            <v>2.34</v>
          </cell>
          <cell r="BM617">
            <v>2.34</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t="str">
            <v>Yes</v>
          </cell>
          <cell r="CE617" t="str">
            <v>Yes</v>
          </cell>
          <cell r="CF617" t="str">
            <v>Yes</v>
          </cell>
          <cell r="CG617" t="str">
            <v>Yes</v>
          </cell>
          <cell r="CH617" t="str">
            <v>Yes</v>
          </cell>
          <cell r="CI617" t="str">
            <v/>
          </cell>
          <cell r="CJ617" t="str">
            <v/>
          </cell>
          <cell r="CK617" t="str">
            <v/>
          </cell>
          <cell r="CL617" t="str">
            <v/>
          </cell>
          <cell r="CM617" t="str">
            <v/>
          </cell>
          <cell r="CN617">
            <v>4.68</v>
          </cell>
          <cell r="CO617">
            <v>4.68</v>
          </cell>
          <cell r="CP617">
            <v>4.68</v>
          </cell>
          <cell r="CQ617">
            <v>4.68</v>
          </cell>
          <cell r="CR617">
            <v>4.68</v>
          </cell>
          <cell r="CS617" t="str">
            <v/>
          </cell>
          <cell r="CT617" t="str">
            <v/>
          </cell>
          <cell r="CU617" t="str">
            <v/>
          </cell>
          <cell r="CV617" t="str">
            <v/>
          </cell>
          <cell r="CW617" t="str">
            <v/>
          </cell>
          <cell r="CX617" t="str">
            <v/>
          </cell>
          <cell r="CY617" t="str">
            <v/>
          </cell>
          <cell r="CZ617" t="str">
            <v/>
          </cell>
          <cell r="DA617" t="str">
            <v/>
          </cell>
          <cell r="DB617" t="str">
            <v/>
          </cell>
          <cell r="DC617" t="str">
            <v/>
          </cell>
          <cell r="DD617" t="str">
            <v/>
          </cell>
          <cell r="DE617" t="str">
            <v/>
          </cell>
          <cell r="DF617" t="str">
            <v/>
          </cell>
          <cell r="DG617" t="str">
            <v/>
          </cell>
          <cell r="DH617" t="str">
            <v/>
          </cell>
          <cell r="DI617" t="str">
            <v/>
          </cell>
          <cell r="DJ617" t="str">
            <v/>
          </cell>
          <cell r="DK617" t="str">
            <v/>
          </cell>
          <cell r="DL617" t="str">
            <v/>
          </cell>
          <cell r="DM617">
            <v>-0.24299999999999999</v>
          </cell>
          <cell r="DN617" t="str">
            <v/>
          </cell>
          <cell r="DO617" t="str">
            <v/>
          </cell>
          <cell r="DP617" t="str">
            <v/>
          </cell>
          <cell r="DQ617" t="str">
            <v/>
          </cell>
          <cell r="DR617" t="str">
            <v/>
          </cell>
          <cell r="DS617" t="str">
            <v/>
          </cell>
          <cell r="DT617" t="str">
            <v/>
          </cell>
          <cell r="DU617" t="str">
            <v/>
          </cell>
          <cell r="DV617">
            <v>1</v>
          </cell>
          <cell r="DW617" t="str">
            <v/>
          </cell>
        </row>
        <row r="618">
          <cell r="U618" t="str">
            <v>PR19WSX_R6</v>
          </cell>
          <cell r="V618" t="str">
            <v>Resilient services</v>
          </cell>
          <cell r="W618" t="str">
            <v>PR14 continuation</v>
          </cell>
          <cell r="X618" t="str">
            <v>R6</v>
          </cell>
          <cell r="Y618" t="str">
            <v>Sewer collapses</v>
          </cell>
          <cell r="Z618" t="str">
            <v>Number of sewer collapses per thousand kilometres of all sewers causing an impact on service to customers or the environment</v>
          </cell>
          <cell r="AA618" t="str">
            <v/>
          </cell>
          <cell r="AB618" t="str">
            <v/>
          </cell>
          <cell r="AC618">
            <v>1</v>
          </cell>
          <cell r="AD618" t="str">
            <v/>
          </cell>
          <cell r="AE618" t="str">
            <v/>
          </cell>
          <cell r="AF618" t="str">
            <v/>
          </cell>
          <cell r="AG618" t="str">
            <v/>
          </cell>
          <cell r="AH618" t="str">
            <v/>
          </cell>
          <cell r="AI618">
            <v>1</v>
          </cell>
          <cell r="AJ618" t="str">
            <v>Under</v>
          </cell>
          <cell r="AK618" t="str">
            <v xml:space="preserve">Revenue </v>
          </cell>
          <cell r="AL618" t="str">
            <v>In-period</v>
          </cell>
          <cell r="AM618" t="str">
            <v>Resilience</v>
          </cell>
          <cell r="AN618" t="str">
            <v>number</v>
          </cell>
          <cell r="AO618" t="str">
            <v>Number of collapses per 1000km of sewer network</v>
          </cell>
          <cell r="AP618">
            <v>2</v>
          </cell>
          <cell r="AQ618" t="str">
            <v>Down</v>
          </cell>
          <cell r="AR618" t="str">
            <v>Sewer collapses</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6.33</v>
          </cell>
          <cell r="BJ618">
            <v>6.33</v>
          </cell>
          <cell r="BK618">
            <v>6.33</v>
          </cell>
          <cell r="BL618">
            <v>6.33</v>
          </cell>
          <cell r="BM618">
            <v>6.33</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t="str">
            <v>Yes</v>
          </cell>
          <cell r="CE618" t="str">
            <v>Yes</v>
          </cell>
          <cell r="CF618" t="str">
            <v>Yes</v>
          </cell>
          <cell r="CG618" t="str">
            <v>Yes</v>
          </cell>
          <cell r="CH618" t="str">
            <v>Yes</v>
          </cell>
          <cell r="CI618" t="str">
            <v/>
          </cell>
          <cell r="CJ618" t="str">
            <v/>
          </cell>
          <cell r="CK618" t="str">
            <v/>
          </cell>
          <cell r="CL618" t="str">
            <v/>
          </cell>
          <cell r="CM618" t="str">
            <v/>
          </cell>
          <cell r="CN618">
            <v>9.5</v>
          </cell>
          <cell r="CO618">
            <v>9.5</v>
          </cell>
          <cell r="CP618">
            <v>9.5</v>
          </cell>
          <cell r="CQ618">
            <v>9.5</v>
          </cell>
          <cell r="CR618">
            <v>9.5</v>
          </cell>
          <cell r="CS618" t="str">
            <v/>
          </cell>
          <cell r="CT618" t="str">
            <v/>
          </cell>
          <cell r="CU618" t="str">
            <v/>
          </cell>
          <cell r="CV618" t="str">
            <v/>
          </cell>
          <cell r="CW618" t="str">
            <v/>
          </cell>
          <cell r="CX618" t="str">
            <v/>
          </cell>
          <cell r="CY618" t="str">
            <v/>
          </cell>
          <cell r="CZ618" t="str">
            <v/>
          </cell>
          <cell r="DA618" t="str">
            <v/>
          </cell>
          <cell r="DB618" t="str">
            <v/>
          </cell>
          <cell r="DC618" t="str">
            <v/>
          </cell>
          <cell r="DD618" t="str">
            <v/>
          </cell>
          <cell r="DE618" t="str">
            <v/>
          </cell>
          <cell r="DF618" t="str">
            <v/>
          </cell>
          <cell r="DG618" t="str">
            <v/>
          </cell>
          <cell r="DH618" t="str">
            <v/>
          </cell>
          <cell r="DI618" t="str">
            <v/>
          </cell>
          <cell r="DJ618" t="str">
            <v/>
          </cell>
          <cell r="DK618" t="str">
            <v/>
          </cell>
          <cell r="DL618" t="str">
            <v/>
          </cell>
          <cell r="DM618">
            <v>-0.125</v>
          </cell>
          <cell r="DN618">
            <v>-0.99</v>
          </cell>
          <cell r="DO618" t="str">
            <v/>
          </cell>
          <cell r="DP618" t="str">
            <v/>
          </cell>
          <cell r="DQ618" t="str">
            <v/>
          </cell>
          <cell r="DR618" t="str">
            <v/>
          </cell>
          <cell r="DS618" t="str">
            <v/>
          </cell>
          <cell r="DT618" t="str">
            <v/>
          </cell>
          <cell r="DU618" t="str">
            <v/>
          </cell>
          <cell r="DV618">
            <v>1</v>
          </cell>
          <cell r="DW618" t="str">
            <v/>
          </cell>
        </row>
        <row r="619">
          <cell r="U619" t="str">
            <v>PR19WSX_R7</v>
          </cell>
          <cell r="V619" t="str">
            <v>Resilient services</v>
          </cell>
          <cell r="W619" t="str">
            <v>PR14 continuation</v>
          </cell>
          <cell r="X619" t="str">
            <v>R7</v>
          </cell>
          <cell r="Y619" t="str">
            <v>Restrictions on water use (hosepipe bans)</v>
          </cell>
          <cell r="Z619" t="str">
            <v>The number of temporary use (hosepipe) bans imposed on customer to restrict their water use</v>
          </cell>
          <cell r="AA619">
            <v>1</v>
          </cell>
          <cell r="AB619" t="str">
            <v/>
          </cell>
          <cell r="AC619" t="str">
            <v/>
          </cell>
          <cell r="AD619" t="str">
            <v/>
          </cell>
          <cell r="AE619" t="str">
            <v/>
          </cell>
          <cell r="AF619" t="str">
            <v/>
          </cell>
          <cell r="AG619" t="str">
            <v/>
          </cell>
          <cell r="AH619" t="str">
            <v/>
          </cell>
          <cell r="AI619">
            <v>1</v>
          </cell>
          <cell r="AJ619" t="str">
            <v>Under</v>
          </cell>
          <cell r="AK619" t="str">
            <v xml:space="preserve">Revenue </v>
          </cell>
          <cell r="AL619" t="str">
            <v>In-period</v>
          </cell>
          <cell r="AM619" t="str">
            <v>Supply restrictions</v>
          </cell>
          <cell r="AN619" t="str">
            <v>nr</v>
          </cell>
          <cell r="AO619" t="str">
            <v>Number of hosepipe bans</v>
          </cell>
          <cell r="AP619">
            <v>0</v>
          </cell>
          <cell r="AQ619" t="str">
            <v>Down</v>
          </cell>
          <cell r="AR619" t="str">
            <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t="str">
            <v/>
          </cell>
          <cell r="BJ619" t="str">
            <v/>
          </cell>
          <cell r="BK619" t="str">
            <v/>
          </cell>
          <cell r="BL619" t="str">
            <v/>
          </cell>
          <cell r="BM619" t="str">
            <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t="str">
            <v>Yes</v>
          </cell>
          <cell r="CE619" t="str">
            <v>Yes</v>
          </cell>
          <cell r="CF619" t="str">
            <v>Yes</v>
          </cell>
          <cell r="CG619" t="str">
            <v>Yes</v>
          </cell>
          <cell r="CH619" t="str">
            <v>Yes</v>
          </cell>
          <cell r="CI619" t="str">
            <v/>
          </cell>
          <cell r="CJ619" t="str">
            <v/>
          </cell>
          <cell r="CK619" t="str">
            <v/>
          </cell>
          <cell r="CL619" t="str">
            <v/>
          </cell>
          <cell r="CM619" t="str">
            <v/>
          </cell>
          <cell r="CN619" t="str">
            <v/>
          </cell>
          <cell r="CO619" t="str">
            <v/>
          </cell>
          <cell r="CP619" t="str">
            <v/>
          </cell>
          <cell r="CQ619" t="str">
            <v/>
          </cell>
          <cell r="CR619" t="str">
            <v/>
          </cell>
          <cell r="CS619" t="str">
            <v/>
          </cell>
          <cell r="CT619" t="str">
            <v/>
          </cell>
          <cell r="CU619" t="str">
            <v/>
          </cell>
          <cell r="CV619" t="str">
            <v/>
          </cell>
          <cell r="CW619" t="str">
            <v/>
          </cell>
          <cell r="CX619" t="str">
            <v/>
          </cell>
          <cell r="CY619" t="str">
            <v/>
          </cell>
          <cell r="CZ619" t="str">
            <v/>
          </cell>
          <cell r="DA619" t="str">
            <v/>
          </cell>
          <cell r="DB619" t="str">
            <v/>
          </cell>
          <cell r="DC619" t="str">
            <v/>
          </cell>
          <cell r="DD619" t="str">
            <v/>
          </cell>
          <cell r="DE619" t="str">
            <v/>
          </cell>
          <cell r="DF619" t="str">
            <v/>
          </cell>
          <cell r="DG619" t="str">
            <v/>
          </cell>
          <cell r="DH619" t="str">
            <v/>
          </cell>
          <cell r="DI619" t="str">
            <v/>
          </cell>
          <cell r="DJ619" t="str">
            <v/>
          </cell>
          <cell r="DK619" t="str">
            <v/>
          </cell>
          <cell r="DL619" t="str">
            <v/>
          </cell>
          <cell r="DM619" t="str">
            <v/>
          </cell>
          <cell r="DN619" t="str">
            <v/>
          </cell>
          <cell r="DO619" t="str">
            <v/>
          </cell>
          <cell r="DP619" t="str">
            <v/>
          </cell>
          <cell r="DQ619" t="str">
            <v/>
          </cell>
          <cell r="DR619" t="str">
            <v/>
          </cell>
          <cell r="DS619" t="str">
            <v/>
          </cell>
          <cell r="DT619" t="str">
            <v/>
          </cell>
          <cell r="DU619" t="str">
            <v/>
          </cell>
          <cell r="DV619">
            <v>1</v>
          </cell>
          <cell r="DW619" t="str">
            <v/>
          </cell>
        </row>
        <row r="620">
          <cell r="U620" t="str">
            <v>PR19WSX_E1</v>
          </cell>
          <cell r="V620" t="str">
            <v>Protecting and enhancing the environment</v>
          </cell>
          <cell r="W620" t="str">
            <v>PR14 revision</v>
          </cell>
          <cell r="X620" t="str">
            <v>E1</v>
          </cell>
          <cell r="Y620" t="str">
            <v>Treatment works compliance</v>
          </cell>
          <cell r="Z620" t="str">
            <v>Percentage of sewage treatment works and water treatment works that are compliant with their discharge permit as reported to the Environment Agency</v>
          </cell>
          <cell r="AA620" t="str">
            <v/>
          </cell>
          <cell r="AB620" t="str">
            <v/>
          </cell>
          <cell r="AC620">
            <v>1</v>
          </cell>
          <cell r="AD620" t="str">
            <v/>
          </cell>
          <cell r="AE620" t="str">
            <v/>
          </cell>
          <cell r="AF620" t="str">
            <v/>
          </cell>
          <cell r="AG620" t="str">
            <v/>
          </cell>
          <cell r="AH620" t="str">
            <v/>
          </cell>
          <cell r="AI620">
            <v>1</v>
          </cell>
          <cell r="AJ620" t="str">
            <v>Under</v>
          </cell>
          <cell r="AK620" t="str">
            <v xml:space="preserve">Revenue </v>
          </cell>
          <cell r="AL620" t="str">
            <v>In-period</v>
          </cell>
          <cell r="AM620" t="str">
            <v>Environmental</v>
          </cell>
          <cell r="AN620" t="str">
            <v>%</v>
          </cell>
          <cell r="AO620" t="str">
            <v>Percentage compliance</v>
          </cell>
          <cell r="AP620">
            <v>2</v>
          </cell>
          <cell r="AQ620" t="str">
            <v>Up</v>
          </cell>
          <cell r="AR620" t="str">
            <v>Treatment works compliance</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100</v>
          </cell>
          <cell r="BJ620">
            <v>100</v>
          </cell>
          <cell r="BK620">
            <v>100</v>
          </cell>
          <cell r="BL620">
            <v>100</v>
          </cell>
          <cell r="BM620">
            <v>100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t="str">
            <v>Yes</v>
          </cell>
          <cell r="CE620" t="str">
            <v>Yes</v>
          </cell>
          <cell r="CF620" t="str">
            <v>Yes</v>
          </cell>
          <cell r="CG620" t="str">
            <v>Yes</v>
          </cell>
          <cell r="CH620" t="str">
            <v>Yes</v>
          </cell>
          <cell r="CI620" t="str">
            <v/>
          </cell>
          <cell r="CJ620" t="str">
            <v/>
          </cell>
          <cell r="CK620" t="str">
            <v/>
          </cell>
          <cell r="CL620" t="str">
            <v/>
          </cell>
          <cell r="CM620" t="str">
            <v/>
          </cell>
          <cell r="CN620">
            <v>97.7</v>
          </cell>
          <cell r="CO620">
            <v>97.7</v>
          </cell>
          <cell r="CP620">
            <v>97.7</v>
          </cell>
          <cell r="CQ620">
            <v>97.7</v>
          </cell>
          <cell r="CR620">
            <v>97.7</v>
          </cell>
          <cell r="CS620">
            <v>99</v>
          </cell>
          <cell r="CT620">
            <v>99</v>
          </cell>
          <cell r="CU620">
            <v>99</v>
          </cell>
          <cell r="CV620">
            <v>99</v>
          </cell>
          <cell r="CW620">
            <v>99</v>
          </cell>
          <cell r="CX620" t="str">
            <v/>
          </cell>
          <cell r="CY620" t="str">
            <v/>
          </cell>
          <cell r="CZ620" t="str">
            <v/>
          </cell>
          <cell r="DA620" t="str">
            <v/>
          </cell>
          <cell r="DB620" t="str">
            <v/>
          </cell>
          <cell r="DC620" t="str">
            <v/>
          </cell>
          <cell r="DD620" t="str">
            <v/>
          </cell>
          <cell r="DE620" t="str">
            <v/>
          </cell>
          <cell r="DF620" t="str">
            <v/>
          </cell>
          <cell r="DG620" t="str">
            <v/>
          </cell>
          <cell r="DH620" t="str">
            <v/>
          </cell>
          <cell r="DI620" t="str">
            <v/>
          </cell>
          <cell r="DJ620" t="str">
            <v/>
          </cell>
          <cell r="DK620" t="str">
            <v/>
          </cell>
          <cell r="DL620" t="str">
            <v/>
          </cell>
          <cell r="DM620">
            <v>-0.53</v>
          </cell>
          <cell r="DN620">
            <v>-2.2999999999999998</v>
          </cell>
          <cell r="DO620" t="str">
            <v/>
          </cell>
          <cell r="DP620" t="str">
            <v/>
          </cell>
          <cell r="DQ620" t="str">
            <v/>
          </cell>
          <cell r="DR620" t="str">
            <v/>
          </cell>
          <cell r="DS620" t="str">
            <v/>
          </cell>
          <cell r="DT620" t="str">
            <v/>
          </cell>
          <cell r="DU620" t="str">
            <v/>
          </cell>
          <cell r="DV620">
            <v>1</v>
          </cell>
          <cell r="DW620" t="str">
            <v/>
          </cell>
        </row>
        <row r="621">
          <cell r="U621" t="str">
            <v>PR19WSX_E2</v>
          </cell>
          <cell r="V621" t="str">
            <v>Protecting and enhancing the environment</v>
          </cell>
          <cell r="W621" t="str">
            <v>PR14 revision</v>
          </cell>
          <cell r="X621" t="str">
            <v>E2</v>
          </cell>
          <cell r="Y621" t="str">
            <v>Pollution incidents</v>
          </cell>
          <cell r="Z621" t="str">
            <v>Category 1-3 pollution incidents per 10,000km of wastewater network, as reported to the Environment Agency</v>
          </cell>
          <cell r="AA621" t="str">
            <v/>
          </cell>
          <cell r="AB621" t="str">
            <v/>
          </cell>
          <cell r="AC621">
            <v>1</v>
          </cell>
          <cell r="AD621" t="str">
            <v/>
          </cell>
          <cell r="AE621" t="str">
            <v/>
          </cell>
          <cell r="AF621" t="str">
            <v/>
          </cell>
          <cell r="AG621" t="str">
            <v/>
          </cell>
          <cell r="AH621" t="str">
            <v/>
          </cell>
          <cell r="AI621">
            <v>1</v>
          </cell>
          <cell r="AJ621" t="str">
            <v>Out &amp; under</v>
          </cell>
          <cell r="AK621" t="str">
            <v xml:space="preserve">Revenue </v>
          </cell>
          <cell r="AL621" t="str">
            <v>In-period</v>
          </cell>
          <cell r="AM621" t="str">
            <v>Pollution incidents</v>
          </cell>
          <cell r="AN621" t="str">
            <v>number</v>
          </cell>
          <cell r="AO621" t="str">
            <v>Number of pollution incidents per 10,000 km of the wastewater
 network</v>
          </cell>
          <cell r="AP621">
            <v>2</v>
          </cell>
          <cell r="AQ621" t="str">
            <v>Down</v>
          </cell>
          <cell r="AR621" t="str">
            <v>Pollution incidents</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24.51</v>
          </cell>
          <cell r="BJ621">
            <v>23.74</v>
          </cell>
          <cell r="BK621">
            <v>23</v>
          </cell>
          <cell r="BL621">
            <v>22.4</v>
          </cell>
          <cell r="BM621">
            <v>19.5</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t="str">
            <v>Yes</v>
          </cell>
          <cell r="CE621" t="str">
            <v>Yes</v>
          </cell>
          <cell r="CF621" t="str">
            <v>Yes</v>
          </cell>
          <cell r="CG621" t="str">
            <v>Yes</v>
          </cell>
          <cell r="CH621" t="str">
            <v>Yes</v>
          </cell>
          <cell r="CI621">
            <v>98</v>
          </cell>
          <cell r="CJ621">
            <v>98</v>
          </cell>
          <cell r="CK621">
            <v>98</v>
          </cell>
          <cell r="CL621">
            <v>98</v>
          </cell>
          <cell r="CM621">
            <v>98</v>
          </cell>
          <cell r="CN621">
            <v>41.6</v>
          </cell>
          <cell r="CO621">
            <v>41.6</v>
          </cell>
          <cell r="CP621">
            <v>41.6</v>
          </cell>
          <cell r="CQ621">
            <v>41.6</v>
          </cell>
          <cell r="CR621">
            <v>41.6</v>
          </cell>
          <cell r="CS621" t="str">
            <v/>
          </cell>
          <cell r="CT621" t="str">
            <v/>
          </cell>
          <cell r="CU621" t="str">
            <v/>
          </cell>
          <cell r="CV621" t="str">
            <v/>
          </cell>
          <cell r="CW621" t="str">
            <v/>
          </cell>
          <cell r="CX621" t="str">
            <v/>
          </cell>
          <cell r="CY621" t="str">
            <v/>
          </cell>
          <cell r="CZ621" t="str">
            <v/>
          </cell>
          <cell r="DA621" t="str">
            <v/>
          </cell>
          <cell r="DB621" t="str">
            <v/>
          </cell>
          <cell r="DC621">
            <v>11.83</v>
          </cell>
          <cell r="DD621">
            <v>11.46</v>
          </cell>
          <cell r="DE621">
            <v>11.11</v>
          </cell>
          <cell r="DF621">
            <v>10.82</v>
          </cell>
          <cell r="DG621">
            <v>9.42</v>
          </cell>
          <cell r="DH621" t="str">
            <v>*</v>
          </cell>
          <cell r="DI621" t="str">
            <v>*</v>
          </cell>
          <cell r="DJ621" t="str">
            <v>*</v>
          </cell>
          <cell r="DK621" t="str">
            <v>*</v>
          </cell>
          <cell r="DL621" t="str">
            <v>*</v>
          </cell>
          <cell r="DM621">
            <v>-0.27</v>
          </cell>
          <cell r="DN621" t="str">
            <v/>
          </cell>
          <cell r="DO621" t="str">
            <v/>
          </cell>
          <cell r="DP621">
            <v>-0.85399999999999998</v>
          </cell>
          <cell r="DQ621">
            <v>0.26</v>
          </cell>
          <cell r="DR621" t="str">
            <v/>
          </cell>
          <cell r="DS621" t="str">
            <v/>
          </cell>
          <cell r="DT621">
            <v>0.85399999999999998</v>
          </cell>
          <cell r="DU621" t="str">
            <v/>
          </cell>
          <cell r="DV621">
            <v>1</v>
          </cell>
          <cell r="DW621" t="str">
            <v/>
          </cell>
        </row>
        <row r="622">
          <cell r="U622" t="str">
            <v>PR19WSX_E3</v>
          </cell>
          <cell r="V622" t="str">
            <v>Protecting and enhancing the environment</v>
          </cell>
          <cell r="W622" t="str">
            <v>PR14 continuation</v>
          </cell>
          <cell r="X622" t="str">
            <v>E3</v>
          </cell>
          <cell r="Y622" t="str">
            <v>Abstraction Incentive Mechanism (Mere)</v>
          </cell>
          <cell r="Z622" t="str">
            <v>The volume of water abstracted from the Mere source and exported from the catchment over the course of the year when river flows are low</v>
          </cell>
          <cell r="AA622">
            <v>1</v>
          </cell>
          <cell r="AB622" t="str">
            <v/>
          </cell>
          <cell r="AC622" t="str">
            <v/>
          </cell>
          <cell r="AD622" t="str">
            <v/>
          </cell>
          <cell r="AE622" t="str">
            <v/>
          </cell>
          <cell r="AF622" t="str">
            <v/>
          </cell>
          <cell r="AG622" t="str">
            <v/>
          </cell>
          <cell r="AH622" t="str">
            <v/>
          </cell>
          <cell r="AI622">
            <v>1</v>
          </cell>
          <cell r="AJ622" t="str">
            <v>Out &amp; under</v>
          </cell>
          <cell r="AK622" t="str">
            <v xml:space="preserve">Revenue </v>
          </cell>
          <cell r="AL622" t="str">
            <v>In-period</v>
          </cell>
          <cell r="AM622" t="str">
            <v>Water resources/ abstraction</v>
          </cell>
          <cell r="AN622" t="str">
            <v>nr</v>
          </cell>
          <cell r="AO622" t="str">
            <v>Megalitres per year</v>
          </cell>
          <cell r="AP622">
            <v>0</v>
          </cell>
          <cell r="AQ622" t="str">
            <v>Down</v>
          </cell>
          <cell r="AR622" t="str">
            <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t="str">
            <v/>
          </cell>
          <cell r="BJ622" t="str">
            <v/>
          </cell>
          <cell r="BK622" t="str">
            <v/>
          </cell>
          <cell r="BL622" t="str">
            <v/>
          </cell>
          <cell r="BM622" t="str">
            <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t="str">
            <v>Yes</v>
          </cell>
          <cell r="CE622" t="str">
            <v>Yes</v>
          </cell>
          <cell r="CF622" t="str">
            <v>Yes</v>
          </cell>
          <cell r="CG622" t="str">
            <v>Yes</v>
          </cell>
          <cell r="CH622" t="str">
            <v>Yes</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t="str">
            <v/>
          </cell>
          <cell r="CV622" t="str">
            <v/>
          </cell>
          <cell r="CW622" t="str">
            <v/>
          </cell>
          <cell r="CX622" t="str">
            <v/>
          </cell>
          <cell r="CY622" t="str">
            <v/>
          </cell>
          <cell r="CZ622" t="str">
            <v/>
          </cell>
          <cell r="DA622" t="str">
            <v/>
          </cell>
          <cell r="DB622" t="str">
            <v/>
          </cell>
          <cell r="DC622" t="str">
            <v/>
          </cell>
          <cell r="DD622" t="str">
            <v/>
          </cell>
          <cell r="DE622" t="str">
            <v/>
          </cell>
          <cell r="DF622" t="str">
            <v/>
          </cell>
          <cell r="DG622" t="str">
            <v/>
          </cell>
          <cell r="DH622" t="str">
            <v/>
          </cell>
          <cell r="DI622" t="str">
            <v/>
          </cell>
          <cell r="DJ622" t="str">
            <v/>
          </cell>
          <cell r="DK622" t="str">
            <v/>
          </cell>
          <cell r="DL622" t="str">
            <v/>
          </cell>
          <cell r="DM622" t="str">
            <v/>
          </cell>
          <cell r="DN622" t="str">
            <v/>
          </cell>
          <cell r="DO622" t="str">
            <v/>
          </cell>
          <cell r="DP622" t="str">
            <v/>
          </cell>
          <cell r="DQ622" t="str">
            <v/>
          </cell>
          <cell r="DR622" t="str">
            <v/>
          </cell>
          <cell r="DS622" t="str">
            <v/>
          </cell>
          <cell r="DT622" t="str">
            <v/>
          </cell>
          <cell r="DU622" t="str">
            <v/>
          </cell>
          <cell r="DV622">
            <v>1</v>
          </cell>
          <cell r="DW622" t="str">
            <v/>
          </cell>
        </row>
        <row r="623">
          <cell r="U623" t="str">
            <v>PR19WSX_E4</v>
          </cell>
          <cell r="V623" t="str">
            <v>Protecting and enhancing the environment</v>
          </cell>
          <cell r="W623" t="str">
            <v>PR19 new</v>
          </cell>
          <cell r="X623" t="str">
            <v>E4</v>
          </cell>
          <cell r="Y623" t="str">
            <v>Natural capital: improve Sites of Special Scientific Interest (SSSI sites)</v>
          </cell>
          <cell r="Z623" t="str">
            <v>Percentage of actions delivered to improve SSSI sites on Wessex Water landholding as agreed with Natural England</v>
          </cell>
          <cell r="AA623">
            <v>1</v>
          </cell>
          <cell r="AB623" t="str">
            <v/>
          </cell>
          <cell r="AC623" t="str">
            <v/>
          </cell>
          <cell r="AD623" t="str">
            <v/>
          </cell>
          <cell r="AE623" t="str">
            <v/>
          </cell>
          <cell r="AF623" t="str">
            <v/>
          </cell>
          <cell r="AG623" t="str">
            <v/>
          </cell>
          <cell r="AH623" t="str">
            <v/>
          </cell>
          <cell r="AI623">
            <v>1</v>
          </cell>
          <cell r="AJ623" t="str">
            <v>Out &amp; under</v>
          </cell>
          <cell r="AK623" t="str">
            <v xml:space="preserve">Revenue </v>
          </cell>
          <cell r="AL623" t="str">
            <v>In-period</v>
          </cell>
          <cell r="AM623" t="str">
            <v>Biodiversity/SSSIs</v>
          </cell>
          <cell r="AN623" t="str">
            <v>%</v>
          </cell>
          <cell r="AO623" t="str">
            <v>Percentage of agreed actions delivered - cumulative</v>
          </cell>
          <cell r="AP623">
            <v>0</v>
          </cell>
          <cell r="AQ623" t="str">
            <v>Up</v>
          </cell>
          <cell r="AR623" t="str">
            <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t="str">
            <v/>
          </cell>
          <cell r="BJ623" t="str">
            <v/>
          </cell>
          <cell r="BK623" t="str">
            <v/>
          </cell>
          <cell r="BL623" t="str">
            <v/>
          </cell>
          <cell r="BM623" t="str">
            <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0</v>
          </cell>
          <cell r="CB623">
            <v>0</v>
          </cell>
          <cell r="CC623">
            <v>0</v>
          </cell>
          <cell r="CD623" t="str">
            <v>Yes</v>
          </cell>
          <cell r="CE623" t="str">
            <v>Yes</v>
          </cell>
          <cell r="CF623" t="str">
            <v>Yes</v>
          </cell>
          <cell r="CG623" t="str">
            <v>Yes</v>
          </cell>
          <cell r="CH623" t="str">
            <v>Yes</v>
          </cell>
          <cell r="CI623" t="str">
            <v/>
          </cell>
          <cell r="CJ623" t="str">
            <v/>
          </cell>
          <cell r="CK623" t="str">
            <v/>
          </cell>
          <cell r="CL623" t="str">
            <v/>
          </cell>
          <cell r="CM623" t="str">
            <v/>
          </cell>
          <cell r="CN623" t="str">
            <v/>
          </cell>
          <cell r="CO623" t="str">
            <v/>
          </cell>
          <cell r="CP623" t="str">
            <v/>
          </cell>
          <cell r="CQ623" t="str">
            <v/>
          </cell>
          <cell r="CR623" t="str">
            <v/>
          </cell>
          <cell r="CS623" t="str">
            <v/>
          </cell>
          <cell r="CT623" t="str">
            <v/>
          </cell>
          <cell r="CU623" t="str">
            <v/>
          </cell>
          <cell r="CV623" t="str">
            <v/>
          </cell>
          <cell r="CW623" t="str">
            <v/>
          </cell>
          <cell r="CX623" t="str">
            <v/>
          </cell>
          <cell r="CY623" t="str">
            <v/>
          </cell>
          <cell r="CZ623" t="str">
            <v/>
          </cell>
          <cell r="DA623" t="str">
            <v/>
          </cell>
          <cell r="DB623" t="str">
            <v/>
          </cell>
          <cell r="DC623" t="str">
            <v/>
          </cell>
          <cell r="DD623" t="str">
            <v/>
          </cell>
          <cell r="DE623" t="str">
            <v/>
          </cell>
          <cell r="DF623" t="str">
            <v/>
          </cell>
          <cell r="DG623" t="str">
            <v/>
          </cell>
          <cell r="DH623" t="str">
            <v/>
          </cell>
          <cell r="DI623" t="str">
            <v/>
          </cell>
          <cell r="DJ623" t="str">
            <v/>
          </cell>
          <cell r="DK623" t="str">
            <v/>
          </cell>
          <cell r="DL623" t="str">
            <v/>
          </cell>
          <cell r="DM623" t="str">
            <v/>
          </cell>
          <cell r="DN623" t="str">
            <v/>
          </cell>
          <cell r="DO623" t="str">
            <v/>
          </cell>
          <cell r="DP623" t="str">
            <v/>
          </cell>
          <cell r="DQ623" t="str">
            <v/>
          </cell>
          <cell r="DR623" t="str">
            <v/>
          </cell>
          <cell r="DS623" t="str">
            <v/>
          </cell>
          <cell r="DT623" t="str">
            <v/>
          </cell>
          <cell r="DU623" t="str">
            <v/>
          </cell>
          <cell r="DV623">
            <v>1</v>
          </cell>
          <cell r="DW623" t="str">
            <v/>
          </cell>
        </row>
        <row r="624">
          <cell r="U624" t="str">
            <v>PR19WSX_E5</v>
          </cell>
          <cell r="V624" t="str">
            <v>Protecting and enhancing the environment</v>
          </cell>
          <cell r="W624" t="str">
            <v>PR14 revision</v>
          </cell>
          <cell r="X624" t="str">
            <v>E5</v>
          </cell>
          <cell r="Y624" t="str">
            <v>Greenhouse gas emissions</v>
          </cell>
          <cell r="Z624" t="str">
            <v>Annual gross greenhouse gas emissions from operational services</v>
          </cell>
          <cell r="AA624">
            <v>0.03</v>
          </cell>
          <cell r="AB624">
            <v>0.25</v>
          </cell>
          <cell r="AC624">
            <v>0.54</v>
          </cell>
          <cell r="AD624">
            <v>0.18</v>
          </cell>
          <cell r="AE624" t="str">
            <v/>
          </cell>
          <cell r="AF624" t="str">
            <v/>
          </cell>
          <cell r="AG624" t="str">
            <v/>
          </cell>
          <cell r="AH624" t="str">
            <v/>
          </cell>
          <cell r="AI624">
            <v>1</v>
          </cell>
          <cell r="AJ624" t="str">
            <v>Under</v>
          </cell>
          <cell r="AK624" t="str">
            <v xml:space="preserve">Revenue </v>
          </cell>
          <cell r="AL624" t="str">
            <v>In-period</v>
          </cell>
          <cell r="AM624" t="str">
            <v>Energy/emissions</v>
          </cell>
          <cell r="AN624" t="str">
            <v>nr</v>
          </cell>
          <cell r="AO624" t="str">
            <v>Kiloton of CO2 equivalent (KtCO2e)</v>
          </cell>
          <cell r="AP624">
            <v>0</v>
          </cell>
          <cell r="AQ624" t="str">
            <v>Down</v>
          </cell>
          <cell r="AR624" t="str">
            <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t="str">
            <v/>
          </cell>
          <cell r="BJ624" t="str">
            <v/>
          </cell>
          <cell r="BK624" t="str">
            <v/>
          </cell>
          <cell r="BL624" t="str">
            <v/>
          </cell>
          <cell r="BM624" t="str">
            <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t="str">
            <v>Yes</v>
          </cell>
          <cell r="CE624" t="str">
            <v>Yes</v>
          </cell>
          <cell r="CF624" t="str">
            <v>Yes</v>
          </cell>
          <cell r="CG624" t="str">
            <v>Yes</v>
          </cell>
          <cell r="CH624" t="str">
            <v>Yes</v>
          </cell>
          <cell r="CI624" t="str">
            <v/>
          </cell>
          <cell r="CJ624" t="str">
            <v/>
          </cell>
          <cell r="CK624" t="str">
            <v/>
          </cell>
          <cell r="CL624" t="str">
            <v/>
          </cell>
          <cell r="CM624" t="str">
            <v/>
          </cell>
          <cell r="CN624" t="str">
            <v/>
          </cell>
          <cell r="CO624" t="str">
            <v/>
          </cell>
          <cell r="CP624" t="str">
            <v/>
          </cell>
          <cell r="CQ624" t="str">
            <v/>
          </cell>
          <cell r="CR624" t="str">
            <v/>
          </cell>
          <cell r="CS624" t="str">
            <v/>
          </cell>
          <cell r="CT624" t="str">
            <v/>
          </cell>
          <cell r="CU624" t="str">
            <v/>
          </cell>
          <cell r="CV624" t="str">
            <v/>
          </cell>
          <cell r="CW624" t="str">
            <v/>
          </cell>
          <cell r="CX624" t="str">
            <v/>
          </cell>
          <cell r="CY624" t="str">
            <v/>
          </cell>
          <cell r="CZ624" t="str">
            <v/>
          </cell>
          <cell r="DA624" t="str">
            <v/>
          </cell>
          <cell r="DB624" t="str">
            <v/>
          </cell>
          <cell r="DC624" t="str">
            <v/>
          </cell>
          <cell r="DD624" t="str">
            <v/>
          </cell>
          <cell r="DE624" t="str">
            <v/>
          </cell>
          <cell r="DF624" t="str">
            <v/>
          </cell>
          <cell r="DG624" t="str">
            <v/>
          </cell>
          <cell r="DH624" t="str">
            <v/>
          </cell>
          <cell r="DI624" t="str">
            <v/>
          </cell>
          <cell r="DJ624" t="str">
            <v/>
          </cell>
          <cell r="DK624" t="str">
            <v/>
          </cell>
          <cell r="DL624" t="str">
            <v/>
          </cell>
          <cell r="DM624" t="str">
            <v/>
          </cell>
          <cell r="DN624" t="str">
            <v/>
          </cell>
          <cell r="DO624" t="str">
            <v/>
          </cell>
          <cell r="DP624" t="str">
            <v/>
          </cell>
          <cell r="DQ624" t="str">
            <v/>
          </cell>
          <cell r="DR624" t="str">
            <v/>
          </cell>
          <cell r="DS624" t="str">
            <v/>
          </cell>
          <cell r="DT624" t="str">
            <v/>
          </cell>
          <cell r="DU624" t="str">
            <v/>
          </cell>
          <cell r="DV624">
            <v>1</v>
          </cell>
          <cell r="DW624" t="str">
            <v/>
          </cell>
        </row>
        <row r="625">
          <cell r="U625" t="str">
            <v>PR19WSX_E6</v>
          </cell>
          <cell r="V625" t="str">
            <v>Protecting and enhancing the environment</v>
          </cell>
          <cell r="W625" t="str">
            <v>PR19 new</v>
          </cell>
          <cell r="X625" t="str">
            <v>E6</v>
          </cell>
          <cell r="Y625" t="str">
            <v>Working with communities to improve bathing water experience</v>
          </cell>
          <cell r="Z625" t="str">
            <v>Number of beaches with community projects that have been agreed by the Catchment Panel which improves bathing water experience</v>
          </cell>
          <cell r="AA625" t="str">
            <v/>
          </cell>
          <cell r="AB625" t="str">
            <v/>
          </cell>
          <cell r="AC625">
            <v>1</v>
          </cell>
          <cell r="AD625" t="str">
            <v/>
          </cell>
          <cell r="AE625" t="str">
            <v/>
          </cell>
          <cell r="AF625" t="str">
            <v/>
          </cell>
          <cell r="AG625" t="str">
            <v/>
          </cell>
          <cell r="AH625" t="str">
            <v/>
          </cell>
          <cell r="AI625">
            <v>1</v>
          </cell>
          <cell r="AJ625" t="str">
            <v>Out &amp; under</v>
          </cell>
          <cell r="AK625" t="str">
            <v xml:space="preserve">Revenue </v>
          </cell>
          <cell r="AL625" t="str">
            <v>In-period</v>
          </cell>
          <cell r="AM625" t="str">
            <v>Community/partnerships</v>
          </cell>
          <cell r="AN625" t="str">
            <v>nr</v>
          </cell>
          <cell r="AO625" t="str">
            <v>Number of beaches - cumulative</v>
          </cell>
          <cell r="AP625">
            <v>0</v>
          </cell>
          <cell r="AQ625" t="str">
            <v>Up</v>
          </cell>
          <cell r="AR625" t="str">
            <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t="str">
            <v/>
          </cell>
          <cell r="BJ625" t="str">
            <v/>
          </cell>
          <cell r="BK625" t="str">
            <v/>
          </cell>
          <cell r="BL625" t="str">
            <v/>
          </cell>
          <cell r="BM625" t="str">
            <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t="str">
            <v>Yes</v>
          </cell>
          <cell r="CE625" t="str">
            <v>Yes</v>
          </cell>
          <cell r="CF625" t="str">
            <v>Yes</v>
          </cell>
          <cell r="CG625" t="str">
            <v>Yes</v>
          </cell>
          <cell r="CH625" t="str">
            <v>Yes</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t="str">
            <v/>
          </cell>
          <cell r="CV625" t="str">
            <v/>
          </cell>
          <cell r="CW625" t="str">
            <v/>
          </cell>
          <cell r="CX625" t="str">
            <v/>
          </cell>
          <cell r="CY625" t="str">
            <v/>
          </cell>
          <cell r="CZ625" t="str">
            <v/>
          </cell>
          <cell r="DA625" t="str">
            <v/>
          </cell>
          <cell r="DB625" t="str">
            <v/>
          </cell>
          <cell r="DC625" t="str">
            <v/>
          </cell>
          <cell r="DD625" t="str">
            <v/>
          </cell>
          <cell r="DE625" t="str">
            <v/>
          </cell>
          <cell r="DF625" t="str">
            <v/>
          </cell>
          <cell r="DG625" t="str">
            <v/>
          </cell>
          <cell r="DH625" t="str">
            <v/>
          </cell>
          <cell r="DI625" t="str">
            <v/>
          </cell>
          <cell r="DJ625" t="str">
            <v/>
          </cell>
          <cell r="DK625" t="str">
            <v/>
          </cell>
          <cell r="DL625" t="str">
            <v/>
          </cell>
          <cell r="DM625" t="str">
            <v/>
          </cell>
          <cell r="DN625" t="str">
            <v/>
          </cell>
          <cell r="DO625" t="str">
            <v/>
          </cell>
          <cell r="DP625" t="str">
            <v/>
          </cell>
          <cell r="DQ625" t="str">
            <v/>
          </cell>
          <cell r="DR625" t="str">
            <v/>
          </cell>
          <cell r="DS625" t="str">
            <v/>
          </cell>
          <cell r="DT625" t="str">
            <v/>
          </cell>
          <cell r="DU625" t="str">
            <v/>
          </cell>
          <cell r="DV625">
            <v>1</v>
          </cell>
          <cell r="DW625" t="str">
            <v/>
          </cell>
        </row>
        <row r="626">
          <cell r="U626" t="str">
            <v>PR19WSX_E7</v>
          </cell>
          <cell r="V626" t="str">
            <v>Protecting and enhancing the environment</v>
          </cell>
          <cell r="W626" t="str">
            <v>PR19 new</v>
          </cell>
          <cell r="X626" t="str">
            <v>E7</v>
          </cell>
          <cell r="Y626" t="str">
            <v>Working with catchment partners to improve natural capital</v>
          </cell>
          <cell r="Z626" t="str">
            <v>Number of schemes working with catchment partners to improve natural capital on non-Wessex Water landholding (excluding SSSI sites)</v>
          </cell>
          <cell r="AA626" t="str">
            <v/>
          </cell>
          <cell r="AB626" t="str">
            <v/>
          </cell>
          <cell r="AC626">
            <v>1</v>
          </cell>
          <cell r="AD626" t="str">
            <v/>
          </cell>
          <cell r="AE626" t="str">
            <v/>
          </cell>
          <cell r="AF626" t="str">
            <v/>
          </cell>
          <cell r="AG626" t="str">
            <v/>
          </cell>
          <cell r="AH626" t="str">
            <v/>
          </cell>
          <cell r="AI626">
            <v>1</v>
          </cell>
          <cell r="AJ626" t="str">
            <v>Out &amp; under</v>
          </cell>
          <cell r="AK626" t="str">
            <v xml:space="preserve">Revenue </v>
          </cell>
          <cell r="AL626" t="str">
            <v>In-period</v>
          </cell>
          <cell r="AM626" t="str">
            <v>Community/partnerships</v>
          </cell>
          <cell r="AN626" t="str">
            <v>nr</v>
          </cell>
          <cell r="AO626" t="str">
            <v>Number of schemes - cumulative</v>
          </cell>
          <cell r="AP626">
            <v>0</v>
          </cell>
          <cell r="AQ626" t="str">
            <v>Up</v>
          </cell>
          <cell r="AR626" t="str">
            <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t="str">
            <v/>
          </cell>
          <cell r="BJ626" t="str">
            <v/>
          </cell>
          <cell r="BK626" t="str">
            <v/>
          </cell>
          <cell r="BL626" t="str">
            <v/>
          </cell>
          <cell r="BM626" t="str">
            <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t="str">
            <v>Yes</v>
          </cell>
          <cell r="CE626" t="str">
            <v>Yes</v>
          </cell>
          <cell r="CF626" t="str">
            <v>Yes</v>
          </cell>
          <cell r="CG626" t="str">
            <v>Yes</v>
          </cell>
          <cell r="CH626" t="str">
            <v>Yes</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t="str">
            <v/>
          </cell>
          <cell r="CV626" t="str">
            <v/>
          </cell>
          <cell r="CW626" t="str">
            <v/>
          </cell>
          <cell r="CX626" t="str">
            <v/>
          </cell>
          <cell r="CY626" t="str">
            <v/>
          </cell>
          <cell r="CZ626" t="str">
            <v/>
          </cell>
          <cell r="DA626" t="str">
            <v/>
          </cell>
          <cell r="DB626" t="str">
            <v/>
          </cell>
          <cell r="DC626" t="str">
            <v/>
          </cell>
          <cell r="DD626" t="str">
            <v/>
          </cell>
          <cell r="DE626" t="str">
            <v/>
          </cell>
          <cell r="DF626" t="str">
            <v/>
          </cell>
          <cell r="DG626" t="str">
            <v/>
          </cell>
          <cell r="DH626" t="str">
            <v/>
          </cell>
          <cell r="DI626" t="str">
            <v/>
          </cell>
          <cell r="DJ626" t="str">
            <v/>
          </cell>
          <cell r="DK626" t="str">
            <v/>
          </cell>
          <cell r="DL626" t="str">
            <v/>
          </cell>
          <cell r="DM626" t="str">
            <v/>
          </cell>
          <cell r="DN626" t="str">
            <v/>
          </cell>
          <cell r="DO626" t="str">
            <v/>
          </cell>
          <cell r="DP626" t="str">
            <v/>
          </cell>
          <cell r="DQ626" t="str">
            <v/>
          </cell>
          <cell r="DR626" t="str">
            <v/>
          </cell>
          <cell r="DS626" t="str">
            <v/>
          </cell>
          <cell r="DT626" t="str">
            <v/>
          </cell>
          <cell r="DU626" t="str">
            <v/>
          </cell>
          <cell r="DV626">
            <v>1</v>
          </cell>
          <cell r="DW626" t="str">
            <v/>
          </cell>
        </row>
        <row r="627">
          <cell r="U627" t="str">
            <v>PR19WSX_E8</v>
          </cell>
          <cell r="V627" t="str">
            <v>Protecting and enhancing the environment</v>
          </cell>
          <cell r="W627" t="str">
            <v>PR14 revision</v>
          </cell>
          <cell r="X627" t="str">
            <v>E8</v>
          </cell>
          <cell r="Y627" t="str">
            <v>Satisfactory sludge disposal</v>
          </cell>
          <cell r="Z627" t="str">
            <v>Percentage of sludge disposed that complies with appropriate legislation and regulation, as reported to the Environment Agency</v>
          </cell>
          <cell r="AA627" t="str">
            <v/>
          </cell>
          <cell r="AB627" t="str">
            <v/>
          </cell>
          <cell r="AC627" t="str">
            <v/>
          </cell>
          <cell r="AD627">
            <v>1</v>
          </cell>
          <cell r="AE627" t="str">
            <v/>
          </cell>
          <cell r="AF627" t="str">
            <v/>
          </cell>
          <cell r="AG627" t="str">
            <v/>
          </cell>
          <cell r="AH627" t="str">
            <v/>
          </cell>
          <cell r="AI627">
            <v>1</v>
          </cell>
          <cell r="AJ627" t="str">
            <v>Under</v>
          </cell>
          <cell r="AK627" t="str">
            <v xml:space="preserve">Revenue </v>
          </cell>
          <cell r="AL627" t="str">
            <v>In-period</v>
          </cell>
          <cell r="AM627" t="str">
            <v>Bioresources (sludge)</v>
          </cell>
          <cell r="AN627" t="str">
            <v>%</v>
          </cell>
          <cell r="AO627" t="str">
            <v>Percentage of sludge</v>
          </cell>
          <cell r="AP627">
            <v>2</v>
          </cell>
          <cell r="AQ627" t="str">
            <v>Up</v>
          </cell>
          <cell r="AR627" t="str">
            <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t="str">
            <v/>
          </cell>
          <cell r="BJ627" t="str">
            <v/>
          </cell>
          <cell r="BK627" t="str">
            <v/>
          </cell>
          <cell r="BL627" t="str">
            <v/>
          </cell>
          <cell r="BM627" t="str">
            <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t="str">
            <v>Yes</v>
          </cell>
          <cell r="CE627" t="str">
            <v>Yes</v>
          </cell>
          <cell r="CF627" t="str">
            <v>Yes</v>
          </cell>
          <cell r="CG627" t="str">
            <v>Yes</v>
          </cell>
          <cell r="CH627" t="str">
            <v>Yes</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t="str">
            <v/>
          </cell>
          <cell r="CV627" t="str">
            <v/>
          </cell>
          <cell r="CW627" t="str">
            <v/>
          </cell>
          <cell r="CX627" t="str">
            <v/>
          </cell>
          <cell r="CY627" t="str">
            <v/>
          </cell>
          <cell r="CZ627" t="str">
            <v/>
          </cell>
          <cell r="DA627" t="str">
            <v/>
          </cell>
          <cell r="DB627" t="str">
            <v/>
          </cell>
          <cell r="DC627" t="str">
            <v/>
          </cell>
          <cell r="DD627" t="str">
            <v/>
          </cell>
          <cell r="DE627" t="str">
            <v/>
          </cell>
          <cell r="DF627" t="str">
            <v/>
          </cell>
          <cell r="DG627" t="str">
            <v/>
          </cell>
          <cell r="DH627" t="str">
            <v/>
          </cell>
          <cell r="DI627" t="str">
            <v/>
          </cell>
          <cell r="DJ627" t="str">
            <v/>
          </cell>
          <cell r="DK627" t="str">
            <v/>
          </cell>
          <cell r="DL627" t="str">
            <v/>
          </cell>
          <cell r="DM627" t="str">
            <v/>
          </cell>
          <cell r="DN627" t="str">
            <v/>
          </cell>
          <cell r="DO627" t="str">
            <v/>
          </cell>
          <cell r="DP627" t="str">
            <v/>
          </cell>
          <cell r="DQ627" t="str">
            <v/>
          </cell>
          <cell r="DR627" t="str">
            <v/>
          </cell>
          <cell r="DS627" t="str">
            <v/>
          </cell>
          <cell r="DT627" t="str">
            <v/>
          </cell>
          <cell r="DU627" t="str">
            <v/>
          </cell>
          <cell r="DV627" t="str">
            <v/>
          </cell>
          <cell r="DW627" t="str">
            <v/>
          </cell>
        </row>
        <row r="628">
          <cell r="U628" t="str">
            <v>PR19WSX_E9</v>
          </cell>
          <cell r="V628" t="str">
            <v>Protecting and enhancing the environment</v>
          </cell>
          <cell r="W628" t="str">
            <v>PR19 new</v>
          </cell>
          <cell r="X628" t="str">
            <v>E9</v>
          </cell>
          <cell r="Y628" t="str">
            <v>Reduce frequent spilling overflows (non-WINEP)</v>
          </cell>
          <cell r="Z628" t="str">
            <v>Number of combined sewer overflows (CSO) improvements achieved in addition to WINEP requirements</v>
          </cell>
          <cell r="AA628" t="str">
            <v/>
          </cell>
          <cell r="AB628" t="str">
            <v/>
          </cell>
          <cell r="AC628">
            <v>1</v>
          </cell>
          <cell r="AD628" t="str">
            <v/>
          </cell>
          <cell r="AE628" t="str">
            <v/>
          </cell>
          <cell r="AF628" t="str">
            <v/>
          </cell>
          <cell r="AG628" t="str">
            <v/>
          </cell>
          <cell r="AH628" t="str">
            <v/>
          </cell>
          <cell r="AI628">
            <v>1</v>
          </cell>
          <cell r="AJ628" t="str">
            <v>Out</v>
          </cell>
          <cell r="AK628" t="str">
            <v xml:space="preserve">Revenue </v>
          </cell>
          <cell r="AL628" t="str">
            <v>In-period</v>
          </cell>
          <cell r="AM628" t="str">
            <v>Environmental</v>
          </cell>
          <cell r="AN628" t="str">
            <v>nr</v>
          </cell>
          <cell r="AO628" t="str">
            <v>Number of schemes</v>
          </cell>
          <cell r="AP628">
            <v>0</v>
          </cell>
          <cell r="AQ628" t="str">
            <v>Up</v>
          </cell>
          <cell r="AR628" t="str">
            <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t="str">
            <v/>
          </cell>
          <cell r="BJ628" t="str">
            <v/>
          </cell>
          <cell r="BK628" t="str">
            <v/>
          </cell>
          <cell r="BL628" t="str">
            <v/>
          </cell>
          <cell r="BM628" t="str">
            <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t="str">
            <v>Yes</v>
          </cell>
          <cell r="CE628" t="str">
            <v>Yes</v>
          </cell>
          <cell r="CF628" t="str">
            <v>Yes</v>
          </cell>
          <cell r="CG628" t="str">
            <v>Yes</v>
          </cell>
          <cell r="CH628" t="str">
            <v>Yes</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t="str">
            <v/>
          </cell>
          <cell r="CV628" t="str">
            <v/>
          </cell>
          <cell r="CW628" t="str">
            <v/>
          </cell>
          <cell r="CX628" t="str">
            <v/>
          </cell>
          <cell r="CY628" t="str">
            <v/>
          </cell>
          <cell r="CZ628" t="str">
            <v/>
          </cell>
          <cell r="DA628" t="str">
            <v/>
          </cell>
          <cell r="DB628" t="str">
            <v/>
          </cell>
          <cell r="DC628" t="str">
            <v/>
          </cell>
          <cell r="DD628" t="str">
            <v/>
          </cell>
          <cell r="DE628" t="str">
            <v/>
          </cell>
          <cell r="DF628" t="str">
            <v/>
          </cell>
          <cell r="DG628" t="str">
            <v/>
          </cell>
          <cell r="DH628" t="str">
            <v/>
          </cell>
          <cell r="DI628" t="str">
            <v/>
          </cell>
          <cell r="DJ628" t="str">
            <v/>
          </cell>
          <cell r="DK628" t="str">
            <v/>
          </cell>
          <cell r="DL628" t="str">
            <v/>
          </cell>
          <cell r="DM628" t="str">
            <v/>
          </cell>
          <cell r="DN628" t="str">
            <v/>
          </cell>
          <cell r="DO628" t="str">
            <v/>
          </cell>
          <cell r="DP628" t="str">
            <v/>
          </cell>
          <cell r="DQ628" t="str">
            <v/>
          </cell>
          <cell r="DR628" t="str">
            <v/>
          </cell>
          <cell r="DS628" t="str">
            <v/>
          </cell>
          <cell r="DT628" t="str">
            <v/>
          </cell>
          <cell r="DU628" t="str">
            <v/>
          </cell>
          <cell r="DV628" t="str">
            <v/>
          </cell>
          <cell r="DW628" t="str">
            <v/>
          </cell>
        </row>
        <row r="629">
          <cell r="U629" t="str">
            <v>PR19WSX_E10</v>
          </cell>
          <cell r="V629" t="str">
            <v>Protecting and enhancing the environment</v>
          </cell>
          <cell r="W629" t="str">
            <v>PR19 new</v>
          </cell>
          <cell r="X629" t="str">
            <v>E10</v>
          </cell>
          <cell r="Y629" t="str">
            <v>Length of river with improved water quality through WINEP delivery</v>
          </cell>
          <cell r="Z629" t="str">
            <v>Length of river with improved water quality through WINEP delivery</v>
          </cell>
          <cell r="AA629" t="str">
            <v/>
          </cell>
          <cell r="AB629" t="str">
            <v/>
          </cell>
          <cell r="AC629">
            <v>1</v>
          </cell>
          <cell r="AD629" t="str">
            <v/>
          </cell>
          <cell r="AE629" t="str">
            <v/>
          </cell>
          <cell r="AF629" t="str">
            <v/>
          </cell>
          <cell r="AG629" t="str">
            <v/>
          </cell>
          <cell r="AH629" t="str">
            <v/>
          </cell>
          <cell r="AI629">
            <v>1</v>
          </cell>
          <cell r="AJ629" t="str">
            <v>Under</v>
          </cell>
          <cell r="AK629" t="str">
            <v xml:space="preserve">Revenue </v>
          </cell>
          <cell r="AL629" t="str">
            <v>In-period</v>
          </cell>
          <cell r="AM629" t="str">
            <v>Environmental</v>
          </cell>
          <cell r="AN629" t="str">
            <v>nr</v>
          </cell>
          <cell r="AO629" t="str">
            <v>Kilometre (Km) of river improved - cumulative</v>
          </cell>
          <cell r="AP629">
            <v>1</v>
          </cell>
          <cell r="AQ629" t="str">
            <v>Up</v>
          </cell>
          <cell r="AR629" t="str">
            <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t="str">
            <v/>
          </cell>
          <cell r="BJ629" t="str">
            <v/>
          </cell>
          <cell r="BK629" t="str">
            <v/>
          </cell>
          <cell r="BL629" t="str">
            <v/>
          </cell>
          <cell r="BM629" t="str">
            <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t="str">
            <v>Yes</v>
          </cell>
          <cell r="CE629" t="str">
            <v>Yes</v>
          </cell>
          <cell r="CF629" t="str">
            <v>Yes</v>
          </cell>
          <cell r="CG629" t="str">
            <v>Yes</v>
          </cell>
          <cell r="CH629" t="str">
            <v>Yes</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t="str">
            <v/>
          </cell>
          <cell r="CV629" t="str">
            <v/>
          </cell>
          <cell r="CW629" t="str">
            <v/>
          </cell>
          <cell r="CX629" t="str">
            <v/>
          </cell>
          <cell r="CY629" t="str">
            <v/>
          </cell>
          <cell r="CZ629" t="str">
            <v/>
          </cell>
          <cell r="DA629" t="str">
            <v/>
          </cell>
          <cell r="DB629" t="str">
            <v/>
          </cell>
          <cell r="DC629" t="str">
            <v/>
          </cell>
          <cell r="DD629" t="str">
            <v/>
          </cell>
          <cell r="DE629" t="str">
            <v/>
          </cell>
          <cell r="DF629" t="str">
            <v/>
          </cell>
          <cell r="DG629" t="str">
            <v/>
          </cell>
          <cell r="DH629" t="str">
            <v/>
          </cell>
          <cell r="DI629" t="str">
            <v/>
          </cell>
          <cell r="DJ629" t="str">
            <v/>
          </cell>
          <cell r="DK629" t="str">
            <v/>
          </cell>
          <cell r="DL629" t="str">
            <v/>
          </cell>
          <cell r="DM629" t="str">
            <v/>
          </cell>
          <cell r="DN629" t="str">
            <v/>
          </cell>
          <cell r="DO629" t="str">
            <v/>
          </cell>
          <cell r="DP629" t="str">
            <v/>
          </cell>
          <cell r="DQ629" t="str">
            <v/>
          </cell>
          <cell r="DR629" t="str">
            <v/>
          </cell>
          <cell r="DS629" t="str">
            <v/>
          </cell>
          <cell r="DT629" t="str">
            <v/>
          </cell>
          <cell r="DU629" t="str">
            <v>No</v>
          </cell>
          <cell r="DV629" t="str">
            <v>No</v>
          </cell>
          <cell r="DW629" t="str">
            <v/>
          </cell>
        </row>
        <row r="630">
          <cell r="U630" t="str">
            <v>PR19WSX_E11</v>
          </cell>
          <cell r="V630" t="str">
            <v>Protecting and enhancing the environment</v>
          </cell>
          <cell r="W630" t="str">
            <v>PR19 new</v>
          </cell>
          <cell r="X630" t="str">
            <v>E11</v>
          </cell>
          <cell r="Y630" t="str">
            <v>Km of river improved (non-WINEP)</v>
          </cell>
          <cell r="Z630" t="str">
            <v>Length of river with improved quality by company action outside of the WINEP. Improvements will include additional nutrient removal through out-performance of our STWs, and/or additional catchment management off-setting</v>
          </cell>
          <cell r="AA630" t="str">
            <v/>
          </cell>
          <cell r="AB630" t="str">
            <v/>
          </cell>
          <cell r="AC630">
            <v>1</v>
          </cell>
          <cell r="AD630" t="str">
            <v/>
          </cell>
          <cell r="AE630" t="str">
            <v/>
          </cell>
          <cell r="AF630" t="str">
            <v/>
          </cell>
          <cell r="AG630" t="str">
            <v/>
          </cell>
          <cell r="AH630" t="str">
            <v/>
          </cell>
          <cell r="AI630">
            <v>1</v>
          </cell>
          <cell r="AJ630" t="str">
            <v>Out</v>
          </cell>
          <cell r="AK630" t="str">
            <v xml:space="preserve">Revenue </v>
          </cell>
          <cell r="AL630" t="str">
            <v>In-period</v>
          </cell>
          <cell r="AM630" t="str">
            <v>Environmental</v>
          </cell>
          <cell r="AN630" t="str">
            <v>nr</v>
          </cell>
          <cell r="AO630" t="str">
            <v xml:space="preserve">Kilometre (Km) of river improved </v>
          </cell>
          <cell r="AP630">
            <v>1</v>
          </cell>
          <cell r="AQ630" t="str">
            <v>Up</v>
          </cell>
          <cell r="AR630" t="str">
            <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t="str">
            <v/>
          </cell>
          <cell r="BJ630" t="str">
            <v/>
          </cell>
          <cell r="BK630" t="str">
            <v/>
          </cell>
          <cell r="BL630" t="str">
            <v/>
          </cell>
          <cell r="BM630" t="str">
            <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t="str">
            <v>Yes</v>
          </cell>
          <cell r="CE630" t="str">
            <v>Yes</v>
          </cell>
          <cell r="CF630" t="str">
            <v>Yes</v>
          </cell>
          <cell r="CG630" t="str">
            <v>Yes</v>
          </cell>
          <cell r="CH630" t="str">
            <v>Yes</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t="str">
            <v/>
          </cell>
          <cell r="CV630" t="str">
            <v/>
          </cell>
          <cell r="CW630" t="str">
            <v/>
          </cell>
          <cell r="CX630" t="str">
            <v/>
          </cell>
          <cell r="CY630" t="str">
            <v/>
          </cell>
          <cell r="CZ630" t="str">
            <v/>
          </cell>
          <cell r="DA630" t="str">
            <v/>
          </cell>
          <cell r="DB630" t="str">
            <v/>
          </cell>
          <cell r="DC630" t="str">
            <v/>
          </cell>
          <cell r="DD630" t="str">
            <v/>
          </cell>
          <cell r="DE630" t="str">
            <v/>
          </cell>
          <cell r="DF630" t="str">
            <v/>
          </cell>
          <cell r="DG630" t="str">
            <v/>
          </cell>
          <cell r="DH630" t="str">
            <v/>
          </cell>
          <cell r="DI630" t="str">
            <v/>
          </cell>
          <cell r="DJ630" t="str">
            <v/>
          </cell>
          <cell r="DK630" t="str">
            <v/>
          </cell>
          <cell r="DL630" t="str">
            <v/>
          </cell>
          <cell r="DM630" t="str">
            <v/>
          </cell>
          <cell r="DN630" t="str">
            <v/>
          </cell>
          <cell r="DO630" t="str">
            <v/>
          </cell>
          <cell r="DP630" t="str">
            <v/>
          </cell>
          <cell r="DQ630" t="str">
            <v/>
          </cell>
          <cell r="DR630" t="str">
            <v/>
          </cell>
          <cell r="DS630" t="str">
            <v/>
          </cell>
          <cell r="DT630" t="str">
            <v/>
          </cell>
          <cell r="DU630" t="str">
            <v/>
          </cell>
          <cell r="DV630">
            <v>1</v>
          </cell>
          <cell r="DW630" t="str">
            <v/>
          </cell>
        </row>
        <row r="631">
          <cell r="U631" t="str">
            <v>PR19WSX_E12</v>
          </cell>
          <cell r="V631" t="str">
            <v>Protecting and enhancing the environment</v>
          </cell>
          <cell r="W631" t="str">
            <v>PR19 new</v>
          </cell>
          <cell r="X631" t="str">
            <v>E12</v>
          </cell>
          <cell r="Y631" t="str">
            <v>Abstraction Incentive Mechanism (Stubhampton)</v>
          </cell>
          <cell r="Z631" t="str">
            <v>The volume of water abstracted from the Stubhampton source over the course of the year when river flows are low</v>
          </cell>
          <cell r="AA631">
            <v>1</v>
          </cell>
          <cell r="AB631" t="str">
            <v/>
          </cell>
          <cell r="AC631" t="str">
            <v/>
          </cell>
          <cell r="AD631" t="str">
            <v/>
          </cell>
          <cell r="AE631" t="str">
            <v/>
          </cell>
          <cell r="AF631" t="str">
            <v/>
          </cell>
          <cell r="AG631" t="str">
            <v/>
          </cell>
          <cell r="AH631" t="str">
            <v/>
          </cell>
          <cell r="AI631">
            <v>1</v>
          </cell>
          <cell r="AJ631" t="str">
            <v>Out &amp; under</v>
          </cell>
          <cell r="AK631" t="str">
            <v xml:space="preserve">Revenue </v>
          </cell>
          <cell r="AL631" t="str">
            <v>In-period</v>
          </cell>
          <cell r="AM631" t="str">
            <v>Water resources/ abstraction</v>
          </cell>
          <cell r="AN631" t="str">
            <v>nr</v>
          </cell>
          <cell r="AO631" t="str">
            <v>Megalitres per year</v>
          </cell>
          <cell r="AP631">
            <v>0</v>
          </cell>
          <cell r="AQ631" t="str">
            <v>Down</v>
          </cell>
          <cell r="AR631" t="str">
            <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t="str">
            <v/>
          </cell>
          <cell r="BJ631" t="str">
            <v/>
          </cell>
          <cell r="BK631" t="str">
            <v/>
          </cell>
          <cell r="BL631" t="str">
            <v/>
          </cell>
          <cell r="BM631" t="str">
            <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t="str">
            <v>Yes</v>
          </cell>
          <cell r="CE631" t="str">
            <v>Yes</v>
          </cell>
          <cell r="CF631" t="str">
            <v>Yes</v>
          </cell>
          <cell r="CG631" t="str">
            <v>Yes</v>
          </cell>
          <cell r="CH631" t="str">
            <v>Yes</v>
          </cell>
          <cell r="CI631" t="str">
            <v/>
          </cell>
          <cell r="CJ631" t="str">
            <v/>
          </cell>
          <cell r="CK631" t="str">
            <v/>
          </cell>
          <cell r="CL631" t="str">
            <v/>
          </cell>
          <cell r="CM631" t="str">
            <v/>
          </cell>
          <cell r="CN631" t="str">
            <v/>
          </cell>
          <cell r="CO631" t="str">
            <v/>
          </cell>
          <cell r="CP631" t="str">
            <v/>
          </cell>
          <cell r="CQ631" t="str">
            <v/>
          </cell>
          <cell r="CR631" t="str">
            <v/>
          </cell>
          <cell r="CS631" t="str">
            <v/>
          </cell>
          <cell r="CT631" t="str">
            <v/>
          </cell>
          <cell r="CU631" t="str">
            <v/>
          </cell>
          <cell r="CV631" t="str">
            <v/>
          </cell>
          <cell r="CW631" t="str">
            <v/>
          </cell>
          <cell r="CX631" t="str">
            <v/>
          </cell>
          <cell r="CY631" t="str">
            <v/>
          </cell>
          <cell r="CZ631" t="str">
            <v/>
          </cell>
          <cell r="DA631" t="str">
            <v/>
          </cell>
          <cell r="DB631" t="str">
            <v/>
          </cell>
          <cell r="DC631" t="str">
            <v/>
          </cell>
          <cell r="DD631" t="str">
            <v/>
          </cell>
          <cell r="DE631" t="str">
            <v/>
          </cell>
          <cell r="DF631" t="str">
            <v/>
          </cell>
          <cell r="DG631" t="str">
            <v/>
          </cell>
          <cell r="DH631" t="str">
            <v/>
          </cell>
          <cell r="DI631" t="str">
            <v/>
          </cell>
          <cell r="DJ631" t="str">
            <v/>
          </cell>
          <cell r="DK631" t="str">
            <v/>
          </cell>
          <cell r="DL631" t="str">
            <v/>
          </cell>
          <cell r="DM631" t="str">
            <v/>
          </cell>
          <cell r="DN631" t="str">
            <v/>
          </cell>
          <cell r="DO631" t="str">
            <v/>
          </cell>
          <cell r="DP631" t="str">
            <v/>
          </cell>
          <cell r="DQ631" t="str">
            <v/>
          </cell>
          <cell r="DR631" t="str">
            <v/>
          </cell>
          <cell r="DS631" t="str">
            <v/>
          </cell>
          <cell r="DT631" t="str">
            <v/>
          </cell>
          <cell r="DU631" t="str">
            <v/>
          </cell>
          <cell r="DV631">
            <v>1</v>
          </cell>
          <cell r="DW631" t="str">
            <v/>
          </cell>
        </row>
        <row r="632">
          <cell r="U632" t="str">
            <v>PR19WSX_NEP01</v>
          </cell>
          <cell r="V632" t="str">
            <v/>
          </cell>
          <cell r="W632" t="str">
            <v/>
          </cell>
          <cell r="X632" t="str">
            <v>NEP01</v>
          </cell>
          <cell r="Y632" t="str">
            <v>WINEP Delivery</v>
          </cell>
          <cell r="Z632" t="str">
            <v/>
          </cell>
          <cell r="AA632" t="str">
            <v/>
          </cell>
          <cell r="AB632" t="str">
            <v/>
          </cell>
          <cell r="AC632" t="str">
            <v/>
          </cell>
          <cell r="AD632" t="str">
            <v/>
          </cell>
          <cell r="AE632" t="str">
            <v/>
          </cell>
          <cell r="AF632" t="str">
            <v/>
          </cell>
          <cell r="AG632" t="str">
            <v/>
          </cell>
          <cell r="AH632" t="str">
            <v/>
          </cell>
          <cell r="AI632">
            <v>0</v>
          </cell>
          <cell r="AJ632" t="str">
            <v>NFI</v>
          </cell>
          <cell r="AK632" t="str">
            <v/>
          </cell>
          <cell r="AL632" t="str">
            <v/>
          </cell>
          <cell r="AM632" t="str">
            <v/>
          </cell>
          <cell r="AN632" t="str">
            <v/>
          </cell>
          <cell r="AO632" t="str">
            <v>WINEP requirements met or not met in each year</v>
          </cell>
          <cell r="AP632">
            <v>0</v>
          </cell>
          <cell r="AQ632" t="str">
            <v/>
          </cell>
          <cell r="AR632" t="str">
            <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t="str">
            <v/>
          </cell>
          <cell r="BJ632" t="str">
            <v/>
          </cell>
          <cell r="BK632" t="str">
            <v/>
          </cell>
          <cell r="BL632" t="str">
            <v/>
          </cell>
          <cell r="BM632" t="str">
            <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t="str">
            <v/>
          </cell>
          <cell r="CV632" t="str">
            <v/>
          </cell>
          <cell r="CW632" t="str">
            <v/>
          </cell>
          <cell r="CX632" t="str">
            <v/>
          </cell>
          <cell r="CY632" t="str">
            <v/>
          </cell>
          <cell r="CZ632" t="str">
            <v/>
          </cell>
          <cell r="DA632" t="str">
            <v/>
          </cell>
          <cell r="DB632" t="str">
            <v/>
          </cell>
          <cell r="DC632" t="str">
            <v/>
          </cell>
          <cell r="DD632" t="str">
            <v/>
          </cell>
          <cell r="DE632" t="str">
            <v/>
          </cell>
          <cell r="DF632" t="str">
            <v/>
          </cell>
          <cell r="DG632" t="str">
            <v/>
          </cell>
          <cell r="DH632" t="str">
            <v/>
          </cell>
          <cell r="DI632" t="str">
            <v/>
          </cell>
          <cell r="DJ632" t="str">
            <v/>
          </cell>
          <cell r="DK632" t="str">
            <v/>
          </cell>
          <cell r="DL632" t="str">
            <v/>
          </cell>
          <cell r="DM632" t="str">
            <v/>
          </cell>
          <cell r="DN632" t="str">
            <v/>
          </cell>
          <cell r="DO632" t="str">
            <v/>
          </cell>
          <cell r="DP632" t="str">
            <v/>
          </cell>
          <cell r="DQ632" t="str">
            <v/>
          </cell>
          <cell r="DR632" t="str">
            <v/>
          </cell>
          <cell r="DS632" t="str">
            <v/>
          </cell>
          <cell r="DT632" t="str">
            <v/>
          </cell>
          <cell r="DU632" t="str">
            <v/>
          </cell>
          <cell r="DV632">
            <v>1</v>
          </cell>
          <cell r="DW632" t="str">
            <v/>
          </cell>
        </row>
        <row r="633">
          <cell r="U633" t="str">
            <v>PR19WSX_SEC</v>
          </cell>
          <cell r="V633" t="str">
            <v/>
          </cell>
          <cell r="W633" t="str">
            <v/>
          </cell>
          <cell r="X633" t="str">
            <v>SEC</v>
          </cell>
          <cell r="Y633" t="str">
            <v>Delivery of security (non-SEMD)</v>
          </cell>
          <cell r="Z633" t="str">
            <v/>
          </cell>
          <cell r="AA633" t="str">
            <v/>
          </cell>
          <cell r="AB633">
            <v>1</v>
          </cell>
          <cell r="AC633" t="str">
            <v/>
          </cell>
          <cell r="AD633" t="str">
            <v/>
          </cell>
          <cell r="AE633" t="str">
            <v/>
          </cell>
          <cell r="AF633" t="str">
            <v/>
          </cell>
          <cell r="AG633" t="str">
            <v/>
          </cell>
          <cell r="AH633" t="str">
            <v/>
          </cell>
          <cell r="AI633">
            <v>1</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t="str">
            <v/>
          </cell>
          <cell r="BJ633" t="str">
            <v/>
          </cell>
          <cell r="BK633" t="str">
            <v/>
          </cell>
          <cell r="BL633" t="str">
            <v/>
          </cell>
          <cell r="BM633" t="str">
            <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t="str">
            <v/>
          </cell>
          <cell r="CE633" t="str">
            <v/>
          </cell>
          <cell r="CF633" t="str">
            <v/>
          </cell>
          <cell r="CG633" t="str">
            <v/>
          </cell>
          <cell r="CH633" t="str">
            <v>Yes</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t="str">
            <v/>
          </cell>
          <cell r="CZ633" t="str">
            <v/>
          </cell>
          <cell r="DA633" t="str">
            <v/>
          </cell>
          <cell r="DB633" t="str">
            <v/>
          </cell>
          <cell r="DC633" t="str">
            <v/>
          </cell>
          <cell r="DD633" t="str">
            <v/>
          </cell>
          <cell r="DE633" t="str">
            <v/>
          </cell>
          <cell r="DF633" t="str">
            <v/>
          </cell>
          <cell r="DG633" t="str">
            <v/>
          </cell>
          <cell r="DH633" t="str">
            <v/>
          </cell>
          <cell r="DI633" t="str">
            <v/>
          </cell>
          <cell r="DJ633" t="str">
            <v/>
          </cell>
          <cell r="DK633" t="str">
            <v/>
          </cell>
          <cell r="DL633" t="str">
            <v/>
          </cell>
          <cell r="DM633" t="str">
            <v/>
          </cell>
          <cell r="DN633" t="str">
            <v/>
          </cell>
          <cell r="DO633" t="str">
            <v/>
          </cell>
          <cell r="DP633" t="str">
            <v/>
          </cell>
          <cell r="DQ633" t="str">
            <v/>
          </cell>
          <cell r="DR633" t="str">
            <v/>
          </cell>
          <cell r="DS633" t="str">
            <v/>
          </cell>
          <cell r="DT633" t="str">
            <v/>
          </cell>
          <cell r="DU633">
            <v>0</v>
          </cell>
          <cell r="DV633">
            <v>0</v>
          </cell>
          <cell r="DW633">
            <v>0</v>
          </cell>
        </row>
        <row r="634">
          <cell r="U634" t="str">
            <v>PR19WSX_DWMP</v>
          </cell>
          <cell r="V634" t="str">
            <v/>
          </cell>
          <cell r="W634" t="str">
            <v/>
          </cell>
          <cell r="X634" t="str">
            <v>DWMP</v>
          </cell>
          <cell r="Y634" t="str">
            <v>Delivery of DWMPs</v>
          </cell>
          <cell r="Z634" t="str">
            <v/>
          </cell>
          <cell r="AA634" t="str">
            <v/>
          </cell>
          <cell r="AB634" t="str">
            <v/>
          </cell>
          <cell r="AC634" t="str">
            <v/>
          </cell>
          <cell r="AD634" t="str">
            <v/>
          </cell>
          <cell r="AE634" t="str">
            <v/>
          </cell>
          <cell r="AF634" t="str">
            <v/>
          </cell>
          <cell r="AG634" t="str">
            <v/>
          </cell>
          <cell r="AH634" t="str">
            <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t="str">
            <v/>
          </cell>
          <cell r="BJ634" t="str">
            <v/>
          </cell>
          <cell r="BK634" t="str">
            <v/>
          </cell>
          <cell r="BL634" t="str">
            <v/>
          </cell>
          <cell r="BM634" t="str">
            <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t="str">
            <v/>
          </cell>
          <cell r="CV634" t="str">
            <v/>
          </cell>
          <cell r="CW634" t="str">
            <v/>
          </cell>
          <cell r="CX634" t="str">
            <v/>
          </cell>
          <cell r="CY634" t="str">
            <v/>
          </cell>
          <cell r="CZ634" t="str">
            <v/>
          </cell>
          <cell r="DA634" t="str">
            <v/>
          </cell>
          <cell r="DB634" t="str">
            <v/>
          </cell>
          <cell r="DC634" t="str">
            <v/>
          </cell>
          <cell r="DD634" t="str">
            <v/>
          </cell>
          <cell r="DE634" t="str">
            <v/>
          </cell>
          <cell r="DF634" t="str">
            <v/>
          </cell>
          <cell r="DG634" t="str">
            <v/>
          </cell>
          <cell r="DH634" t="str">
            <v/>
          </cell>
          <cell r="DI634" t="str">
            <v/>
          </cell>
          <cell r="DJ634" t="str">
            <v/>
          </cell>
          <cell r="DK634" t="str">
            <v/>
          </cell>
          <cell r="DL634" t="str">
            <v/>
          </cell>
          <cell r="DM634" t="str">
            <v/>
          </cell>
          <cell r="DN634" t="str">
            <v/>
          </cell>
          <cell r="DO634" t="str">
            <v/>
          </cell>
          <cell r="DP634" t="str">
            <v/>
          </cell>
          <cell r="DQ634" t="str">
            <v/>
          </cell>
          <cell r="DR634" t="str">
            <v/>
          </cell>
          <cell r="DS634" t="str">
            <v/>
          </cell>
          <cell r="DT634" t="str">
            <v/>
          </cell>
          <cell r="DU634">
            <v>0</v>
          </cell>
          <cell r="DV634">
            <v>0</v>
          </cell>
          <cell r="DW634">
            <v>0</v>
          </cell>
        </row>
        <row r="635">
          <cell r="U635" t="str">
            <v>PR19WSX_TBC</v>
          </cell>
          <cell r="V635" t="str">
            <v/>
          </cell>
          <cell r="W635" t="str">
            <v/>
          </cell>
          <cell r="X635" t="str">
            <v>TBC</v>
          </cell>
          <cell r="Y635" t="str">
            <v>WINEP requirements (Bristol (Avonmouth) STW)</v>
          </cell>
          <cell r="Z635" t="str">
            <v/>
          </cell>
          <cell r="AA635" t="str">
            <v/>
          </cell>
          <cell r="AB635" t="str">
            <v/>
          </cell>
          <cell r="AC635" t="str">
            <v/>
          </cell>
          <cell r="AD635" t="str">
            <v/>
          </cell>
          <cell r="AE635" t="str">
            <v/>
          </cell>
          <cell r="AF635" t="str">
            <v/>
          </cell>
          <cell r="AG635" t="str">
            <v/>
          </cell>
          <cell r="AH635" t="str">
            <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t="str">
            <v/>
          </cell>
          <cell r="BJ635" t="str">
            <v/>
          </cell>
          <cell r="BK635" t="str">
            <v/>
          </cell>
          <cell r="BL635" t="str">
            <v/>
          </cell>
          <cell r="BM635" t="str">
            <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t="str">
            <v/>
          </cell>
          <cell r="CE635" t="str">
            <v/>
          </cell>
          <cell r="CF635" t="str">
            <v/>
          </cell>
          <cell r="CG635" t="str">
            <v/>
          </cell>
          <cell r="CH635" t="str">
            <v>Yes</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cell r="DC635" t="str">
            <v/>
          </cell>
          <cell r="DD635" t="str">
            <v/>
          </cell>
          <cell r="DE635" t="str">
            <v/>
          </cell>
          <cell r="DF635" t="str">
            <v/>
          </cell>
          <cell r="DG635" t="str">
            <v/>
          </cell>
          <cell r="DH635" t="str">
            <v/>
          </cell>
          <cell r="DI635" t="str">
            <v/>
          </cell>
          <cell r="DJ635" t="str">
            <v/>
          </cell>
          <cell r="DK635" t="str">
            <v/>
          </cell>
          <cell r="DL635" t="str">
            <v/>
          </cell>
          <cell r="DM635" t="str">
            <v/>
          </cell>
          <cell r="DN635" t="str">
            <v/>
          </cell>
          <cell r="DO635" t="str">
            <v/>
          </cell>
          <cell r="DP635" t="str">
            <v/>
          </cell>
          <cell r="DQ635" t="str">
            <v/>
          </cell>
          <cell r="DR635" t="str">
            <v/>
          </cell>
          <cell r="DS635" t="str">
            <v/>
          </cell>
          <cell r="DT635" t="str">
            <v/>
          </cell>
          <cell r="DU635">
            <v>0</v>
          </cell>
          <cell r="DV635">
            <v>0</v>
          </cell>
          <cell r="DW635">
            <v>0</v>
          </cell>
        </row>
        <row r="636">
          <cell r="U636" t="str">
            <v>PR19YKY_1</v>
          </cell>
          <cell r="V636" t="str">
            <v>Bills: we will use innovation to improve service, eradicate waste and reduce costs so no one need worry about paying our bill. We will not waste money.</v>
          </cell>
          <cell r="W636" t="str">
            <v>PR14 continuation</v>
          </cell>
          <cell r="X636">
            <v>1</v>
          </cell>
          <cell r="Y636" t="str">
            <v>Working with others</v>
          </cell>
          <cell r="Z636" t="str">
            <v xml:space="preserve">The number of projects we deliver in partnership with independent agencies, organisations or individuals.  </v>
          </cell>
          <cell r="AA636">
            <v>0.57999999999999996</v>
          </cell>
          <cell r="AB636">
            <v>0</v>
          </cell>
          <cell r="AC636">
            <v>0.42</v>
          </cell>
          <cell r="AD636">
            <v>0</v>
          </cell>
          <cell r="AE636">
            <v>0</v>
          </cell>
          <cell r="AF636">
            <v>0</v>
          </cell>
          <cell r="AG636">
            <v>0</v>
          </cell>
          <cell r="AH636">
            <v>0</v>
          </cell>
          <cell r="AI636">
            <v>1</v>
          </cell>
          <cell r="AJ636" t="str">
            <v>Out</v>
          </cell>
          <cell r="AK636" t="str">
            <v xml:space="preserve">Revenue </v>
          </cell>
          <cell r="AL636" t="str">
            <v>End of period</v>
          </cell>
          <cell r="AM636" t="str">
            <v>Community/partnerships</v>
          </cell>
          <cell r="AN636" t="str">
            <v>nr</v>
          </cell>
          <cell r="AO636" t="str">
            <v>Number of projects</v>
          </cell>
          <cell r="AP636">
            <v>0</v>
          </cell>
          <cell r="AQ636" t="str">
            <v>Up</v>
          </cell>
          <cell r="AR636" t="str">
            <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t="str">
            <v/>
          </cell>
          <cell r="BJ636" t="str">
            <v/>
          </cell>
          <cell r="BK636" t="str">
            <v/>
          </cell>
          <cell r="BL636" t="str">
            <v/>
          </cell>
          <cell r="BM636" t="str">
            <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t="str">
            <v>Yes</v>
          </cell>
          <cell r="CE636" t="str">
            <v>Yes</v>
          </cell>
          <cell r="CF636" t="str">
            <v>Yes</v>
          </cell>
          <cell r="CG636" t="str">
            <v>Yes</v>
          </cell>
          <cell r="CH636" t="str">
            <v>Yes</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t="str">
            <v/>
          </cell>
          <cell r="CV636" t="str">
            <v/>
          </cell>
          <cell r="CW636" t="str">
            <v/>
          </cell>
          <cell r="CX636" t="str">
            <v/>
          </cell>
          <cell r="CY636" t="str">
            <v/>
          </cell>
          <cell r="CZ636" t="str">
            <v/>
          </cell>
          <cell r="DA636" t="str">
            <v/>
          </cell>
          <cell r="DB636" t="str">
            <v/>
          </cell>
          <cell r="DC636" t="str">
            <v/>
          </cell>
          <cell r="DD636" t="str">
            <v/>
          </cell>
          <cell r="DE636" t="str">
            <v/>
          </cell>
          <cell r="DF636" t="str">
            <v/>
          </cell>
          <cell r="DG636" t="str">
            <v/>
          </cell>
          <cell r="DH636" t="str">
            <v/>
          </cell>
          <cell r="DI636" t="str">
            <v/>
          </cell>
          <cell r="DJ636" t="str">
            <v/>
          </cell>
          <cell r="DK636" t="str">
            <v/>
          </cell>
          <cell r="DL636" t="str">
            <v/>
          </cell>
          <cell r="DM636" t="str">
            <v/>
          </cell>
          <cell r="DN636" t="str">
            <v/>
          </cell>
          <cell r="DO636" t="str">
            <v/>
          </cell>
          <cell r="DP636" t="str">
            <v/>
          </cell>
          <cell r="DQ636" t="str">
            <v/>
          </cell>
          <cell r="DR636" t="str">
            <v/>
          </cell>
          <cell r="DS636" t="str">
            <v/>
          </cell>
          <cell r="DT636" t="str">
            <v/>
          </cell>
          <cell r="DU636" t="str">
            <v/>
          </cell>
          <cell r="DV636">
            <v>1</v>
          </cell>
          <cell r="DW636" t="str">
            <v/>
          </cell>
        </row>
        <row r="637">
          <cell r="U637" t="str">
            <v>PR19YKY_2</v>
          </cell>
          <cell r="V637" t="str">
            <v xml:space="preserve">Environment: we will remove surface water from our sewers and recycle all waste water, protecting the environment from sewer flooding and pollution. </v>
          </cell>
          <cell r="W637" t="str">
            <v>PR14 revision</v>
          </cell>
          <cell r="X637">
            <v>2</v>
          </cell>
          <cell r="Y637" t="str">
            <v>Land conserved and enhanced</v>
          </cell>
          <cell r="Z637" t="str">
            <v xml:space="preserve">The area of land conserved and enhanced in the Yorkshire Water region through land management and biodiversity focussed projects and investments on our land, and land not owned by Yorkshire Water.  
</v>
          </cell>
          <cell r="AA637">
            <v>0.7</v>
          </cell>
          <cell r="AB637">
            <v>0</v>
          </cell>
          <cell r="AC637">
            <v>0.3</v>
          </cell>
          <cell r="AD637">
            <v>0</v>
          </cell>
          <cell r="AE637">
            <v>0</v>
          </cell>
          <cell r="AF637">
            <v>0</v>
          </cell>
          <cell r="AG637">
            <v>0</v>
          </cell>
          <cell r="AH637">
            <v>0</v>
          </cell>
          <cell r="AI637">
            <v>1</v>
          </cell>
          <cell r="AJ637" t="str">
            <v>Out &amp; under</v>
          </cell>
          <cell r="AK637" t="str">
            <v xml:space="preserve">Revenue </v>
          </cell>
          <cell r="AL637" t="str">
            <v>End of period</v>
          </cell>
          <cell r="AM637" t="str">
            <v>Environmental</v>
          </cell>
          <cell r="AN637" t="str">
            <v>nr</v>
          </cell>
          <cell r="AO637" t="str">
            <v>Ha of Land</v>
          </cell>
          <cell r="AP637">
            <v>0</v>
          </cell>
          <cell r="AQ637" t="str">
            <v>Up</v>
          </cell>
          <cell r="AR637" t="str">
            <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t="str">
            <v/>
          </cell>
          <cell r="BJ637" t="str">
            <v/>
          </cell>
          <cell r="BK637" t="str">
            <v/>
          </cell>
          <cell r="BL637" t="str">
            <v/>
          </cell>
          <cell r="BM637" t="str">
            <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t="str">
            <v>No</v>
          </cell>
          <cell r="CE637" t="str">
            <v>No</v>
          </cell>
          <cell r="CF637" t="str">
            <v>No</v>
          </cell>
          <cell r="CG637" t="str">
            <v>No</v>
          </cell>
          <cell r="CH637" t="str">
            <v>Yes</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cell r="DC637" t="str">
            <v/>
          </cell>
          <cell r="DD637" t="str">
            <v/>
          </cell>
          <cell r="DE637" t="str">
            <v/>
          </cell>
          <cell r="DF637" t="str">
            <v/>
          </cell>
          <cell r="DG637" t="str">
            <v/>
          </cell>
          <cell r="DH637" t="str">
            <v/>
          </cell>
          <cell r="DI637" t="str">
            <v/>
          </cell>
          <cell r="DJ637" t="str">
            <v/>
          </cell>
          <cell r="DK637" t="str">
            <v/>
          </cell>
          <cell r="DL637" t="str">
            <v/>
          </cell>
          <cell r="DM637" t="str">
            <v/>
          </cell>
          <cell r="DN637" t="str">
            <v/>
          </cell>
          <cell r="DO637" t="str">
            <v/>
          </cell>
          <cell r="DP637" t="str">
            <v/>
          </cell>
          <cell r="DQ637" t="str">
            <v/>
          </cell>
          <cell r="DR637" t="str">
            <v/>
          </cell>
          <cell r="DS637" t="str">
            <v/>
          </cell>
          <cell r="DT637" t="str">
            <v/>
          </cell>
          <cell r="DU637" t="str">
            <v/>
          </cell>
          <cell r="DV637">
            <v>1</v>
          </cell>
          <cell r="DW637" t="str">
            <v/>
          </cell>
        </row>
        <row r="638">
          <cell r="U638" t="str">
            <v>PR19YKY_3</v>
          </cell>
          <cell r="V638" t="str">
            <v xml:space="preserve">Environment: we will remove surface water from our sewers and recycle all waste water, protecting the environment from sewer flooding and pollution. </v>
          </cell>
          <cell r="W638" t="str">
            <v>PR19 new</v>
          </cell>
          <cell r="X638">
            <v>3</v>
          </cell>
          <cell r="Y638" t="str">
            <v>Integrated catchment management</v>
          </cell>
          <cell r="Z638" t="str">
            <v>The percentage of catchments in which Yorkshire Water operates, where, working with stakeholders, we implement the Natural Capital Operator approach in practice.</v>
          </cell>
          <cell r="AA638">
            <v>0.69</v>
          </cell>
          <cell r="AB638">
            <v>0</v>
          </cell>
          <cell r="AC638">
            <v>0.31</v>
          </cell>
          <cell r="AD638">
            <v>0</v>
          </cell>
          <cell r="AE638">
            <v>0</v>
          </cell>
          <cell r="AF638">
            <v>0</v>
          </cell>
          <cell r="AG638">
            <v>0</v>
          </cell>
          <cell r="AH638">
            <v>0</v>
          </cell>
          <cell r="AI638">
            <v>1</v>
          </cell>
          <cell r="AJ638" t="str">
            <v>NFI</v>
          </cell>
          <cell r="AK638" t="str">
            <v/>
          </cell>
          <cell r="AL638" t="str">
            <v/>
          </cell>
          <cell r="AM638" t="str">
            <v>Catchment management</v>
          </cell>
          <cell r="AN638" t="str">
            <v>%</v>
          </cell>
          <cell r="AO638" t="str">
            <v>% of catchments</v>
          </cell>
          <cell r="AP638">
            <v>1</v>
          </cell>
          <cell r="AQ638" t="str">
            <v>Up</v>
          </cell>
          <cell r="AR638" t="str">
            <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t="str">
            <v/>
          </cell>
          <cell r="BJ638" t="str">
            <v/>
          </cell>
          <cell r="BK638" t="str">
            <v/>
          </cell>
          <cell r="BL638" t="str">
            <v/>
          </cell>
          <cell r="BM638" t="str">
            <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t="str">
            <v/>
          </cell>
          <cell r="CV638" t="str">
            <v/>
          </cell>
          <cell r="CW638" t="str">
            <v/>
          </cell>
          <cell r="CX638" t="str">
            <v/>
          </cell>
          <cell r="CY638" t="str">
            <v/>
          </cell>
          <cell r="CZ638" t="str">
            <v/>
          </cell>
          <cell r="DA638" t="str">
            <v/>
          </cell>
          <cell r="DB638" t="str">
            <v/>
          </cell>
          <cell r="DC638" t="str">
            <v/>
          </cell>
          <cell r="DD638" t="str">
            <v/>
          </cell>
          <cell r="DE638" t="str">
            <v/>
          </cell>
          <cell r="DF638" t="str">
            <v/>
          </cell>
          <cell r="DG638" t="str">
            <v/>
          </cell>
          <cell r="DH638" t="str">
            <v/>
          </cell>
          <cell r="DI638" t="str">
            <v/>
          </cell>
          <cell r="DJ638" t="str">
            <v/>
          </cell>
          <cell r="DK638" t="str">
            <v/>
          </cell>
          <cell r="DL638" t="str">
            <v/>
          </cell>
          <cell r="DM638" t="str">
            <v/>
          </cell>
          <cell r="DN638" t="str">
            <v/>
          </cell>
          <cell r="DO638" t="str">
            <v/>
          </cell>
          <cell r="DP638" t="str">
            <v/>
          </cell>
          <cell r="DQ638" t="str">
            <v/>
          </cell>
          <cell r="DR638" t="str">
            <v/>
          </cell>
          <cell r="DS638" t="str">
            <v/>
          </cell>
          <cell r="DT638" t="str">
            <v/>
          </cell>
          <cell r="DU638" t="str">
            <v/>
          </cell>
          <cell r="DV638" t="str">
            <v/>
          </cell>
          <cell r="DW638" t="str">
            <v/>
          </cell>
        </row>
        <row r="639">
          <cell r="U639" t="str">
            <v>PR19YKY_4</v>
          </cell>
          <cell r="V639" t="str">
            <v xml:space="preserve">Environment: we will remove surface water from our sewers and recycle all waste water, protecting the environment from sewer flooding and pollution. </v>
          </cell>
          <cell r="W639" t="str">
            <v>PR14 revision</v>
          </cell>
          <cell r="X639">
            <v>4</v>
          </cell>
          <cell r="Y639" t="str">
            <v>Length of river improved</v>
          </cell>
          <cell r="Z639" t="str">
            <v xml:space="preserve">The number of kilometres of river improved in the Yorkshire Water region </v>
          </cell>
          <cell r="AA639">
            <v>0.04</v>
          </cell>
          <cell r="AB639">
            <v>0</v>
          </cell>
          <cell r="AC639">
            <v>0.96</v>
          </cell>
          <cell r="AD639">
            <v>0</v>
          </cell>
          <cell r="AE639">
            <v>0</v>
          </cell>
          <cell r="AF639">
            <v>0</v>
          </cell>
          <cell r="AG639">
            <v>0</v>
          </cell>
          <cell r="AH639">
            <v>0</v>
          </cell>
          <cell r="AI639">
            <v>1</v>
          </cell>
          <cell r="AJ639" t="str">
            <v>Out &amp; under</v>
          </cell>
          <cell r="AK639" t="str">
            <v xml:space="preserve">Revenue </v>
          </cell>
          <cell r="AL639" t="str">
            <v>End of period</v>
          </cell>
          <cell r="AM639" t="str">
            <v>Environmental</v>
          </cell>
          <cell r="AN639" t="str">
            <v>km</v>
          </cell>
          <cell r="AO639" t="str">
            <v>Km of river</v>
          </cell>
          <cell r="AP639">
            <v>2</v>
          </cell>
          <cell r="AQ639" t="str">
            <v>Up</v>
          </cell>
          <cell r="AR639" t="str">
            <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t="str">
            <v/>
          </cell>
          <cell r="BJ639" t="str">
            <v/>
          </cell>
          <cell r="BK639" t="str">
            <v/>
          </cell>
          <cell r="BL639" t="str">
            <v/>
          </cell>
          <cell r="BM639" t="str">
            <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t="str">
            <v>No</v>
          </cell>
          <cell r="CE639" t="str">
            <v>No</v>
          </cell>
          <cell r="CF639" t="str">
            <v>No</v>
          </cell>
          <cell r="CG639" t="str">
            <v>No</v>
          </cell>
          <cell r="CH639" t="str">
            <v>Yes</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
          </cell>
          <cell r="DD639" t="str">
            <v/>
          </cell>
          <cell r="DE639" t="str">
            <v/>
          </cell>
          <cell r="DF639" t="str">
            <v/>
          </cell>
          <cell r="DG639" t="str">
            <v/>
          </cell>
          <cell r="DH639" t="str">
            <v/>
          </cell>
          <cell r="DI639" t="str">
            <v/>
          </cell>
          <cell r="DJ639" t="str">
            <v/>
          </cell>
          <cell r="DK639" t="str">
            <v/>
          </cell>
          <cell r="DL639" t="str">
            <v/>
          </cell>
          <cell r="DM639" t="str">
            <v/>
          </cell>
          <cell r="DN639" t="str">
            <v/>
          </cell>
          <cell r="DO639" t="str">
            <v/>
          </cell>
          <cell r="DP639" t="str">
            <v/>
          </cell>
          <cell r="DQ639" t="str">
            <v/>
          </cell>
          <cell r="DR639" t="str">
            <v/>
          </cell>
          <cell r="DS639" t="str">
            <v/>
          </cell>
          <cell r="DT639" t="str">
            <v/>
          </cell>
          <cell r="DU639" t="str">
            <v/>
          </cell>
          <cell r="DV639">
            <v>1</v>
          </cell>
          <cell r="DW639" t="str">
            <v/>
          </cell>
        </row>
        <row r="640">
          <cell r="U640" t="str">
            <v>PR19YKY_5</v>
          </cell>
          <cell r="V640" t="str">
            <v xml:space="preserve">Environment: we will remove surface water from our sewers and recycle all waste water, protecting the environment from sewer flooding and pollution. </v>
          </cell>
          <cell r="W640" t="str">
            <v>PR19 new</v>
          </cell>
          <cell r="X640">
            <v>5</v>
          </cell>
          <cell r="Y640" t="str">
            <v>Biosecurity implementation</v>
          </cell>
          <cell r="Z640" t="str">
            <v>The number of pathways of invasive species spread, where biosecurity interventions have reduced the risk of that spread</v>
          </cell>
          <cell r="AA640">
            <v>0.7</v>
          </cell>
          <cell r="AB640">
            <v>0</v>
          </cell>
          <cell r="AC640">
            <v>0</v>
          </cell>
          <cell r="AD640">
            <v>0.3</v>
          </cell>
          <cell r="AE640">
            <v>0</v>
          </cell>
          <cell r="AF640">
            <v>0</v>
          </cell>
          <cell r="AG640">
            <v>0</v>
          </cell>
          <cell r="AH640">
            <v>0</v>
          </cell>
          <cell r="AI640">
            <v>1</v>
          </cell>
          <cell r="AJ640" t="str">
            <v>NFI</v>
          </cell>
          <cell r="AK640" t="str">
            <v/>
          </cell>
          <cell r="AL640" t="str">
            <v/>
          </cell>
          <cell r="AM640" t="str">
            <v>Environmental</v>
          </cell>
          <cell r="AN640" t="str">
            <v>nr</v>
          </cell>
          <cell r="AO640" t="str">
            <v>Number of pathways</v>
          </cell>
          <cell r="AP640">
            <v>0</v>
          </cell>
          <cell r="AQ640" t="str">
            <v>Up</v>
          </cell>
          <cell r="AR640" t="str">
            <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t="str">
            <v/>
          </cell>
          <cell r="BJ640" t="str">
            <v/>
          </cell>
          <cell r="BK640" t="str">
            <v/>
          </cell>
          <cell r="BL640" t="str">
            <v/>
          </cell>
          <cell r="BM640" t="str">
            <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t="str">
            <v/>
          </cell>
          <cell r="CV640" t="str">
            <v/>
          </cell>
          <cell r="CW640" t="str">
            <v/>
          </cell>
          <cell r="CX640" t="str">
            <v/>
          </cell>
          <cell r="CY640" t="str">
            <v/>
          </cell>
          <cell r="CZ640" t="str">
            <v/>
          </cell>
          <cell r="DA640" t="str">
            <v/>
          </cell>
          <cell r="DB640" t="str">
            <v/>
          </cell>
          <cell r="DC640" t="str">
            <v/>
          </cell>
          <cell r="DD640" t="str">
            <v/>
          </cell>
          <cell r="DE640" t="str">
            <v/>
          </cell>
          <cell r="DF640" t="str">
            <v/>
          </cell>
          <cell r="DG640" t="str">
            <v/>
          </cell>
          <cell r="DH640" t="str">
            <v/>
          </cell>
          <cell r="DI640" t="str">
            <v/>
          </cell>
          <cell r="DJ640" t="str">
            <v/>
          </cell>
          <cell r="DK640" t="str">
            <v/>
          </cell>
          <cell r="DL640" t="str">
            <v/>
          </cell>
          <cell r="DM640" t="str">
            <v/>
          </cell>
          <cell r="DN640" t="str">
            <v/>
          </cell>
          <cell r="DO640" t="str">
            <v/>
          </cell>
          <cell r="DP640" t="str">
            <v/>
          </cell>
          <cell r="DQ640" t="str">
            <v/>
          </cell>
          <cell r="DR640" t="str">
            <v/>
          </cell>
          <cell r="DS640" t="str">
            <v/>
          </cell>
          <cell r="DT640" t="str">
            <v/>
          </cell>
          <cell r="DU640" t="str">
            <v/>
          </cell>
          <cell r="DV640">
            <v>1</v>
          </cell>
          <cell r="DW640" t="str">
            <v/>
          </cell>
        </row>
        <row r="641">
          <cell r="U641" t="str">
            <v>PR19YKY_6a</v>
          </cell>
          <cell r="V641" t="str">
            <v xml:space="preserve">Environment: we will remove surface water from our sewers and recycle all waste water, protecting the environment from sewer flooding and pollution. </v>
          </cell>
          <cell r="W641" t="str">
            <v>PR19 new</v>
          </cell>
          <cell r="X641" t="str">
            <v>6a</v>
          </cell>
          <cell r="Y641" t="str">
            <v>Operational Carbon</v>
          </cell>
          <cell r="Z641" t="str">
            <v>The reduction in our total carbon footprint (CO2e)</v>
          </cell>
          <cell r="AA641">
            <v>0.09</v>
          </cell>
          <cell r="AB641">
            <v>0.12</v>
          </cell>
          <cell r="AC641">
            <v>0.24</v>
          </cell>
          <cell r="AD641">
            <v>0.55000000000000004</v>
          </cell>
          <cell r="AE641">
            <v>0</v>
          </cell>
          <cell r="AF641">
            <v>0</v>
          </cell>
          <cell r="AG641">
            <v>0</v>
          </cell>
          <cell r="AH641">
            <v>0</v>
          </cell>
          <cell r="AI641">
            <v>1</v>
          </cell>
          <cell r="AJ641" t="str">
            <v>Out &amp; under</v>
          </cell>
          <cell r="AK641" t="str">
            <v xml:space="preserve">Revenue </v>
          </cell>
          <cell r="AL641" t="str">
            <v>In-period</v>
          </cell>
          <cell r="AM641" t="str">
            <v>Energy/emissions</v>
          </cell>
          <cell r="AN641" t="str">
            <v>%</v>
          </cell>
          <cell r="AO641" t="str">
            <v>% reduction in operational carbon emissions from a 2019-20 baseline</v>
          </cell>
          <cell r="AP641">
            <v>1</v>
          </cell>
          <cell r="AQ641" t="str">
            <v>Up</v>
          </cell>
          <cell r="AR641" t="str">
            <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t="str">
            <v/>
          </cell>
          <cell r="BJ641" t="str">
            <v/>
          </cell>
          <cell r="BK641" t="str">
            <v/>
          </cell>
          <cell r="BL641" t="str">
            <v/>
          </cell>
          <cell r="BM641" t="str">
            <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t="str">
            <v>Yes</v>
          </cell>
          <cell r="CE641" t="str">
            <v>Yes</v>
          </cell>
          <cell r="CF641" t="str">
            <v>Yes</v>
          </cell>
          <cell r="CG641" t="str">
            <v>Yes</v>
          </cell>
          <cell r="CH641" t="str">
            <v>Yes</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C641" t="str">
            <v/>
          </cell>
          <cell r="DD641" t="str">
            <v/>
          </cell>
          <cell r="DE641" t="str">
            <v/>
          </cell>
          <cell r="DF641" t="str">
            <v/>
          </cell>
          <cell r="DG641" t="str">
            <v/>
          </cell>
          <cell r="DH641" t="str">
            <v/>
          </cell>
          <cell r="DI641" t="str">
            <v/>
          </cell>
          <cell r="DJ641" t="str">
            <v/>
          </cell>
          <cell r="DK641" t="str">
            <v/>
          </cell>
          <cell r="DL641" t="str">
            <v/>
          </cell>
          <cell r="DM641" t="str">
            <v/>
          </cell>
          <cell r="DN641" t="str">
            <v/>
          </cell>
          <cell r="DO641" t="str">
            <v/>
          </cell>
          <cell r="DP641" t="str">
            <v/>
          </cell>
          <cell r="DQ641" t="str">
            <v/>
          </cell>
          <cell r="DR641" t="str">
            <v/>
          </cell>
          <cell r="DS641" t="str">
            <v/>
          </cell>
          <cell r="DT641" t="str">
            <v/>
          </cell>
          <cell r="DU641" t="str">
            <v/>
          </cell>
          <cell r="DV641">
            <v>1</v>
          </cell>
          <cell r="DW641" t="str">
            <v/>
          </cell>
        </row>
        <row r="642">
          <cell r="U642" t="str">
            <v>PR19YKY_6b</v>
          </cell>
          <cell r="V642" t="str">
            <v/>
          </cell>
          <cell r="W642" t="str">
            <v/>
          </cell>
          <cell r="X642" t="str">
            <v>6b</v>
          </cell>
          <cell r="Y642" t="str">
            <v>Capital carbon and emissions arising from owned land</v>
          </cell>
          <cell r="Z642" t="str">
            <v/>
          </cell>
          <cell r="AA642">
            <v>0.09</v>
          </cell>
          <cell r="AB642">
            <v>0.12</v>
          </cell>
          <cell r="AC642">
            <v>0.24</v>
          </cell>
          <cell r="AD642">
            <v>0.55000000000000004</v>
          </cell>
          <cell r="AE642">
            <v>0</v>
          </cell>
          <cell r="AF642">
            <v>0</v>
          </cell>
          <cell r="AG642">
            <v>0</v>
          </cell>
          <cell r="AH642">
            <v>0</v>
          </cell>
          <cell r="AI642">
            <v>1</v>
          </cell>
          <cell r="AJ642" t="str">
            <v>NFI</v>
          </cell>
          <cell r="AK642" t="str">
            <v/>
          </cell>
          <cell r="AL642" t="str">
            <v/>
          </cell>
          <cell r="AM642" t="str">
            <v/>
          </cell>
          <cell r="AN642" t="str">
            <v>%</v>
          </cell>
          <cell r="AO642" t="str">
            <v>% reduction in capital carbon and emissions arising from owned land from a 2019-20 baseline</v>
          </cell>
          <cell r="AP642">
            <v>1</v>
          </cell>
          <cell r="AQ642" t="str">
            <v>%</v>
          </cell>
          <cell r="AR642" t="str">
            <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t="str">
            <v/>
          </cell>
          <cell r="BJ642" t="str">
            <v/>
          </cell>
          <cell r="BK642" t="str">
            <v/>
          </cell>
          <cell r="BL642" t="str">
            <v/>
          </cell>
          <cell r="BM642" t="str">
            <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t="str">
            <v/>
          </cell>
          <cell r="CE642" t="str">
            <v/>
          </cell>
          <cell r="CF642" t="str">
            <v/>
          </cell>
          <cell r="CG642" t="str">
            <v/>
          </cell>
          <cell r="CH642" t="str">
            <v/>
          </cell>
          <cell r="CI642" t="str">
            <v/>
          </cell>
          <cell r="CJ642" t="str">
            <v/>
          </cell>
          <cell r="CK642" t="str">
            <v/>
          </cell>
          <cell r="CL642" t="str">
            <v/>
          </cell>
          <cell r="CM642" t="str">
            <v/>
          </cell>
          <cell r="CN642" t="str">
            <v/>
          </cell>
          <cell r="CO642" t="str">
            <v/>
          </cell>
          <cell r="CP642" t="str">
            <v/>
          </cell>
          <cell r="CQ642" t="str">
            <v/>
          </cell>
          <cell r="CR642" t="str">
            <v/>
          </cell>
          <cell r="CS642" t="str">
            <v/>
          </cell>
          <cell r="CT642" t="str">
            <v/>
          </cell>
          <cell r="CU642" t="str">
            <v/>
          </cell>
          <cell r="CV642" t="str">
            <v/>
          </cell>
          <cell r="CW642" t="str">
            <v/>
          </cell>
          <cell r="CX642" t="str">
            <v/>
          </cell>
          <cell r="CY642" t="str">
            <v/>
          </cell>
          <cell r="CZ642" t="str">
            <v/>
          </cell>
          <cell r="DA642" t="str">
            <v/>
          </cell>
          <cell r="DB642" t="str">
            <v/>
          </cell>
          <cell r="DC642" t="str">
            <v/>
          </cell>
          <cell r="DD642" t="str">
            <v/>
          </cell>
          <cell r="DE642" t="str">
            <v/>
          </cell>
          <cell r="DF642" t="str">
            <v/>
          </cell>
          <cell r="DG642" t="str">
            <v/>
          </cell>
          <cell r="DH642" t="str">
            <v/>
          </cell>
          <cell r="DI642" t="str">
            <v/>
          </cell>
          <cell r="DJ642" t="str">
            <v/>
          </cell>
          <cell r="DK642" t="str">
            <v/>
          </cell>
          <cell r="DL642" t="str">
            <v/>
          </cell>
          <cell r="DM642" t="str">
            <v/>
          </cell>
          <cell r="DN642" t="str">
            <v/>
          </cell>
          <cell r="DO642" t="str">
            <v/>
          </cell>
          <cell r="DP642" t="str">
            <v/>
          </cell>
          <cell r="DQ642" t="str">
            <v/>
          </cell>
          <cell r="DR642" t="str">
            <v/>
          </cell>
          <cell r="DS642" t="str">
            <v/>
          </cell>
          <cell r="DT642" t="str">
            <v/>
          </cell>
          <cell r="DU642" t="str">
            <v>No</v>
          </cell>
          <cell r="DV642">
            <v>1</v>
          </cell>
          <cell r="DW642" t="str">
            <v/>
          </cell>
        </row>
        <row r="643">
          <cell r="U643" t="str">
            <v>PR19YKY_7</v>
          </cell>
          <cell r="V643" t="str">
            <v xml:space="preserve">Water Supply: we will always provide you with enough safe water, we will not waste water and always protect the environment. </v>
          </cell>
          <cell r="W643" t="str">
            <v>PR19 new</v>
          </cell>
          <cell r="X643">
            <v>7</v>
          </cell>
          <cell r="Y643" t="str">
            <v>Education</v>
          </cell>
          <cell r="Z643" t="str">
            <v>The number of learning hours that we provide to raise understanding of the value of water</v>
          </cell>
          <cell r="AA643">
            <v>0.36</v>
          </cell>
          <cell r="AB643">
            <v>0.26</v>
          </cell>
          <cell r="AC643">
            <v>0.24</v>
          </cell>
          <cell r="AD643">
            <v>0.14000000000000001</v>
          </cell>
          <cell r="AE643">
            <v>0</v>
          </cell>
          <cell r="AF643">
            <v>0</v>
          </cell>
          <cell r="AG643">
            <v>0</v>
          </cell>
          <cell r="AH643">
            <v>0</v>
          </cell>
          <cell r="AI643">
            <v>1</v>
          </cell>
          <cell r="AJ643" t="str">
            <v>Under</v>
          </cell>
          <cell r="AK643" t="str">
            <v xml:space="preserve">Revenue </v>
          </cell>
          <cell r="AL643" t="str">
            <v>In-period</v>
          </cell>
          <cell r="AM643" t="str">
            <v>Customer education/awareness</v>
          </cell>
          <cell r="AN643" t="str">
            <v>nr</v>
          </cell>
          <cell r="AO643" t="str">
            <v>Number of hours</v>
          </cell>
          <cell r="AP643">
            <v>0</v>
          </cell>
          <cell r="AQ643" t="str">
            <v>Up</v>
          </cell>
          <cell r="AR643" t="str">
            <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t="str">
            <v/>
          </cell>
          <cell r="BJ643" t="str">
            <v/>
          </cell>
          <cell r="BK643" t="str">
            <v/>
          </cell>
          <cell r="BL643" t="str">
            <v/>
          </cell>
          <cell r="BM643" t="str">
            <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t="str">
            <v>Yes</v>
          </cell>
          <cell r="CE643" t="str">
            <v>Yes</v>
          </cell>
          <cell r="CF643" t="str">
            <v>Yes</v>
          </cell>
          <cell r="CG643" t="str">
            <v>Yes</v>
          </cell>
          <cell r="CH643" t="str">
            <v>Yes</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C643" t="str">
            <v/>
          </cell>
          <cell r="DD643" t="str">
            <v/>
          </cell>
          <cell r="DE643" t="str">
            <v/>
          </cell>
          <cell r="DF643" t="str">
            <v/>
          </cell>
          <cell r="DG643" t="str">
            <v/>
          </cell>
          <cell r="DH643" t="str">
            <v/>
          </cell>
          <cell r="DI643" t="str">
            <v/>
          </cell>
          <cell r="DJ643" t="str">
            <v/>
          </cell>
          <cell r="DK643" t="str">
            <v/>
          </cell>
          <cell r="DL643" t="str">
            <v/>
          </cell>
          <cell r="DM643" t="str">
            <v/>
          </cell>
          <cell r="DN643" t="str">
            <v/>
          </cell>
          <cell r="DO643" t="str">
            <v/>
          </cell>
          <cell r="DP643" t="str">
            <v/>
          </cell>
          <cell r="DQ643" t="str">
            <v/>
          </cell>
          <cell r="DR643" t="str">
            <v/>
          </cell>
          <cell r="DS643" t="str">
            <v/>
          </cell>
          <cell r="DT643" t="str">
            <v/>
          </cell>
          <cell r="DU643" t="str">
            <v/>
          </cell>
          <cell r="DV643">
            <v>1</v>
          </cell>
          <cell r="DW643" t="str">
            <v/>
          </cell>
        </row>
        <row r="644">
          <cell r="U644" t="str">
            <v>PR19YKY_8</v>
          </cell>
          <cell r="V644" t="str">
            <v>Bills: we will use innovation to improve service, eradicate waste and reduce costs so no one need worry about paying our bill. We will not waste money.</v>
          </cell>
          <cell r="W644" t="str">
            <v>PR14 revision</v>
          </cell>
          <cell r="X644">
            <v>8</v>
          </cell>
          <cell r="Y644" t="str">
            <v>Creating value from waste</v>
          </cell>
          <cell r="Z644" t="str">
            <v>The additional environment, social and financial benefit we create from resources currently under-used or classified as waste</v>
          </cell>
          <cell r="AA644">
            <v>0</v>
          </cell>
          <cell r="AB644">
            <v>7.0000000000000007E-2</v>
          </cell>
          <cell r="AC644">
            <v>0.28999999999999998</v>
          </cell>
          <cell r="AD644">
            <v>0.64</v>
          </cell>
          <cell r="AE644">
            <v>0</v>
          </cell>
          <cell r="AF644">
            <v>0</v>
          </cell>
          <cell r="AG644">
            <v>0</v>
          </cell>
          <cell r="AH644">
            <v>0</v>
          </cell>
          <cell r="AI644">
            <v>1</v>
          </cell>
          <cell r="AJ644" t="str">
            <v>NFI</v>
          </cell>
          <cell r="AK644" t="str">
            <v/>
          </cell>
          <cell r="AL644" t="str">
            <v/>
          </cell>
          <cell r="AM644" t="str">
            <v>Sustainability/innovation</v>
          </cell>
          <cell r="AN644" t="str">
            <v>£m</v>
          </cell>
          <cell r="AO644" t="str">
            <v>£ Benefit (net economic value)</v>
          </cell>
          <cell r="AP644">
            <v>0</v>
          </cell>
          <cell r="AQ644" t="str">
            <v>Up</v>
          </cell>
          <cell r="AR644" t="str">
            <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t="str">
            <v/>
          </cell>
          <cell r="BJ644" t="str">
            <v/>
          </cell>
          <cell r="BK644" t="str">
            <v/>
          </cell>
          <cell r="BL644" t="str">
            <v/>
          </cell>
          <cell r="BM644" t="str">
            <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t="str">
            <v/>
          </cell>
          <cell r="CE644" t="str">
            <v/>
          </cell>
          <cell r="CF644" t="str">
            <v/>
          </cell>
          <cell r="CG644" t="str">
            <v/>
          </cell>
          <cell r="CH644" t="str">
            <v/>
          </cell>
          <cell r="CI644" t="str">
            <v/>
          </cell>
          <cell r="CJ644" t="str">
            <v/>
          </cell>
          <cell r="CK644" t="str">
            <v/>
          </cell>
          <cell r="CL644" t="str">
            <v/>
          </cell>
          <cell r="CM644" t="str">
            <v/>
          </cell>
          <cell r="CN644" t="str">
            <v/>
          </cell>
          <cell r="CO644" t="str">
            <v/>
          </cell>
          <cell r="CP644" t="str">
            <v/>
          </cell>
          <cell r="CQ644" t="str">
            <v/>
          </cell>
          <cell r="CR644" t="str">
            <v/>
          </cell>
          <cell r="CS644" t="str">
            <v/>
          </cell>
          <cell r="CT644" t="str">
            <v/>
          </cell>
          <cell r="CU644" t="str">
            <v/>
          </cell>
          <cell r="CV644" t="str">
            <v/>
          </cell>
          <cell r="CW644" t="str">
            <v/>
          </cell>
          <cell r="CX644" t="str">
            <v/>
          </cell>
          <cell r="CY644" t="str">
            <v/>
          </cell>
          <cell r="CZ644" t="str">
            <v/>
          </cell>
          <cell r="DA644" t="str">
            <v/>
          </cell>
          <cell r="DB644" t="str">
            <v/>
          </cell>
          <cell r="DC644" t="str">
            <v/>
          </cell>
          <cell r="DD644" t="str">
            <v/>
          </cell>
          <cell r="DE644" t="str">
            <v/>
          </cell>
          <cell r="DF644" t="str">
            <v/>
          </cell>
          <cell r="DG644" t="str">
            <v/>
          </cell>
          <cell r="DH644" t="str">
            <v/>
          </cell>
          <cell r="DI644" t="str">
            <v/>
          </cell>
          <cell r="DJ644" t="str">
            <v/>
          </cell>
          <cell r="DK644" t="str">
            <v/>
          </cell>
          <cell r="DL644" t="str">
            <v/>
          </cell>
          <cell r="DM644" t="str">
            <v/>
          </cell>
          <cell r="DN644" t="str">
            <v/>
          </cell>
          <cell r="DO644" t="str">
            <v/>
          </cell>
          <cell r="DP644" t="str">
            <v/>
          </cell>
          <cell r="DQ644" t="str">
            <v/>
          </cell>
          <cell r="DR644" t="str">
            <v/>
          </cell>
          <cell r="DS644" t="str">
            <v/>
          </cell>
          <cell r="DT644" t="str">
            <v/>
          </cell>
          <cell r="DU644" t="str">
            <v/>
          </cell>
          <cell r="DV644">
            <v>1</v>
          </cell>
          <cell r="DW644" t="str">
            <v/>
          </cell>
        </row>
        <row r="645">
          <cell r="U645" t="str">
            <v>PR19YKY_9</v>
          </cell>
          <cell r="V645" t="str">
            <v xml:space="preserve">Water Supply: we will always provide you with enough safe water, we will not waste water and always protect the environment. </v>
          </cell>
          <cell r="W645" t="str">
            <v>PR19 new</v>
          </cell>
          <cell r="X645">
            <v>9</v>
          </cell>
          <cell r="Y645" t="str">
            <v>Water recycling</v>
          </cell>
          <cell r="Z645" t="str">
            <v xml:space="preserve">The volume of water recycled in our clean and wastewater treatment sites, reducing the volume of water abstracted from the environment. 
</v>
          </cell>
          <cell r="AA645">
            <v>0</v>
          </cell>
          <cell r="AB645">
            <v>0.32</v>
          </cell>
          <cell r="AC645">
            <v>0.68</v>
          </cell>
          <cell r="AD645">
            <v>0</v>
          </cell>
          <cell r="AE645">
            <v>0</v>
          </cell>
          <cell r="AF645">
            <v>0</v>
          </cell>
          <cell r="AG645">
            <v>0</v>
          </cell>
          <cell r="AH645">
            <v>0</v>
          </cell>
          <cell r="AI645">
            <v>1</v>
          </cell>
          <cell r="AJ645" t="str">
            <v>Out &amp; under</v>
          </cell>
          <cell r="AK645" t="str">
            <v xml:space="preserve">Revenue </v>
          </cell>
          <cell r="AL645" t="str">
            <v>In-period</v>
          </cell>
          <cell r="AM645" t="str">
            <v>Water consumption</v>
          </cell>
          <cell r="AN645" t="str">
            <v>nr</v>
          </cell>
          <cell r="AO645" t="str">
            <v>Megalitres (Ml) per day</v>
          </cell>
          <cell r="AP645">
            <v>2</v>
          </cell>
          <cell r="AQ645" t="str">
            <v>Up</v>
          </cell>
          <cell r="AR645" t="str">
            <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t="str">
            <v/>
          </cell>
          <cell r="BJ645" t="str">
            <v/>
          </cell>
          <cell r="BK645" t="str">
            <v/>
          </cell>
          <cell r="BL645" t="str">
            <v/>
          </cell>
          <cell r="BM645" t="str">
            <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t="str">
            <v>Yes</v>
          </cell>
          <cell r="CE645" t="str">
            <v>Yes</v>
          </cell>
          <cell r="CF645" t="str">
            <v>Yes</v>
          </cell>
          <cell r="CG645" t="str">
            <v>Yes</v>
          </cell>
          <cell r="CH645" t="str">
            <v>Yes</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cell r="DC645" t="str">
            <v/>
          </cell>
          <cell r="DD645" t="str">
            <v/>
          </cell>
          <cell r="DE645" t="str">
            <v/>
          </cell>
          <cell r="DF645" t="str">
            <v/>
          </cell>
          <cell r="DG645" t="str">
            <v/>
          </cell>
          <cell r="DH645" t="str">
            <v/>
          </cell>
          <cell r="DI645" t="str">
            <v/>
          </cell>
          <cell r="DJ645" t="str">
            <v/>
          </cell>
          <cell r="DK645" t="str">
            <v/>
          </cell>
          <cell r="DL645" t="str">
            <v/>
          </cell>
          <cell r="DM645" t="str">
            <v/>
          </cell>
          <cell r="DN645" t="str">
            <v/>
          </cell>
          <cell r="DO645" t="str">
            <v/>
          </cell>
          <cell r="DP645" t="str">
            <v/>
          </cell>
          <cell r="DQ645" t="str">
            <v/>
          </cell>
          <cell r="DR645" t="str">
            <v/>
          </cell>
          <cell r="DS645" t="str">
            <v/>
          </cell>
          <cell r="DT645" t="str">
            <v/>
          </cell>
          <cell r="DU645" t="str">
            <v/>
          </cell>
          <cell r="DV645">
            <v>1</v>
          </cell>
          <cell r="DW645" t="str">
            <v/>
          </cell>
        </row>
        <row r="646">
          <cell r="U646" t="str">
            <v>PR19YKY_10</v>
          </cell>
          <cell r="V646" t="str">
            <v>Customers: we will develop the deepest possible understanding of our customers’ needs and wants and ensure that we develop a service tailored and personalised to meet those needs.</v>
          </cell>
          <cell r="W646" t="str">
            <v>PR19 new</v>
          </cell>
          <cell r="X646">
            <v>10</v>
          </cell>
          <cell r="Y646" t="str">
            <v>D-MeX: Developer services measure of experience</v>
          </cell>
          <cell r="Z646" t="str">
            <v>Score based on Developer Services Measure</v>
          </cell>
          <cell r="AA646">
            <v>0</v>
          </cell>
          <cell r="AB646">
            <v>0.26</v>
          </cell>
          <cell r="AC646">
            <v>0.74</v>
          </cell>
          <cell r="AD646">
            <v>0</v>
          </cell>
          <cell r="AE646">
            <v>0</v>
          </cell>
          <cell r="AF646">
            <v>0</v>
          </cell>
          <cell r="AG646">
            <v>0</v>
          </cell>
          <cell r="AH646">
            <v>0</v>
          </cell>
          <cell r="AI646">
            <v>1</v>
          </cell>
          <cell r="AJ646" t="str">
            <v>Out &amp; under</v>
          </cell>
          <cell r="AK646" t="str">
            <v xml:space="preserve">Revenue </v>
          </cell>
          <cell r="AL646" t="str">
            <v>In-period</v>
          </cell>
          <cell r="AM646" t="str">
            <v>Developer services measure of experience (D-MeX)</v>
          </cell>
          <cell r="AN646" t="str">
            <v>score</v>
          </cell>
          <cell r="AO646" t="str">
            <v xml:space="preserve">D-MeX score </v>
          </cell>
          <cell r="AP646">
            <v>2</v>
          </cell>
          <cell r="AQ646" t="str">
            <v>Up</v>
          </cell>
          <cell r="AR646" t="str">
            <v>D-MeX: Developer services measure of experience</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t="str">
            <v/>
          </cell>
          <cell r="BJ646" t="str">
            <v/>
          </cell>
          <cell r="BK646" t="str">
            <v/>
          </cell>
          <cell r="BL646" t="str">
            <v/>
          </cell>
          <cell r="BM646" t="str">
            <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t="str">
            <v>Yes</v>
          </cell>
          <cell r="CE646" t="str">
            <v>Yes</v>
          </cell>
          <cell r="CF646" t="str">
            <v>Yes</v>
          </cell>
          <cell r="CG646" t="str">
            <v>Yes</v>
          </cell>
          <cell r="CH646" t="str">
            <v>Yes</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t="str">
            <v/>
          </cell>
          <cell r="CV646" t="str">
            <v/>
          </cell>
          <cell r="CW646" t="str">
            <v/>
          </cell>
          <cell r="CX646" t="str">
            <v/>
          </cell>
          <cell r="CY646" t="str">
            <v/>
          </cell>
          <cell r="CZ646" t="str">
            <v/>
          </cell>
          <cell r="DA646" t="str">
            <v/>
          </cell>
          <cell r="DB646" t="str">
            <v/>
          </cell>
          <cell r="DC646" t="str">
            <v/>
          </cell>
          <cell r="DD646" t="str">
            <v/>
          </cell>
          <cell r="DE646" t="str">
            <v/>
          </cell>
          <cell r="DF646" t="str">
            <v/>
          </cell>
          <cell r="DG646" t="str">
            <v/>
          </cell>
          <cell r="DH646" t="str">
            <v/>
          </cell>
          <cell r="DI646" t="str">
            <v/>
          </cell>
          <cell r="DJ646" t="str">
            <v/>
          </cell>
          <cell r="DK646" t="str">
            <v/>
          </cell>
          <cell r="DL646" t="str">
            <v/>
          </cell>
          <cell r="DM646" t="str">
            <v/>
          </cell>
          <cell r="DN646" t="str">
            <v/>
          </cell>
          <cell r="DO646" t="str">
            <v/>
          </cell>
          <cell r="DP646" t="str">
            <v/>
          </cell>
          <cell r="DQ646" t="str">
            <v/>
          </cell>
          <cell r="DR646" t="str">
            <v/>
          </cell>
          <cell r="DS646" t="str">
            <v/>
          </cell>
          <cell r="DT646" t="str">
            <v/>
          </cell>
          <cell r="DU646" t="str">
            <v/>
          </cell>
          <cell r="DV646">
            <v>1</v>
          </cell>
          <cell r="DW646" t="str">
            <v/>
          </cell>
        </row>
        <row r="647">
          <cell r="U647" t="str">
            <v>PR19YKY_11</v>
          </cell>
          <cell r="V647" t="str">
            <v>Bills: we will use innovation to improve service, eradicate waste and reduce costs so no one need worry about paying our bill. We will not waste money.</v>
          </cell>
          <cell r="W647" t="str">
            <v>PR19 new</v>
          </cell>
          <cell r="X647">
            <v>11</v>
          </cell>
          <cell r="Y647" t="str">
            <v>Affordability of bills</v>
          </cell>
          <cell r="Z647" t="str">
            <v>The percentage of residential customers who find their water and sewage bill affordable</v>
          </cell>
          <cell r="AA647">
            <v>0</v>
          </cell>
          <cell r="AB647">
            <v>0</v>
          </cell>
          <cell r="AC647">
            <v>0</v>
          </cell>
          <cell r="AD647">
            <v>0</v>
          </cell>
          <cell r="AE647">
            <v>1</v>
          </cell>
          <cell r="AF647">
            <v>0</v>
          </cell>
          <cell r="AG647">
            <v>0</v>
          </cell>
          <cell r="AH647">
            <v>0</v>
          </cell>
          <cell r="AI647">
            <v>1</v>
          </cell>
          <cell r="AJ647" t="str">
            <v>NFI</v>
          </cell>
          <cell r="AK647" t="str">
            <v/>
          </cell>
          <cell r="AL647" t="str">
            <v/>
          </cell>
          <cell r="AM647" t="str">
            <v>Billing, debt, vfm, affordability, vulnerability</v>
          </cell>
          <cell r="AN647" t="str">
            <v>%</v>
          </cell>
          <cell r="AO647" t="str">
            <v xml:space="preserve">% of customers </v>
          </cell>
          <cell r="AP647">
            <v>0</v>
          </cell>
          <cell r="AQ647" t="str">
            <v>Up</v>
          </cell>
          <cell r="AR647" t="str">
            <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t="str">
            <v/>
          </cell>
          <cell r="BJ647" t="str">
            <v/>
          </cell>
          <cell r="BK647" t="str">
            <v/>
          </cell>
          <cell r="BL647" t="str">
            <v/>
          </cell>
          <cell r="BM647" t="str">
            <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C647" t="str">
            <v/>
          </cell>
          <cell r="DD647" t="str">
            <v/>
          </cell>
          <cell r="DE647" t="str">
            <v/>
          </cell>
          <cell r="DF647" t="str">
            <v/>
          </cell>
          <cell r="DG647" t="str">
            <v/>
          </cell>
          <cell r="DH647" t="str">
            <v/>
          </cell>
          <cell r="DI647" t="str">
            <v/>
          </cell>
          <cell r="DJ647" t="str">
            <v/>
          </cell>
          <cell r="DK647" t="str">
            <v/>
          </cell>
          <cell r="DL647" t="str">
            <v/>
          </cell>
          <cell r="DM647" t="str">
            <v/>
          </cell>
          <cell r="DN647" t="str">
            <v/>
          </cell>
          <cell r="DO647" t="str">
            <v/>
          </cell>
          <cell r="DP647" t="str">
            <v/>
          </cell>
          <cell r="DQ647" t="str">
            <v/>
          </cell>
          <cell r="DR647" t="str">
            <v/>
          </cell>
          <cell r="DS647" t="str">
            <v/>
          </cell>
          <cell r="DT647" t="str">
            <v/>
          </cell>
          <cell r="DU647" t="str">
            <v/>
          </cell>
          <cell r="DV647">
            <v>1</v>
          </cell>
          <cell r="DW647" t="str">
            <v/>
          </cell>
        </row>
        <row r="648">
          <cell r="U648" t="str">
            <v>PR19YKY_12</v>
          </cell>
          <cell r="V648" t="str">
            <v>Customers: we will develop the deepest possible understanding of our customers’ needs and wants and ensure that we develop a service tailored and personalised to meet those needs.</v>
          </cell>
          <cell r="W648" t="str">
            <v>PR14 continuation</v>
          </cell>
          <cell r="X648">
            <v>12</v>
          </cell>
          <cell r="Y648" t="str">
            <v>Direct support given to customers</v>
          </cell>
          <cell r="Z648" t="str">
            <v>The number of our residential customers who receive financial support through one of our approved schemes each year.</v>
          </cell>
          <cell r="AA648">
            <v>0</v>
          </cell>
          <cell r="AB648">
            <v>0</v>
          </cell>
          <cell r="AC648">
            <v>0</v>
          </cell>
          <cell r="AD648">
            <v>0</v>
          </cell>
          <cell r="AE648">
            <v>1</v>
          </cell>
          <cell r="AF648">
            <v>0</v>
          </cell>
          <cell r="AG648">
            <v>0</v>
          </cell>
          <cell r="AH648">
            <v>0</v>
          </cell>
          <cell r="AI648">
            <v>1</v>
          </cell>
          <cell r="AJ648" t="str">
            <v>NFI</v>
          </cell>
          <cell r="AK648" t="str">
            <v/>
          </cell>
          <cell r="AL648" t="str">
            <v/>
          </cell>
          <cell r="AM648" t="str">
            <v>Billing, debt, vfm, affordability, vulnerability</v>
          </cell>
          <cell r="AN648" t="str">
            <v>nr</v>
          </cell>
          <cell r="AO648" t="str">
            <v>Number of customers receiving financial support</v>
          </cell>
          <cell r="AP648">
            <v>0</v>
          </cell>
          <cell r="AQ648" t="str">
            <v>Up</v>
          </cell>
          <cell r="AR648" t="str">
            <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t="str">
            <v/>
          </cell>
          <cell r="BJ648" t="str">
            <v/>
          </cell>
          <cell r="BK648" t="str">
            <v/>
          </cell>
          <cell r="BL648" t="str">
            <v/>
          </cell>
          <cell r="BM648" t="str">
            <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t="str">
            <v/>
          </cell>
          <cell r="CV648" t="str">
            <v/>
          </cell>
          <cell r="CW648" t="str">
            <v/>
          </cell>
          <cell r="CX648" t="str">
            <v/>
          </cell>
          <cell r="CY648" t="str">
            <v/>
          </cell>
          <cell r="CZ648" t="str">
            <v/>
          </cell>
          <cell r="DA648" t="str">
            <v/>
          </cell>
          <cell r="DB648" t="str">
            <v/>
          </cell>
          <cell r="DC648" t="str">
            <v/>
          </cell>
          <cell r="DD648" t="str">
            <v/>
          </cell>
          <cell r="DE648" t="str">
            <v/>
          </cell>
          <cell r="DF648" t="str">
            <v/>
          </cell>
          <cell r="DG648" t="str">
            <v/>
          </cell>
          <cell r="DH648" t="str">
            <v/>
          </cell>
          <cell r="DI648" t="str">
            <v/>
          </cell>
          <cell r="DJ648" t="str">
            <v/>
          </cell>
          <cell r="DK648" t="str">
            <v/>
          </cell>
          <cell r="DL648" t="str">
            <v/>
          </cell>
          <cell r="DM648" t="str">
            <v/>
          </cell>
          <cell r="DN648" t="str">
            <v/>
          </cell>
          <cell r="DO648" t="str">
            <v/>
          </cell>
          <cell r="DP648" t="str">
            <v/>
          </cell>
          <cell r="DQ648" t="str">
            <v/>
          </cell>
          <cell r="DR648" t="str">
            <v/>
          </cell>
          <cell r="DS648" t="str">
            <v/>
          </cell>
          <cell r="DT648" t="str">
            <v/>
          </cell>
          <cell r="DU648" t="str">
            <v/>
          </cell>
          <cell r="DV648">
            <v>1</v>
          </cell>
          <cell r="DW648" t="str">
            <v/>
          </cell>
        </row>
        <row r="649">
          <cell r="U649" t="str">
            <v>PR19YKY_13</v>
          </cell>
          <cell r="V649" t="str">
            <v>Bills: we will use innovation to improve service, eradicate waste and reduce costs so no one need worry about paying our bill. We will not waste money.</v>
          </cell>
          <cell r="W649" t="str">
            <v>PR14 continuation</v>
          </cell>
          <cell r="X649">
            <v>13</v>
          </cell>
          <cell r="Y649" t="str">
            <v>Cost of bad debt</v>
          </cell>
          <cell r="Z649" t="str">
            <v>The cost of unrecovered residential customers bills (‘bad debt’) to all customers, expressed as a proportion of the average annual bill.</v>
          </cell>
          <cell r="AA649">
            <v>0</v>
          </cell>
          <cell r="AB649">
            <v>0</v>
          </cell>
          <cell r="AC649">
            <v>0</v>
          </cell>
          <cell r="AD649">
            <v>0</v>
          </cell>
          <cell r="AE649">
            <v>1</v>
          </cell>
          <cell r="AF649">
            <v>0</v>
          </cell>
          <cell r="AG649">
            <v>0</v>
          </cell>
          <cell r="AH649">
            <v>0</v>
          </cell>
          <cell r="AI649">
            <v>1</v>
          </cell>
          <cell r="AJ649" t="str">
            <v>NFI</v>
          </cell>
          <cell r="AK649" t="str">
            <v/>
          </cell>
          <cell r="AL649" t="str">
            <v/>
          </cell>
          <cell r="AM649" t="str">
            <v>Billing, debt, vfm, affordability, vulnerability</v>
          </cell>
          <cell r="AN649" t="str">
            <v>%</v>
          </cell>
          <cell r="AO649" t="str">
            <v>% of the bill per customer resulting from bad debt</v>
          </cell>
          <cell r="AP649">
            <v>2</v>
          </cell>
          <cell r="AQ649" t="str">
            <v>Down</v>
          </cell>
          <cell r="AR649" t="str">
            <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t="str">
            <v/>
          </cell>
          <cell r="BJ649" t="str">
            <v/>
          </cell>
          <cell r="BK649" t="str">
            <v/>
          </cell>
          <cell r="BL649" t="str">
            <v/>
          </cell>
          <cell r="BM649" t="str">
            <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t="str">
            <v/>
          </cell>
          <cell r="CE649" t="str">
            <v/>
          </cell>
          <cell r="CF649" t="str">
            <v/>
          </cell>
          <cell r="CG649" t="str">
            <v/>
          </cell>
          <cell r="CH649" t="str">
            <v/>
          </cell>
          <cell r="CI649" t="str">
            <v/>
          </cell>
          <cell r="CJ649" t="str">
            <v/>
          </cell>
          <cell r="CK649" t="str">
            <v/>
          </cell>
          <cell r="CL649" t="str">
            <v/>
          </cell>
          <cell r="CM649" t="str">
            <v/>
          </cell>
          <cell r="CN649" t="str">
            <v/>
          </cell>
          <cell r="CO649" t="str">
            <v/>
          </cell>
          <cell r="CP649" t="str">
            <v/>
          </cell>
          <cell r="CQ649" t="str">
            <v/>
          </cell>
          <cell r="CR649" t="str">
            <v/>
          </cell>
          <cell r="CS649" t="str">
            <v/>
          </cell>
          <cell r="CT649" t="str">
            <v/>
          </cell>
          <cell r="CU649" t="str">
            <v/>
          </cell>
          <cell r="CV649" t="str">
            <v/>
          </cell>
          <cell r="CW649" t="str">
            <v/>
          </cell>
          <cell r="CX649" t="str">
            <v/>
          </cell>
          <cell r="CY649" t="str">
            <v/>
          </cell>
          <cell r="CZ649" t="str">
            <v/>
          </cell>
          <cell r="DA649" t="str">
            <v/>
          </cell>
          <cell r="DB649" t="str">
            <v/>
          </cell>
          <cell r="DC649" t="str">
            <v/>
          </cell>
          <cell r="DD649" t="str">
            <v/>
          </cell>
          <cell r="DE649" t="str">
            <v/>
          </cell>
          <cell r="DF649" t="str">
            <v/>
          </cell>
          <cell r="DG649" t="str">
            <v/>
          </cell>
          <cell r="DH649" t="str">
            <v/>
          </cell>
          <cell r="DI649" t="str">
            <v/>
          </cell>
          <cell r="DJ649" t="str">
            <v/>
          </cell>
          <cell r="DK649" t="str">
            <v/>
          </cell>
          <cell r="DL649" t="str">
            <v/>
          </cell>
          <cell r="DM649" t="str">
            <v/>
          </cell>
          <cell r="DN649" t="str">
            <v/>
          </cell>
          <cell r="DO649" t="str">
            <v/>
          </cell>
          <cell r="DP649" t="str">
            <v/>
          </cell>
          <cell r="DQ649" t="str">
            <v/>
          </cell>
          <cell r="DR649" t="str">
            <v/>
          </cell>
          <cell r="DS649" t="str">
            <v/>
          </cell>
          <cell r="DT649" t="str">
            <v/>
          </cell>
          <cell r="DU649" t="str">
            <v/>
          </cell>
          <cell r="DV649">
            <v>1</v>
          </cell>
          <cell r="DW649" t="str">
            <v/>
          </cell>
        </row>
        <row r="650">
          <cell r="U650" t="str">
            <v>PR19YKY_14</v>
          </cell>
          <cell r="V650" t="str">
            <v>Customers: we will develop the deepest possible understanding of our customers’ needs and wants and ensure that we develop a service tailored and personalised to meet those needs.</v>
          </cell>
          <cell r="W650" t="str">
            <v>PR19 new</v>
          </cell>
          <cell r="X650">
            <v>14</v>
          </cell>
          <cell r="Y650" t="str">
            <v>Priority services awareness</v>
          </cell>
          <cell r="Z650" t="str">
            <v>The percentage of customers that are aware of the services provided under the Priority Services Register</v>
          </cell>
          <cell r="AA650">
            <v>0</v>
          </cell>
          <cell r="AB650">
            <v>0</v>
          </cell>
          <cell r="AC650">
            <v>0</v>
          </cell>
          <cell r="AD650">
            <v>0</v>
          </cell>
          <cell r="AE650">
            <v>1</v>
          </cell>
          <cell r="AF650">
            <v>0</v>
          </cell>
          <cell r="AG650">
            <v>0</v>
          </cell>
          <cell r="AH650">
            <v>0</v>
          </cell>
          <cell r="AI650">
            <v>1</v>
          </cell>
          <cell r="AJ650" t="str">
            <v>NFI</v>
          </cell>
          <cell r="AK650" t="str">
            <v/>
          </cell>
          <cell r="AL650" t="str">
            <v/>
          </cell>
          <cell r="AM650" t="str">
            <v>Billing, debt, vfm, affordability, vulnerability</v>
          </cell>
          <cell r="AN650" t="str">
            <v>%</v>
          </cell>
          <cell r="AO650" t="str">
            <v>% customers aware of Priority Services Register</v>
          </cell>
          <cell r="AP650">
            <v>0</v>
          </cell>
          <cell r="AQ650" t="str">
            <v>Up</v>
          </cell>
          <cell r="AR650" t="str">
            <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t="str">
            <v/>
          </cell>
          <cell r="BJ650" t="str">
            <v/>
          </cell>
          <cell r="BK650" t="str">
            <v/>
          </cell>
          <cell r="BL650" t="str">
            <v/>
          </cell>
          <cell r="BM650" t="str">
            <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C650" t="str">
            <v/>
          </cell>
          <cell r="DD650" t="str">
            <v/>
          </cell>
          <cell r="DE650" t="str">
            <v/>
          </cell>
          <cell r="DF650" t="str">
            <v/>
          </cell>
          <cell r="DG650" t="str">
            <v/>
          </cell>
          <cell r="DH650" t="str">
            <v/>
          </cell>
          <cell r="DI650" t="str">
            <v/>
          </cell>
          <cell r="DJ650" t="str">
            <v/>
          </cell>
          <cell r="DK650" t="str">
            <v/>
          </cell>
          <cell r="DL650" t="str">
            <v/>
          </cell>
          <cell r="DM650" t="str">
            <v/>
          </cell>
          <cell r="DN650" t="str">
            <v/>
          </cell>
          <cell r="DO650" t="str">
            <v/>
          </cell>
          <cell r="DP650" t="str">
            <v/>
          </cell>
          <cell r="DQ650" t="str">
            <v/>
          </cell>
          <cell r="DR650" t="str">
            <v/>
          </cell>
          <cell r="DS650" t="str">
            <v/>
          </cell>
          <cell r="DT650" t="str">
            <v/>
          </cell>
          <cell r="DU650" t="str">
            <v/>
          </cell>
          <cell r="DV650">
            <v>1</v>
          </cell>
          <cell r="DW650" t="str">
            <v/>
          </cell>
        </row>
        <row r="651">
          <cell r="U651" t="str">
            <v>PR19YKY_15</v>
          </cell>
          <cell r="V651" t="str">
            <v>Customers: we will develop the deepest possible understanding of our customers’ needs and wants and ensure that we develop a service tailored and personalised to meet those needs.</v>
          </cell>
          <cell r="W651" t="str">
            <v>PR19 new</v>
          </cell>
          <cell r="X651">
            <v>15</v>
          </cell>
          <cell r="Y651" t="str">
            <v>Priority services satisfaction</v>
          </cell>
          <cell r="Z651" t="str">
            <v xml:space="preserve">The percentage of customers on our Priority Services Register who are satisfied with their experience of the Priority Services Register </v>
          </cell>
          <cell r="AA651">
            <v>0</v>
          </cell>
          <cell r="AB651">
            <v>0</v>
          </cell>
          <cell r="AC651">
            <v>0</v>
          </cell>
          <cell r="AD651">
            <v>0</v>
          </cell>
          <cell r="AE651">
            <v>1</v>
          </cell>
          <cell r="AF651">
            <v>0</v>
          </cell>
          <cell r="AG651">
            <v>0</v>
          </cell>
          <cell r="AH651">
            <v>0</v>
          </cell>
          <cell r="AI651">
            <v>1</v>
          </cell>
          <cell r="AJ651" t="str">
            <v>NFI</v>
          </cell>
          <cell r="AK651" t="str">
            <v/>
          </cell>
          <cell r="AL651" t="str">
            <v/>
          </cell>
          <cell r="AM651" t="str">
            <v>Billing, debt, vfm, affordability, vulnerability</v>
          </cell>
          <cell r="AN651" t="str">
            <v>%</v>
          </cell>
          <cell r="AO651" t="str">
            <v>% of customers on the Priority Services Register who are satisfied</v>
          </cell>
          <cell r="AP651">
            <v>0</v>
          </cell>
          <cell r="AQ651" t="str">
            <v>Up</v>
          </cell>
          <cell r="AR651" t="str">
            <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t="str">
            <v/>
          </cell>
          <cell r="BJ651" t="str">
            <v/>
          </cell>
          <cell r="BK651" t="str">
            <v/>
          </cell>
          <cell r="BL651" t="str">
            <v/>
          </cell>
          <cell r="BM651" t="str">
            <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C651" t="str">
            <v/>
          </cell>
          <cell r="DD651" t="str">
            <v/>
          </cell>
          <cell r="DE651" t="str">
            <v/>
          </cell>
          <cell r="DF651" t="str">
            <v/>
          </cell>
          <cell r="DG651" t="str">
            <v/>
          </cell>
          <cell r="DH651" t="str">
            <v/>
          </cell>
          <cell r="DI651" t="str">
            <v/>
          </cell>
          <cell r="DJ651" t="str">
            <v/>
          </cell>
          <cell r="DK651" t="str">
            <v/>
          </cell>
          <cell r="DL651" t="str">
            <v/>
          </cell>
          <cell r="DM651" t="str">
            <v/>
          </cell>
          <cell r="DN651" t="str">
            <v/>
          </cell>
          <cell r="DO651" t="str">
            <v/>
          </cell>
          <cell r="DP651" t="str">
            <v/>
          </cell>
          <cell r="DQ651" t="str">
            <v/>
          </cell>
          <cell r="DR651" t="str">
            <v/>
          </cell>
          <cell r="DS651" t="str">
            <v/>
          </cell>
          <cell r="DT651" t="str">
            <v/>
          </cell>
          <cell r="DU651" t="str">
            <v>No</v>
          </cell>
          <cell r="DV651">
            <v>1</v>
          </cell>
          <cell r="DW651" t="str">
            <v/>
          </cell>
        </row>
        <row r="652">
          <cell r="U652" t="str">
            <v>PR19YKY_16</v>
          </cell>
          <cell r="V652" t="str">
            <v>Customers: we will develop the deepest possible understanding of our customers’ needs and wants and ensure that we develop a service tailored and personalised to meet those needs.</v>
          </cell>
          <cell r="W652" t="str">
            <v>PR19 new</v>
          </cell>
          <cell r="X652">
            <v>16</v>
          </cell>
          <cell r="Y652" t="str">
            <v>Inclusive customer service</v>
          </cell>
          <cell r="Z652" t="str">
            <v xml:space="preserve">The percentage improvement in the services provided to customers in vulnerable circumstances, as reviewed and assessed by a panel of independent third-party organisations and charities. </v>
          </cell>
          <cell r="AA652">
            <v>0</v>
          </cell>
          <cell r="AB652">
            <v>0</v>
          </cell>
          <cell r="AC652">
            <v>0</v>
          </cell>
          <cell r="AD652">
            <v>0</v>
          </cell>
          <cell r="AE652">
            <v>1</v>
          </cell>
          <cell r="AF652">
            <v>0</v>
          </cell>
          <cell r="AG652">
            <v>0</v>
          </cell>
          <cell r="AH652">
            <v>0</v>
          </cell>
          <cell r="AI652">
            <v>1</v>
          </cell>
          <cell r="AJ652" t="str">
            <v>NFI</v>
          </cell>
          <cell r="AK652" t="str">
            <v/>
          </cell>
          <cell r="AL652" t="str">
            <v/>
          </cell>
          <cell r="AM652" t="str">
            <v>Billing, debt, vfm, affordability, vulnerability</v>
          </cell>
          <cell r="AN652" t="str">
            <v>%</v>
          </cell>
          <cell r="AO652" t="str">
            <v>% improvement</v>
          </cell>
          <cell r="AP652">
            <v>0</v>
          </cell>
          <cell r="AQ652" t="str">
            <v>Up</v>
          </cell>
          <cell r="AR652" t="str">
            <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t="str">
            <v/>
          </cell>
          <cell r="BJ652" t="str">
            <v/>
          </cell>
          <cell r="BK652" t="str">
            <v/>
          </cell>
          <cell r="BL652" t="str">
            <v/>
          </cell>
          <cell r="BM652" t="str">
            <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C652" t="str">
            <v/>
          </cell>
          <cell r="DD652" t="str">
            <v/>
          </cell>
          <cell r="DE652" t="str">
            <v/>
          </cell>
          <cell r="DF652" t="str">
            <v/>
          </cell>
          <cell r="DG652" t="str">
            <v/>
          </cell>
          <cell r="DH652" t="str">
            <v/>
          </cell>
          <cell r="DI652" t="str">
            <v/>
          </cell>
          <cell r="DJ652" t="str">
            <v/>
          </cell>
          <cell r="DK652" t="str">
            <v/>
          </cell>
          <cell r="DL652" t="str">
            <v/>
          </cell>
          <cell r="DM652" t="str">
            <v/>
          </cell>
          <cell r="DN652" t="str">
            <v/>
          </cell>
          <cell r="DO652" t="str">
            <v/>
          </cell>
          <cell r="DP652" t="str">
            <v/>
          </cell>
          <cell r="DQ652" t="str">
            <v/>
          </cell>
          <cell r="DR652" t="str">
            <v/>
          </cell>
          <cell r="DS652" t="str">
            <v/>
          </cell>
          <cell r="DT652" t="str">
            <v/>
          </cell>
          <cell r="DU652" t="str">
            <v/>
          </cell>
          <cell r="DV652">
            <v>1</v>
          </cell>
          <cell r="DW652" t="str">
            <v/>
          </cell>
        </row>
        <row r="653">
          <cell r="U653" t="str">
            <v>PR19YKY_17</v>
          </cell>
          <cell r="V653" t="str">
            <v>Bills: we will use innovation to improve service, eradicate waste and reduce costs so no one need worry about paying our bill. We will not waste money.</v>
          </cell>
          <cell r="W653" t="str">
            <v>PR19 new</v>
          </cell>
          <cell r="X653">
            <v>17</v>
          </cell>
          <cell r="Y653" t="str">
            <v>Gap sites</v>
          </cell>
          <cell r="Z653" t="str">
            <v>The percentage of all legitimate identified gap sites added to the billing file within 12 months of identification.  Identified Gap Sites will be from both customer contacts and proactively from annual billing file reconciliation with external data sets.</v>
          </cell>
          <cell r="AA653">
            <v>0</v>
          </cell>
          <cell r="AB653">
            <v>0</v>
          </cell>
          <cell r="AC653">
            <v>0</v>
          </cell>
          <cell r="AD653">
            <v>0</v>
          </cell>
          <cell r="AE653">
            <v>1</v>
          </cell>
          <cell r="AF653">
            <v>0</v>
          </cell>
          <cell r="AG653">
            <v>0</v>
          </cell>
          <cell r="AH653">
            <v>0</v>
          </cell>
          <cell r="AI653">
            <v>1</v>
          </cell>
          <cell r="AJ653" t="str">
            <v>Under</v>
          </cell>
          <cell r="AK653" t="str">
            <v xml:space="preserve">Revenue </v>
          </cell>
          <cell r="AL653" t="str">
            <v>In-period</v>
          </cell>
          <cell r="AM653" t="str">
            <v>Billing, debt, vfm, affordability, vulnerability</v>
          </cell>
          <cell r="AN653" t="str">
            <v>%</v>
          </cell>
          <cell r="AO653" t="str">
            <v>% of all legitimate identified Gap Sites</v>
          </cell>
          <cell r="AP653">
            <v>0</v>
          </cell>
          <cell r="AQ653" t="str">
            <v>Up</v>
          </cell>
          <cell r="AR653" t="str">
            <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t="str">
            <v/>
          </cell>
          <cell r="BJ653" t="str">
            <v/>
          </cell>
          <cell r="BK653" t="str">
            <v/>
          </cell>
          <cell r="BL653" t="str">
            <v/>
          </cell>
          <cell r="BM653" t="str">
            <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t="str">
            <v>Yes</v>
          </cell>
          <cell r="CE653" t="str">
            <v>Yes</v>
          </cell>
          <cell r="CF653" t="str">
            <v>Yes</v>
          </cell>
          <cell r="CG653" t="str">
            <v>Yes</v>
          </cell>
          <cell r="CH653" t="str">
            <v>Yes</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C653" t="str">
            <v/>
          </cell>
          <cell r="DD653" t="str">
            <v/>
          </cell>
          <cell r="DE653" t="str">
            <v/>
          </cell>
          <cell r="DF653" t="str">
            <v/>
          </cell>
          <cell r="DG653" t="str">
            <v/>
          </cell>
          <cell r="DH653" t="str">
            <v/>
          </cell>
          <cell r="DI653" t="str">
            <v/>
          </cell>
          <cell r="DJ653" t="str">
            <v/>
          </cell>
          <cell r="DK653" t="str">
            <v/>
          </cell>
          <cell r="DL653" t="str">
            <v/>
          </cell>
          <cell r="DM653" t="str">
            <v/>
          </cell>
          <cell r="DN653" t="str">
            <v/>
          </cell>
          <cell r="DO653" t="str">
            <v/>
          </cell>
          <cell r="DP653" t="str">
            <v/>
          </cell>
          <cell r="DQ653" t="str">
            <v/>
          </cell>
          <cell r="DR653" t="str">
            <v/>
          </cell>
          <cell r="DS653" t="str">
            <v/>
          </cell>
          <cell r="DT653" t="str">
            <v/>
          </cell>
          <cell r="DU653" t="str">
            <v/>
          </cell>
          <cell r="DV653">
            <v>1</v>
          </cell>
          <cell r="DW653" t="str">
            <v/>
          </cell>
        </row>
        <row r="654">
          <cell r="U654" t="str">
            <v>PR19YKY_18</v>
          </cell>
          <cell r="V654" t="str">
            <v>Bills: we will use innovation to improve service, eradicate waste and reduce costs so no one need worry about paying our bill. We will not waste money.</v>
          </cell>
          <cell r="W654" t="str">
            <v>PR19 new</v>
          </cell>
          <cell r="X654">
            <v>18</v>
          </cell>
          <cell r="Y654" t="str">
            <v>Managing void properties</v>
          </cell>
          <cell r="Z654" t="str">
            <v>The percentage of residential properties in the Yorkshire Water region verified as voids</v>
          </cell>
          <cell r="AA654">
            <v>0</v>
          </cell>
          <cell r="AB654">
            <v>0</v>
          </cell>
          <cell r="AC654">
            <v>0</v>
          </cell>
          <cell r="AD654">
            <v>0</v>
          </cell>
          <cell r="AE654">
            <v>1</v>
          </cell>
          <cell r="AF654">
            <v>0</v>
          </cell>
          <cell r="AG654">
            <v>0</v>
          </cell>
          <cell r="AH654">
            <v>0</v>
          </cell>
          <cell r="AI654">
            <v>1</v>
          </cell>
          <cell r="AJ654" t="str">
            <v>Out &amp; under</v>
          </cell>
          <cell r="AK654" t="str">
            <v xml:space="preserve">Revenue </v>
          </cell>
          <cell r="AL654" t="str">
            <v>In-period</v>
          </cell>
          <cell r="AM654" t="str">
            <v>Billing, debt, vfm, affordability, vulnerability</v>
          </cell>
          <cell r="AN654" t="str">
            <v>%</v>
          </cell>
          <cell r="AO654" t="str">
            <v>% of properties showing as empty, that are verified as voids</v>
          </cell>
          <cell r="AP654">
            <v>2</v>
          </cell>
          <cell r="AQ654" t="str">
            <v>Down</v>
          </cell>
          <cell r="AR654" t="str">
            <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t="str">
            <v/>
          </cell>
          <cell r="BJ654" t="str">
            <v/>
          </cell>
          <cell r="BK654" t="str">
            <v/>
          </cell>
          <cell r="BL654" t="str">
            <v/>
          </cell>
          <cell r="BM654" t="str">
            <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t="str">
            <v>Yes</v>
          </cell>
          <cell r="CE654" t="str">
            <v>Yes</v>
          </cell>
          <cell r="CF654" t="str">
            <v>Yes</v>
          </cell>
          <cell r="CG654" t="str">
            <v>Yes</v>
          </cell>
          <cell r="CH654" t="str">
            <v>Yes</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C654" t="str">
            <v/>
          </cell>
          <cell r="DD654" t="str">
            <v/>
          </cell>
          <cell r="DE654" t="str">
            <v/>
          </cell>
          <cell r="DF654" t="str">
            <v/>
          </cell>
          <cell r="DG654" t="str">
            <v/>
          </cell>
          <cell r="DH654" t="str">
            <v/>
          </cell>
          <cell r="DI654" t="str">
            <v/>
          </cell>
          <cell r="DJ654" t="str">
            <v/>
          </cell>
          <cell r="DK654" t="str">
            <v/>
          </cell>
          <cell r="DL654" t="str">
            <v/>
          </cell>
          <cell r="DM654" t="str">
            <v/>
          </cell>
          <cell r="DN654" t="str">
            <v/>
          </cell>
          <cell r="DO654" t="str">
            <v/>
          </cell>
          <cell r="DP654" t="str">
            <v/>
          </cell>
          <cell r="DQ654" t="str">
            <v/>
          </cell>
          <cell r="DR654" t="str">
            <v/>
          </cell>
          <cell r="DS654" t="str">
            <v/>
          </cell>
          <cell r="DT654" t="str">
            <v/>
          </cell>
          <cell r="DU654" t="str">
            <v/>
          </cell>
          <cell r="DV654">
            <v>1</v>
          </cell>
          <cell r="DW654" t="str">
            <v/>
          </cell>
        </row>
        <row r="655">
          <cell r="U655" t="str">
            <v>PR19YKY_19</v>
          </cell>
          <cell r="V655" t="str">
            <v>Customers: we will develop the deepest possible understanding of our customers’ needs and wants and ensure that we develop a service tailored and personalised to meet those needs.</v>
          </cell>
          <cell r="W655" t="str">
            <v>PR19 new</v>
          </cell>
          <cell r="X655">
            <v>19</v>
          </cell>
          <cell r="Y655" t="str">
            <v>C-MeX: Customer measure of experience</v>
          </cell>
          <cell r="Z655" t="str">
            <v>Score based on Customer Experience Measure</v>
          </cell>
          <cell r="AA655">
            <v>0</v>
          </cell>
          <cell r="AB655">
            <v>0</v>
          </cell>
          <cell r="AC655">
            <v>0</v>
          </cell>
          <cell r="AD655">
            <v>0</v>
          </cell>
          <cell r="AE655">
            <v>1</v>
          </cell>
          <cell r="AF655">
            <v>0</v>
          </cell>
          <cell r="AG655">
            <v>0</v>
          </cell>
          <cell r="AH655">
            <v>0</v>
          </cell>
          <cell r="AI655">
            <v>1</v>
          </cell>
          <cell r="AJ655" t="str">
            <v>Out &amp; under</v>
          </cell>
          <cell r="AK655" t="str">
            <v xml:space="preserve">Revenue </v>
          </cell>
          <cell r="AL655" t="str">
            <v>In-period</v>
          </cell>
          <cell r="AM655" t="str">
            <v>Customer measure of experience (C-MeX)</v>
          </cell>
          <cell r="AN655" t="str">
            <v>score</v>
          </cell>
          <cell r="AO655" t="str">
            <v xml:space="preserve">C-MeX score </v>
          </cell>
          <cell r="AP655">
            <v>2</v>
          </cell>
          <cell r="AQ655" t="str">
            <v>Up</v>
          </cell>
          <cell r="AR655" t="str">
            <v>C-MeX: Customer measure of experience</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t="str">
            <v/>
          </cell>
          <cell r="BJ655" t="str">
            <v/>
          </cell>
          <cell r="BK655" t="str">
            <v/>
          </cell>
          <cell r="BL655" t="str">
            <v/>
          </cell>
          <cell r="BM655" t="str">
            <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t="str">
            <v>Yes</v>
          </cell>
          <cell r="CE655" t="str">
            <v>Yes</v>
          </cell>
          <cell r="CF655" t="str">
            <v>Yes</v>
          </cell>
          <cell r="CG655" t="str">
            <v>Yes</v>
          </cell>
          <cell r="CH655" t="str">
            <v>Yes</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C655" t="str">
            <v/>
          </cell>
          <cell r="DD655" t="str">
            <v/>
          </cell>
          <cell r="DE655" t="str">
            <v/>
          </cell>
          <cell r="DF655" t="str">
            <v/>
          </cell>
          <cell r="DG655" t="str">
            <v/>
          </cell>
          <cell r="DH655" t="str">
            <v/>
          </cell>
          <cell r="DI655" t="str">
            <v/>
          </cell>
          <cell r="DJ655" t="str">
            <v/>
          </cell>
          <cell r="DK655" t="str">
            <v/>
          </cell>
          <cell r="DL655" t="str">
            <v/>
          </cell>
          <cell r="DM655" t="str">
            <v/>
          </cell>
          <cell r="DN655" t="str">
            <v/>
          </cell>
          <cell r="DO655" t="str">
            <v/>
          </cell>
          <cell r="DP655" t="str">
            <v/>
          </cell>
          <cell r="DQ655" t="str">
            <v/>
          </cell>
          <cell r="DR655" t="str">
            <v/>
          </cell>
          <cell r="DS655" t="str">
            <v/>
          </cell>
          <cell r="DT655" t="str">
            <v/>
          </cell>
          <cell r="DU655" t="str">
            <v/>
          </cell>
          <cell r="DV655">
            <v>1</v>
          </cell>
          <cell r="DW655" t="str">
            <v/>
          </cell>
        </row>
        <row r="656">
          <cell r="U656" t="str">
            <v>PR19YKY_20</v>
          </cell>
          <cell r="V656" t="str">
            <v xml:space="preserve">Water Supply: we will always provide you with enough safe water, we will not waste water and always protect the environment. </v>
          </cell>
          <cell r="W656" t="str">
            <v>PR14 revision</v>
          </cell>
          <cell r="X656">
            <v>20</v>
          </cell>
          <cell r="Y656" t="str">
            <v>Water quality compliance (CRI)</v>
          </cell>
          <cell r="Z656" t="str">
            <v>The score achieved for Water Quality Compliance against the DWI's Compliance Risk Index (CRI)</v>
          </cell>
          <cell r="AA656">
            <v>0</v>
          </cell>
          <cell r="AB656">
            <v>1</v>
          </cell>
          <cell r="AC656">
            <v>0</v>
          </cell>
          <cell r="AD656">
            <v>0</v>
          </cell>
          <cell r="AE656">
            <v>0</v>
          </cell>
          <cell r="AF656">
            <v>0</v>
          </cell>
          <cell r="AG656">
            <v>0</v>
          </cell>
          <cell r="AH656">
            <v>0</v>
          </cell>
          <cell r="AI656">
            <v>1</v>
          </cell>
          <cell r="AJ656" t="str">
            <v>Under</v>
          </cell>
          <cell r="AK656" t="str">
            <v xml:space="preserve">Revenue </v>
          </cell>
          <cell r="AL656" t="str">
            <v>In-period</v>
          </cell>
          <cell r="AM656" t="str">
            <v>Water quality compliance</v>
          </cell>
          <cell r="AN656" t="str">
            <v>number</v>
          </cell>
          <cell r="AO656" t="str">
            <v>Numerical CRI score</v>
          </cell>
          <cell r="AP656">
            <v>2</v>
          </cell>
          <cell r="AQ656" t="str">
            <v>Down</v>
          </cell>
          <cell r="AR656" t="str">
            <v>Water quality compliance (CRI)</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t="str">
            <v>Yes</v>
          </cell>
          <cell r="CE656" t="str">
            <v>Yes</v>
          </cell>
          <cell r="CF656" t="str">
            <v>Yes</v>
          </cell>
          <cell r="CG656" t="str">
            <v>Yes</v>
          </cell>
          <cell r="CH656" t="str">
            <v>Yes</v>
          </cell>
          <cell r="CI656" t="str">
            <v/>
          </cell>
          <cell r="CJ656" t="str">
            <v/>
          </cell>
          <cell r="CK656" t="str">
            <v/>
          </cell>
          <cell r="CL656" t="str">
            <v/>
          </cell>
          <cell r="CM656" t="str">
            <v/>
          </cell>
          <cell r="CN656">
            <v>9.5</v>
          </cell>
          <cell r="CO656">
            <v>9.5</v>
          </cell>
          <cell r="CP656">
            <v>9.5</v>
          </cell>
          <cell r="CQ656">
            <v>9.5</v>
          </cell>
          <cell r="CR656">
            <v>9.5</v>
          </cell>
          <cell r="CS656">
            <v>2</v>
          </cell>
          <cell r="CT656">
            <v>2</v>
          </cell>
          <cell r="CU656">
            <v>1.5</v>
          </cell>
          <cell r="CV656">
            <v>1.5</v>
          </cell>
          <cell r="CW656">
            <v>1.5</v>
          </cell>
          <cell r="CX656" t="str">
            <v/>
          </cell>
          <cell r="CY656" t="str">
            <v/>
          </cell>
          <cell r="CZ656" t="str">
            <v/>
          </cell>
          <cell r="DA656" t="str">
            <v/>
          </cell>
          <cell r="DB656" t="str">
            <v/>
          </cell>
          <cell r="DC656" t="str">
            <v/>
          </cell>
          <cell r="DD656" t="str">
            <v/>
          </cell>
          <cell r="DE656" t="str">
            <v/>
          </cell>
          <cell r="DF656" t="str">
            <v/>
          </cell>
          <cell r="DG656" t="str">
            <v/>
          </cell>
          <cell r="DH656" t="str">
            <v/>
          </cell>
          <cell r="DI656" t="str">
            <v/>
          </cell>
          <cell r="DJ656" t="str">
            <v/>
          </cell>
          <cell r="DK656" t="str">
            <v/>
          </cell>
          <cell r="DL656" t="str">
            <v/>
          </cell>
          <cell r="DM656">
            <v>-1.226</v>
          </cell>
          <cell r="DN656" t="str">
            <v/>
          </cell>
          <cell r="DO656" t="str">
            <v/>
          </cell>
          <cell r="DP656" t="str">
            <v/>
          </cell>
          <cell r="DQ656">
            <v>0</v>
          </cell>
          <cell r="DR656" t="str">
            <v/>
          </cell>
          <cell r="DS656" t="str">
            <v/>
          </cell>
          <cell r="DT656" t="str">
            <v/>
          </cell>
          <cell r="DU656" t="str">
            <v/>
          </cell>
          <cell r="DV656">
            <v>1</v>
          </cell>
          <cell r="DW656" t="str">
            <v/>
          </cell>
        </row>
        <row r="657">
          <cell r="U657" t="str">
            <v>PR19YKY_21</v>
          </cell>
          <cell r="V657" t="str">
            <v xml:space="preserve">Water Supply: we will always provide you with enough safe water, we will not waste water and always protect the environment. </v>
          </cell>
          <cell r="W657" t="str">
            <v>PR14 revision</v>
          </cell>
          <cell r="X657">
            <v>21</v>
          </cell>
          <cell r="Y657" t="str">
            <v>Water supply interruptions</v>
          </cell>
          <cell r="Z657" t="str">
            <v>The number of minutes lost per property with supply interruptions of three hours or longer (including planned, unplanned and caused by a third party).</v>
          </cell>
          <cell r="AA657">
            <v>0</v>
          </cell>
          <cell r="AB657">
            <v>1</v>
          </cell>
          <cell r="AC657">
            <v>0</v>
          </cell>
          <cell r="AD657">
            <v>0</v>
          </cell>
          <cell r="AE657">
            <v>0</v>
          </cell>
          <cell r="AF657">
            <v>0</v>
          </cell>
          <cell r="AG657">
            <v>0</v>
          </cell>
          <cell r="AH657">
            <v>0</v>
          </cell>
          <cell r="AI657">
            <v>1</v>
          </cell>
          <cell r="AJ657" t="str">
            <v>Out &amp; under</v>
          </cell>
          <cell r="AK657" t="str">
            <v xml:space="preserve">Revenue </v>
          </cell>
          <cell r="AL657" t="str">
            <v>In-period</v>
          </cell>
          <cell r="AM657" t="str">
            <v>Supply interruptions</v>
          </cell>
          <cell r="AN657" t="str">
            <v>hh:mm:ss</v>
          </cell>
          <cell r="AO657" t="str">
            <v>Hours:minutes:seconds per property per year</v>
          </cell>
          <cell r="AP657">
            <v>0</v>
          </cell>
          <cell r="AQ657" t="str">
            <v>Down</v>
          </cell>
          <cell r="AR657" t="str">
            <v>Water supply interruptions</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4.5138888888888893E-3</v>
          </cell>
          <cell r="BJ657">
            <v>4.2592592592592595E-3</v>
          </cell>
          <cell r="BK657">
            <v>3.9930555555555561E-3</v>
          </cell>
          <cell r="BL657">
            <v>3.7384259259259263E-3</v>
          </cell>
          <cell r="BM657">
            <v>3.472222222222222E-3</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t="str">
            <v>Yes</v>
          </cell>
          <cell r="CE657" t="str">
            <v>Yes</v>
          </cell>
          <cell r="CF657" t="str">
            <v>Yes</v>
          </cell>
          <cell r="CG657" t="str">
            <v>Yes</v>
          </cell>
          <cell r="CH657" t="str">
            <v>Yes</v>
          </cell>
          <cell r="CI657">
            <v>1.3391203703703704E-2</v>
          </cell>
          <cell r="CJ657">
            <v>1.3391203703703704E-2</v>
          </cell>
          <cell r="CK657">
            <v>1.3391203703703704E-2</v>
          </cell>
          <cell r="CL657">
            <v>1.3391203703703704E-2</v>
          </cell>
          <cell r="CM657">
            <v>1.3391203703703704E-2</v>
          </cell>
          <cell r="CN657">
            <v>1.1793981481481482E-2</v>
          </cell>
          <cell r="CO657">
            <v>1.1793981481481482E-2</v>
          </cell>
          <cell r="CP657">
            <v>1.1793981481481482E-2</v>
          </cell>
          <cell r="CQ657">
            <v>1.1793981481481482E-2</v>
          </cell>
          <cell r="CR657">
            <v>1.1793981481481482E-2</v>
          </cell>
          <cell r="CS657" t="str">
            <v/>
          </cell>
          <cell r="CT657" t="str">
            <v/>
          </cell>
          <cell r="CU657" t="str">
            <v/>
          </cell>
          <cell r="CV657" t="str">
            <v/>
          </cell>
          <cell r="CW657" t="str">
            <v/>
          </cell>
          <cell r="CX657" t="str">
            <v/>
          </cell>
          <cell r="CY657" t="str">
            <v/>
          </cell>
          <cell r="CZ657" t="str">
            <v/>
          </cell>
          <cell r="DA657" t="str">
            <v/>
          </cell>
          <cell r="DB657" t="str">
            <v/>
          </cell>
          <cell r="DC657">
            <v>6.9444444444444447E-4</v>
          </cell>
          <cell r="DD657">
            <v>6.9444444444444447E-4</v>
          </cell>
          <cell r="DE657">
            <v>6.9444444444444447E-4</v>
          </cell>
          <cell r="DF657">
            <v>6.9444444444444447E-4</v>
          </cell>
          <cell r="DG657">
            <v>6.9444444444444447E-4</v>
          </cell>
          <cell r="DH657" t="str">
            <v>*</v>
          </cell>
          <cell r="DI657" t="str">
            <v>*</v>
          </cell>
          <cell r="DJ657" t="str">
            <v>*</v>
          </cell>
          <cell r="DK657" t="str">
            <v>*</v>
          </cell>
          <cell r="DL657" t="str">
            <v>*</v>
          </cell>
          <cell r="DM657">
            <v>-1.228</v>
          </cell>
          <cell r="DN657" t="str">
            <v/>
          </cell>
          <cell r="DO657" t="str">
            <v/>
          </cell>
          <cell r="DP657">
            <v>-3.173</v>
          </cell>
          <cell r="DQ657">
            <v>1.228</v>
          </cell>
          <cell r="DR657" t="str">
            <v/>
          </cell>
          <cell r="DS657" t="str">
            <v/>
          </cell>
          <cell r="DT657">
            <v>3.173</v>
          </cell>
          <cell r="DU657" t="str">
            <v/>
          </cell>
          <cell r="DV657">
            <v>1</v>
          </cell>
          <cell r="DW657" t="str">
            <v/>
          </cell>
        </row>
        <row r="658">
          <cell r="U658" t="str">
            <v>PR19YKY_22</v>
          </cell>
          <cell r="V658" t="str">
            <v xml:space="preserve">Water Supply: we will always provide you with enough safe water, we will not waste water and always protect the environment. </v>
          </cell>
          <cell r="W658" t="str">
            <v>PR14 revision</v>
          </cell>
          <cell r="X658">
            <v>22</v>
          </cell>
          <cell r="Y658" t="str">
            <v>Leakage</v>
          </cell>
          <cell r="Z658" t="str">
            <v>The Ml of water lost from water pipes</v>
          </cell>
          <cell r="AA658">
            <v>0</v>
          </cell>
          <cell r="AB658">
            <v>1</v>
          </cell>
          <cell r="AC658">
            <v>0</v>
          </cell>
          <cell r="AD658">
            <v>0</v>
          </cell>
          <cell r="AE658">
            <v>0</v>
          </cell>
          <cell r="AF658">
            <v>0</v>
          </cell>
          <cell r="AG658">
            <v>0</v>
          </cell>
          <cell r="AH658">
            <v>0</v>
          </cell>
          <cell r="AI658">
            <v>1</v>
          </cell>
          <cell r="AJ658" t="str">
            <v>Out &amp; under</v>
          </cell>
          <cell r="AK658" t="str">
            <v xml:space="preserve">Revenue </v>
          </cell>
          <cell r="AL658" t="str">
            <v>In-period</v>
          </cell>
          <cell r="AM658" t="str">
            <v>Leakage</v>
          </cell>
          <cell r="AN658" t="str">
            <v>%</v>
          </cell>
          <cell r="AO658" t="str">
            <v>Percentage reduction from baseline (2019-20) using 3 year average</v>
          </cell>
          <cell r="AP658">
            <v>1</v>
          </cell>
          <cell r="AQ658" t="str">
            <v>Up</v>
          </cell>
          <cell r="AR658" t="str">
            <v>Leakage</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3.4</v>
          </cell>
          <cell r="BJ658">
            <v>7.4</v>
          </cell>
          <cell r="BK658">
            <v>9.4</v>
          </cell>
          <cell r="BL658">
            <v>11.7</v>
          </cell>
          <cell r="BM658">
            <v>15</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t="str">
            <v>Yes</v>
          </cell>
          <cell r="CE658" t="str">
            <v>Yes</v>
          </cell>
          <cell r="CF658" t="str">
            <v>Yes</v>
          </cell>
          <cell r="CG658" t="str">
            <v>Yes</v>
          </cell>
          <cell r="CH658" t="str">
            <v>Yes</v>
          </cell>
          <cell r="CI658">
            <v>-20</v>
          </cell>
          <cell r="CJ658">
            <v>-20</v>
          </cell>
          <cell r="CK658">
            <v>-20</v>
          </cell>
          <cell r="CL658">
            <v>-20</v>
          </cell>
          <cell r="CM658">
            <v>-20</v>
          </cell>
          <cell r="CN658">
            <v>0</v>
          </cell>
          <cell r="CO658">
            <v>0</v>
          </cell>
          <cell r="CP658">
            <v>0</v>
          </cell>
          <cell r="CQ658">
            <v>0</v>
          </cell>
          <cell r="CR658">
            <v>0</v>
          </cell>
          <cell r="CS658" t="str">
            <v/>
          </cell>
          <cell r="CT658" t="str">
            <v/>
          </cell>
          <cell r="CU658" t="str">
            <v/>
          </cell>
          <cell r="CV658" t="str">
            <v/>
          </cell>
          <cell r="CW658" t="str">
            <v/>
          </cell>
          <cell r="CX658" t="str">
            <v/>
          </cell>
          <cell r="CY658" t="str">
            <v/>
          </cell>
          <cell r="CZ658" t="str">
            <v/>
          </cell>
          <cell r="DA658" t="str">
            <v/>
          </cell>
          <cell r="DB658" t="str">
            <v/>
          </cell>
          <cell r="DC658" t="str">
            <v>*</v>
          </cell>
          <cell r="DD658" t="str">
            <v>*</v>
          </cell>
          <cell r="DE658" t="str">
            <v>*</v>
          </cell>
          <cell r="DF658" t="str">
            <v>*</v>
          </cell>
          <cell r="DG658" t="str">
            <v>*</v>
          </cell>
          <cell r="DH658" t="str">
            <v/>
          </cell>
          <cell r="DI658" t="str">
            <v/>
          </cell>
          <cell r="DJ658" t="str">
            <v/>
          </cell>
          <cell r="DK658" t="str">
            <v/>
          </cell>
          <cell r="DL658" t="str">
            <v/>
          </cell>
          <cell r="DM658">
            <v>-0.16700000000000001</v>
          </cell>
          <cell r="DN658">
            <v>-0.253</v>
          </cell>
          <cell r="DO658" t="str">
            <v/>
          </cell>
          <cell r="DP658" t="str">
            <v/>
          </cell>
          <cell r="DQ658">
            <v>0.13900000000000001</v>
          </cell>
          <cell r="DR658" t="str">
            <v/>
          </cell>
          <cell r="DS658" t="str">
            <v/>
          </cell>
          <cell r="DT658" t="str">
            <v/>
          </cell>
          <cell r="DU658" t="str">
            <v/>
          </cell>
          <cell r="DV658">
            <v>1</v>
          </cell>
          <cell r="DW658" t="str">
            <v/>
          </cell>
        </row>
        <row r="659">
          <cell r="U659" t="str">
            <v>PR19YKY_23</v>
          </cell>
          <cell r="V659" t="str">
            <v xml:space="preserve">Water Supply: we will always provide you with enough safe water, we will not waste water and always protect the environment. </v>
          </cell>
          <cell r="W659" t="str">
            <v>PR19 new</v>
          </cell>
          <cell r="X659">
            <v>23</v>
          </cell>
          <cell r="Y659" t="str">
            <v>Unplanned outage</v>
          </cell>
          <cell r="Z659" t="str">
            <v xml:space="preserve">The temporary loss of maximum production capacity. Reported as lost capacity (flow rate) as a proportion of total company maximum production capacity. </v>
          </cell>
          <cell r="AA659">
            <v>0</v>
          </cell>
          <cell r="AB659">
            <v>1</v>
          </cell>
          <cell r="AC659">
            <v>0</v>
          </cell>
          <cell r="AD659">
            <v>0</v>
          </cell>
          <cell r="AE659">
            <v>0</v>
          </cell>
          <cell r="AF659">
            <v>0</v>
          </cell>
          <cell r="AG659">
            <v>0</v>
          </cell>
          <cell r="AH659">
            <v>0</v>
          </cell>
          <cell r="AI659">
            <v>1</v>
          </cell>
          <cell r="AJ659" t="str">
            <v>Under</v>
          </cell>
          <cell r="AK659" t="str">
            <v xml:space="preserve">Revenue </v>
          </cell>
          <cell r="AL659" t="str">
            <v>In-period</v>
          </cell>
          <cell r="AM659" t="str">
            <v>Water outage</v>
          </cell>
          <cell r="AN659" t="str">
            <v>%</v>
          </cell>
          <cell r="AO659" t="str">
            <v>Percentage of peak week production capacity</v>
          </cell>
          <cell r="AP659">
            <v>2</v>
          </cell>
          <cell r="AQ659" t="str">
            <v>Down</v>
          </cell>
          <cell r="AR659" t="str">
            <v>Unplanned outage</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5.12</v>
          </cell>
          <cell r="BJ659">
            <v>4.42</v>
          </cell>
          <cell r="BK659">
            <v>3.73</v>
          </cell>
          <cell r="BL659">
            <v>3.03</v>
          </cell>
          <cell r="BM659">
            <v>2.34</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t="str">
            <v>Yes</v>
          </cell>
          <cell r="CE659" t="str">
            <v>Yes</v>
          </cell>
          <cell r="CF659" t="str">
            <v>Yes</v>
          </cell>
          <cell r="CG659" t="str">
            <v>Yes</v>
          </cell>
          <cell r="CH659" t="str">
            <v>Yes</v>
          </cell>
          <cell r="CI659" t="str">
            <v/>
          </cell>
          <cell r="CJ659" t="str">
            <v/>
          </cell>
          <cell r="CK659" t="str">
            <v/>
          </cell>
          <cell r="CL659" t="str">
            <v/>
          </cell>
          <cell r="CM659" t="str">
            <v/>
          </cell>
          <cell r="CN659">
            <v>10.23</v>
          </cell>
          <cell r="CO659">
            <v>10.23</v>
          </cell>
          <cell r="CP659">
            <v>10.23</v>
          </cell>
          <cell r="CQ659">
            <v>10.23</v>
          </cell>
          <cell r="CR659">
            <v>10.23</v>
          </cell>
          <cell r="CS659">
            <v>6.14</v>
          </cell>
          <cell r="CT659">
            <v>5.3</v>
          </cell>
          <cell r="CU659">
            <v>4.4800000000000004</v>
          </cell>
          <cell r="CV659">
            <v>3.64</v>
          </cell>
          <cell r="CW659">
            <v>2.81</v>
          </cell>
          <cell r="CX659" t="str">
            <v/>
          </cell>
          <cell r="CY659" t="str">
            <v/>
          </cell>
          <cell r="CZ659" t="str">
            <v/>
          </cell>
          <cell r="DA659" t="str">
            <v/>
          </cell>
          <cell r="DB659" t="str">
            <v/>
          </cell>
          <cell r="DC659" t="str">
            <v/>
          </cell>
          <cell r="DD659" t="str">
            <v/>
          </cell>
          <cell r="DE659" t="str">
            <v/>
          </cell>
          <cell r="DF659" t="str">
            <v/>
          </cell>
          <cell r="DG659" t="str">
            <v/>
          </cell>
          <cell r="DH659" t="str">
            <v/>
          </cell>
          <cell r="DI659" t="str">
            <v/>
          </cell>
          <cell r="DJ659" t="str">
            <v/>
          </cell>
          <cell r="DK659" t="str">
            <v/>
          </cell>
          <cell r="DL659" t="str">
            <v/>
          </cell>
          <cell r="DM659">
            <v>-1.7989999999999999</v>
          </cell>
          <cell r="DN659" t="str">
            <v/>
          </cell>
          <cell r="DO659" t="str">
            <v/>
          </cell>
          <cell r="DP659" t="str">
            <v/>
          </cell>
          <cell r="DQ659" t="str">
            <v/>
          </cell>
          <cell r="DR659" t="str">
            <v/>
          </cell>
          <cell r="DS659" t="str">
            <v/>
          </cell>
          <cell r="DT659" t="str">
            <v/>
          </cell>
          <cell r="DU659" t="str">
            <v/>
          </cell>
          <cell r="DV659">
            <v>1</v>
          </cell>
          <cell r="DW659" t="str">
            <v/>
          </cell>
        </row>
        <row r="660">
          <cell r="U660" t="str">
            <v>PR19YKY_24</v>
          </cell>
          <cell r="V660" t="str">
            <v xml:space="preserve">Water Supply: we will always provide you with enough safe water, we will not waste water and always protect the environment. </v>
          </cell>
          <cell r="W660" t="str">
            <v>PR14 revision</v>
          </cell>
          <cell r="X660">
            <v>24</v>
          </cell>
          <cell r="Y660" t="str">
            <v>Mains repairs</v>
          </cell>
          <cell r="Z660" t="str">
            <v xml:space="preserve">The number of mains repairs per thousand kilometres of total length of mains. Mains bursts include all physical repair work to mains from which water is lost. </v>
          </cell>
          <cell r="AA660">
            <v>0</v>
          </cell>
          <cell r="AB660">
            <v>1</v>
          </cell>
          <cell r="AC660">
            <v>0</v>
          </cell>
          <cell r="AD660">
            <v>0</v>
          </cell>
          <cell r="AE660">
            <v>0</v>
          </cell>
          <cell r="AF660">
            <v>0</v>
          </cell>
          <cell r="AG660">
            <v>0</v>
          </cell>
          <cell r="AH660">
            <v>0</v>
          </cell>
          <cell r="AI660">
            <v>1</v>
          </cell>
          <cell r="AJ660" t="str">
            <v>Under</v>
          </cell>
          <cell r="AK660" t="str">
            <v xml:space="preserve">Revenue </v>
          </cell>
          <cell r="AL660" t="str">
            <v>In-period</v>
          </cell>
          <cell r="AM660" t="str">
            <v>Water mains bursts</v>
          </cell>
          <cell r="AN660" t="str">
            <v>number</v>
          </cell>
          <cell r="AO660" t="str">
            <v>Number of repairs per 1000 km of mains</v>
          </cell>
          <cell r="AP660">
            <v>1</v>
          </cell>
          <cell r="AQ660" t="str">
            <v>Down</v>
          </cell>
          <cell r="AR660" t="str">
            <v>Mains repairs</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186.1</v>
          </cell>
          <cell r="BJ660">
            <v>183.6</v>
          </cell>
          <cell r="BK660">
            <v>181</v>
          </cell>
          <cell r="BL660">
            <v>178.4</v>
          </cell>
          <cell r="BM660">
            <v>175.8</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t="str">
            <v>Yes</v>
          </cell>
          <cell r="CE660" t="str">
            <v>Yes</v>
          </cell>
          <cell r="CF660" t="str">
            <v>Yes</v>
          </cell>
          <cell r="CG660" t="str">
            <v>Yes</v>
          </cell>
          <cell r="CH660" t="str">
            <v>Yes</v>
          </cell>
          <cell r="CI660" t="str">
            <v/>
          </cell>
          <cell r="CJ660" t="str">
            <v/>
          </cell>
          <cell r="CK660" t="str">
            <v/>
          </cell>
          <cell r="CL660" t="str">
            <v/>
          </cell>
          <cell r="CM660" t="str">
            <v/>
          </cell>
          <cell r="CN660" t="str">
            <v/>
          </cell>
          <cell r="CO660" t="str">
            <v/>
          </cell>
          <cell r="CP660" t="str">
            <v/>
          </cell>
          <cell r="CQ660" t="str">
            <v/>
          </cell>
          <cell r="CR660" t="str">
            <v/>
          </cell>
          <cell r="CS660">
            <v>196.1</v>
          </cell>
          <cell r="CT660">
            <v>193.6</v>
          </cell>
          <cell r="CU660">
            <v>191</v>
          </cell>
          <cell r="CV660">
            <v>188.4</v>
          </cell>
          <cell r="CW660">
            <v>185.8</v>
          </cell>
          <cell r="CX660" t="str">
            <v/>
          </cell>
          <cell r="CY660" t="str">
            <v/>
          </cell>
          <cell r="CZ660" t="str">
            <v/>
          </cell>
          <cell r="DA660" t="str">
            <v/>
          </cell>
          <cell r="DB660" t="str">
            <v/>
          </cell>
          <cell r="DC660" t="str">
            <v/>
          </cell>
          <cell r="DD660" t="str">
            <v/>
          </cell>
          <cell r="DE660" t="str">
            <v/>
          </cell>
          <cell r="DF660" t="str">
            <v/>
          </cell>
          <cell r="DG660" t="str">
            <v/>
          </cell>
          <cell r="DH660" t="str">
            <v/>
          </cell>
          <cell r="DI660" t="str">
            <v/>
          </cell>
          <cell r="DJ660" t="str">
            <v/>
          </cell>
          <cell r="DK660" t="str">
            <v/>
          </cell>
          <cell r="DL660" t="str">
            <v/>
          </cell>
          <cell r="DM660">
            <v>-0.16700000000000001</v>
          </cell>
          <cell r="DN660" t="str">
            <v/>
          </cell>
          <cell r="DO660" t="str">
            <v/>
          </cell>
          <cell r="DP660" t="str">
            <v/>
          </cell>
          <cell r="DQ660" t="str">
            <v/>
          </cell>
          <cell r="DR660" t="str">
            <v/>
          </cell>
          <cell r="DS660" t="str">
            <v/>
          </cell>
          <cell r="DT660" t="str">
            <v/>
          </cell>
          <cell r="DU660" t="str">
            <v/>
          </cell>
          <cell r="DV660">
            <v>1</v>
          </cell>
          <cell r="DW660" t="str">
            <v/>
          </cell>
        </row>
        <row r="661">
          <cell r="U661" t="str">
            <v>PR19YKY_25</v>
          </cell>
          <cell r="V661" t="str">
            <v xml:space="preserve">Water Supply: we will always provide you with enough safe water, we will not waste water and always protect the environment. </v>
          </cell>
          <cell r="W661" t="str">
            <v>PR14 revision</v>
          </cell>
          <cell r="X661">
            <v>25</v>
          </cell>
          <cell r="Y661" t="str">
            <v>Per capita consumption</v>
          </cell>
          <cell r="Z661" t="str">
            <v xml:space="preserve">The average amount of water used by each customer that lives in a household property (litres per head per day). </v>
          </cell>
          <cell r="AA661">
            <v>0</v>
          </cell>
          <cell r="AB661">
            <v>1</v>
          </cell>
          <cell r="AC661">
            <v>0</v>
          </cell>
          <cell r="AD661">
            <v>0</v>
          </cell>
          <cell r="AE661">
            <v>0</v>
          </cell>
          <cell r="AF661">
            <v>0</v>
          </cell>
          <cell r="AG661">
            <v>0</v>
          </cell>
          <cell r="AH661">
            <v>0</v>
          </cell>
          <cell r="AI661">
            <v>1</v>
          </cell>
          <cell r="AJ661" t="str">
            <v>Out &amp; under</v>
          </cell>
          <cell r="AK661" t="str">
            <v xml:space="preserve">Revenue </v>
          </cell>
          <cell r="AL661" t="str">
            <v>End of period</v>
          </cell>
          <cell r="AM661" t="str">
            <v>Water consumption</v>
          </cell>
          <cell r="AN661" t="str">
            <v xml:space="preserve">% </v>
          </cell>
          <cell r="AO661" t="str">
            <v>Percentage reduction from baseline (2019-20) using 3 year average</v>
          </cell>
          <cell r="AP661">
            <v>1</v>
          </cell>
          <cell r="AQ661" t="str">
            <v>Up</v>
          </cell>
          <cell r="AR661" t="str">
            <v>Per capita consumption</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2.4</v>
          </cell>
          <cell r="BJ661">
            <v>4.9000000000000004</v>
          </cell>
          <cell r="BK661">
            <v>7.4</v>
          </cell>
          <cell r="BL661">
            <v>8.3000000000000007</v>
          </cell>
          <cell r="BM661">
            <v>8.9</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t="str">
            <v>Yes</v>
          </cell>
          <cell r="CE661" t="str">
            <v>Yes</v>
          </cell>
          <cell r="CF661" t="str">
            <v>Yes</v>
          </cell>
          <cell r="CG661" t="str">
            <v>Yes</v>
          </cell>
          <cell r="CH661" t="str">
            <v>Yes</v>
          </cell>
          <cell r="CI661">
            <v>-17.600000000000001</v>
          </cell>
          <cell r="CJ661">
            <v>-17.600000000000001</v>
          </cell>
          <cell r="CK661">
            <v>-17.600000000000001</v>
          </cell>
          <cell r="CL661">
            <v>-17.600000000000001</v>
          </cell>
          <cell r="CM661">
            <v>-17.600000000000001</v>
          </cell>
          <cell r="CN661">
            <v>-16</v>
          </cell>
          <cell r="CO661">
            <v>-16</v>
          </cell>
          <cell r="CP661">
            <v>-16</v>
          </cell>
          <cell r="CQ661">
            <v>-16</v>
          </cell>
          <cell r="CR661">
            <v>-16</v>
          </cell>
          <cell r="CS661" t="str">
            <v/>
          </cell>
          <cell r="CT661" t="str">
            <v/>
          </cell>
          <cell r="CU661" t="str">
            <v/>
          </cell>
          <cell r="CV661" t="str">
            <v/>
          </cell>
          <cell r="CW661" t="str">
            <v/>
          </cell>
          <cell r="CX661" t="str">
            <v/>
          </cell>
          <cell r="CY661" t="str">
            <v/>
          </cell>
          <cell r="CZ661" t="str">
            <v/>
          </cell>
          <cell r="DA661" t="str">
            <v/>
          </cell>
          <cell r="DB661" t="str">
            <v/>
          </cell>
          <cell r="DC661">
            <v>12.3</v>
          </cell>
          <cell r="DD661">
            <v>12.3</v>
          </cell>
          <cell r="DE661">
            <v>12.3</v>
          </cell>
          <cell r="DF661">
            <v>12.3</v>
          </cell>
          <cell r="DG661">
            <v>12.3</v>
          </cell>
          <cell r="DH661" t="str">
            <v>*</v>
          </cell>
          <cell r="DI661" t="str">
            <v>*</v>
          </cell>
          <cell r="DJ661" t="str">
            <v>*</v>
          </cell>
          <cell r="DK661" t="str">
            <v>*</v>
          </cell>
          <cell r="DL661" t="str">
            <v>*</v>
          </cell>
          <cell r="DM661">
            <v>-0.222</v>
          </cell>
          <cell r="DN661" t="str">
            <v/>
          </cell>
          <cell r="DO661" t="str">
            <v/>
          </cell>
          <cell r="DP661">
            <v>-0.78700000000000003</v>
          </cell>
          <cell r="DQ661">
            <v>0.185</v>
          </cell>
          <cell r="DR661" t="str">
            <v/>
          </cell>
          <cell r="DS661" t="str">
            <v/>
          </cell>
          <cell r="DT661">
            <v>0.78700000000000003</v>
          </cell>
          <cell r="DU661" t="str">
            <v/>
          </cell>
          <cell r="DV661">
            <v>1</v>
          </cell>
          <cell r="DW661" t="str">
            <v/>
          </cell>
        </row>
        <row r="662">
          <cell r="U662" t="str">
            <v>PR19YKY_26</v>
          </cell>
          <cell r="V662" t="str">
            <v xml:space="preserve">Water Supply: we will always provide you with enough safe water, we will not waste water and always protect the environment. </v>
          </cell>
          <cell r="W662" t="str">
            <v>PR14 revision</v>
          </cell>
          <cell r="X662">
            <v>26</v>
          </cell>
          <cell r="Y662" t="str">
            <v xml:space="preserve">Drinking water contacts </v>
          </cell>
          <cell r="Z662" t="str">
            <v xml:space="preserve">The number  of contacts received about drinking water  (taste and odour, and appearance) </v>
          </cell>
          <cell r="AA662">
            <v>0</v>
          </cell>
          <cell r="AB662">
            <v>1</v>
          </cell>
          <cell r="AC662">
            <v>0</v>
          </cell>
          <cell r="AD662">
            <v>0</v>
          </cell>
          <cell r="AE662">
            <v>0</v>
          </cell>
          <cell r="AF662">
            <v>0</v>
          </cell>
          <cell r="AG662">
            <v>0</v>
          </cell>
          <cell r="AH662">
            <v>0</v>
          </cell>
          <cell r="AI662">
            <v>1</v>
          </cell>
          <cell r="AJ662" t="str">
            <v>Out &amp; under</v>
          </cell>
          <cell r="AK662" t="str">
            <v xml:space="preserve">Revenue </v>
          </cell>
          <cell r="AL662" t="str">
            <v>In-period</v>
          </cell>
          <cell r="AM662" t="str">
            <v>Customer contacts - water quality</v>
          </cell>
          <cell r="AN662" t="str">
            <v>Number</v>
          </cell>
          <cell r="AO662" t="str">
            <v>No. of contacts per 1,000 population</v>
          </cell>
          <cell r="AP662">
            <v>2</v>
          </cell>
          <cell r="AQ662" t="str">
            <v>Down</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t="str">
            <v/>
          </cell>
          <cell r="BJ662" t="str">
            <v/>
          </cell>
          <cell r="BK662" t="str">
            <v/>
          </cell>
          <cell r="BL662" t="str">
            <v/>
          </cell>
          <cell r="BM662" t="str">
            <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t="str">
            <v>Yes</v>
          </cell>
          <cell r="CE662" t="str">
            <v>Yes</v>
          </cell>
          <cell r="CF662" t="str">
            <v>Yes</v>
          </cell>
          <cell r="CG662" t="str">
            <v>Yes</v>
          </cell>
          <cell r="CH662" t="str">
            <v>Yes</v>
          </cell>
          <cell r="CI662" t="str">
            <v/>
          </cell>
          <cell r="CJ662" t="str">
            <v/>
          </cell>
          <cell r="CK662" t="str">
            <v/>
          </cell>
          <cell r="CL662" t="str">
            <v/>
          </cell>
          <cell r="CM662" t="str">
            <v/>
          </cell>
          <cell r="CN662" t="str">
            <v/>
          </cell>
          <cell r="CO662" t="str">
            <v/>
          </cell>
          <cell r="CP662" t="str">
            <v/>
          </cell>
          <cell r="CQ662" t="str">
            <v/>
          </cell>
          <cell r="CR662" t="str">
            <v/>
          </cell>
          <cell r="CS662" t="str">
            <v/>
          </cell>
          <cell r="CT662" t="str">
            <v/>
          </cell>
          <cell r="CU662" t="str">
            <v/>
          </cell>
          <cell r="CV662" t="str">
            <v/>
          </cell>
          <cell r="CW662" t="str">
            <v/>
          </cell>
          <cell r="CX662" t="str">
            <v/>
          </cell>
          <cell r="CY662" t="str">
            <v/>
          </cell>
          <cell r="CZ662" t="str">
            <v/>
          </cell>
          <cell r="DA662" t="str">
            <v/>
          </cell>
          <cell r="DB662" t="str">
            <v/>
          </cell>
          <cell r="DC662" t="str">
            <v/>
          </cell>
          <cell r="DD662" t="str">
            <v/>
          </cell>
          <cell r="DE662" t="str">
            <v/>
          </cell>
          <cell r="DF662" t="str">
            <v/>
          </cell>
          <cell r="DG662" t="str">
            <v/>
          </cell>
          <cell r="DH662" t="str">
            <v/>
          </cell>
          <cell r="DI662" t="str">
            <v/>
          </cell>
          <cell r="DJ662" t="str">
            <v/>
          </cell>
          <cell r="DK662" t="str">
            <v/>
          </cell>
          <cell r="DL662" t="str">
            <v/>
          </cell>
          <cell r="DM662" t="str">
            <v/>
          </cell>
          <cell r="DN662" t="str">
            <v/>
          </cell>
          <cell r="DO662" t="str">
            <v/>
          </cell>
          <cell r="DP662" t="str">
            <v/>
          </cell>
          <cell r="DQ662" t="str">
            <v/>
          </cell>
          <cell r="DR662" t="str">
            <v/>
          </cell>
          <cell r="DS662" t="str">
            <v/>
          </cell>
          <cell r="DT662" t="str">
            <v/>
          </cell>
          <cell r="DU662" t="str">
            <v/>
          </cell>
          <cell r="DV662">
            <v>1</v>
          </cell>
          <cell r="DW662" t="str">
            <v/>
          </cell>
        </row>
        <row r="663">
          <cell r="U663" t="str">
            <v>PR19YKY_27</v>
          </cell>
          <cell r="V663" t="str">
            <v xml:space="preserve">Water Supply: we will always provide you with enough safe water, we will not waste water and always protect the environment. </v>
          </cell>
          <cell r="W663" t="str">
            <v>PR14 revision</v>
          </cell>
          <cell r="X663">
            <v>27</v>
          </cell>
          <cell r="Y663" t="str">
            <v xml:space="preserve">Significant water supply events </v>
          </cell>
          <cell r="Z663" t="str">
            <v>The number of supply interruption events lasting for a duration of 12 hours or longer, irrespective of whether it is planned, unplanned or caused by a third party</v>
          </cell>
          <cell r="AA663">
            <v>0</v>
          </cell>
          <cell r="AB663">
            <v>1</v>
          </cell>
          <cell r="AC663">
            <v>0</v>
          </cell>
          <cell r="AD663">
            <v>0</v>
          </cell>
          <cell r="AE663">
            <v>0</v>
          </cell>
          <cell r="AF663">
            <v>0</v>
          </cell>
          <cell r="AG663">
            <v>0</v>
          </cell>
          <cell r="AH663">
            <v>0</v>
          </cell>
          <cell r="AI663">
            <v>1</v>
          </cell>
          <cell r="AJ663" t="str">
            <v>Out &amp; under</v>
          </cell>
          <cell r="AK663" t="str">
            <v xml:space="preserve">Revenue </v>
          </cell>
          <cell r="AL663" t="str">
            <v>In-period</v>
          </cell>
          <cell r="AM663" t="str">
            <v>Supply interruptions</v>
          </cell>
          <cell r="AN663" t="str">
            <v>nr</v>
          </cell>
          <cell r="AO663" t="str">
            <v>Number of events where one or more properties has an interruption of 12 hours or longer</v>
          </cell>
          <cell r="AP663">
            <v>0</v>
          </cell>
          <cell r="AQ663" t="str">
            <v>Down</v>
          </cell>
          <cell r="AR663" t="str">
            <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t="str">
            <v/>
          </cell>
          <cell r="BJ663" t="str">
            <v/>
          </cell>
          <cell r="BK663" t="str">
            <v/>
          </cell>
          <cell r="BL663" t="str">
            <v/>
          </cell>
          <cell r="BM663" t="str">
            <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t="str">
            <v>Yes</v>
          </cell>
          <cell r="CE663" t="str">
            <v>Yes</v>
          </cell>
          <cell r="CF663" t="str">
            <v>Yes</v>
          </cell>
          <cell r="CG663" t="str">
            <v>Yes</v>
          </cell>
          <cell r="CH663" t="str">
            <v>Yes</v>
          </cell>
          <cell r="CI663" t="str">
            <v/>
          </cell>
          <cell r="CJ663" t="str">
            <v/>
          </cell>
          <cell r="CK663" t="str">
            <v/>
          </cell>
          <cell r="CL663" t="str">
            <v/>
          </cell>
          <cell r="CM663" t="str">
            <v/>
          </cell>
          <cell r="CN663" t="str">
            <v/>
          </cell>
          <cell r="CO663" t="str">
            <v/>
          </cell>
          <cell r="CP663" t="str">
            <v/>
          </cell>
          <cell r="CQ663" t="str">
            <v/>
          </cell>
          <cell r="CR663" t="str">
            <v/>
          </cell>
          <cell r="CS663" t="str">
            <v/>
          </cell>
          <cell r="CT663" t="str">
            <v/>
          </cell>
          <cell r="CU663" t="str">
            <v/>
          </cell>
          <cell r="CV663" t="str">
            <v/>
          </cell>
          <cell r="CW663" t="str">
            <v/>
          </cell>
          <cell r="CX663" t="str">
            <v/>
          </cell>
          <cell r="CY663" t="str">
            <v/>
          </cell>
          <cell r="CZ663" t="str">
            <v/>
          </cell>
          <cell r="DA663" t="str">
            <v/>
          </cell>
          <cell r="DB663" t="str">
            <v/>
          </cell>
          <cell r="DC663" t="str">
            <v/>
          </cell>
          <cell r="DD663" t="str">
            <v/>
          </cell>
          <cell r="DE663" t="str">
            <v/>
          </cell>
          <cell r="DF663" t="str">
            <v/>
          </cell>
          <cell r="DG663" t="str">
            <v/>
          </cell>
          <cell r="DH663" t="str">
            <v/>
          </cell>
          <cell r="DI663" t="str">
            <v/>
          </cell>
          <cell r="DJ663" t="str">
            <v/>
          </cell>
          <cell r="DK663" t="str">
            <v/>
          </cell>
          <cell r="DL663" t="str">
            <v/>
          </cell>
          <cell r="DM663" t="str">
            <v/>
          </cell>
          <cell r="DN663" t="str">
            <v/>
          </cell>
          <cell r="DO663" t="str">
            <v/>
          </cell>
          <cell r="DP663" t="str">
            <v/>
          </cell>
          <cell r="DQ663" t="str">
            <v/>
          </cell>
          <cell r="DR663" t="str">
            <v/>
          </cell>
          <cell r="DS663" t="str">
            <v/>
          </cell>
          <cell r="DT663" t="str">
            <v/>
          </cell>
          <cell r="DU663" t="str">
            <v/>
          </cell>
          <cell r="DV663">
            <v>1</v>
          </cell>
          <cell r="DW663" t="str">
            <v/>
          </cell>
        </row>
        <row r="664">
          <cell r="U664" t="str">
            <v>PR19YKY_28</v>
          </cell>
          <cell r="V664" t="str">
            <v xml:space="preserve">Water Supply: we will always provide you with enough safe water, we will not waste water and always protect the environment. </v>
          </cell>
          <cell r="W664" t="str">
            <v>PR14 continuation</v>
          </cell>
          <cell r="X664">
            <v>28</v>
          </cell>
          <cell r="Y664" t="str">
            <v>Low pressure</v>
          </cell>
          <cell r="Z664" t="str">
            <v>Number of properties receiving low water pressure</v>
          </cell>
          <cell r="AA664">
            <v>0</v>
          </cell>
          <cell r="AB664">
            <v>1</v>
          </cell>
          <cell r="AC664">
            <v>0</v>
          </cell>
          <cell r="AD664">
            <v>0</v>
          </cell>
          <cell r="AE664">
            <v>0</v>
          </cell>
          <cell r="AF664">
            <v>0</v>
          </cell>
          <cell r="AG664">
            <v>0</v>
          </cell>
          <cell r="AH664">
            <v>0</v>
          </cell>
          <cell r="AI664">
            <v>1</v>
          </cell>
          <cell r="AJ664" t="str">
            <v>Out &amp; under</v>
          </cell>
          <cell r="AK664" t="str">
            <v xml:space="preserve">Revenue </v>
          </cell>
          <cell r="AL664" t="str">
            <v>In-period</v>
          </cell>
          <cell r="AM664" t="str">
            <v>Low pressure</v>
          </cell>
          <cell r="AN664" t="str">
            <v>number</v>
          </cell>
          <cell r="AO664" t="str">
            <v>No. of properties per 10,000 connections</v>
          </cell>
          <cell r="AP664">
            <v>0</v>
          </cell>
          <cell r="AQ664" t="str">
            <v>Down</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t="str">
            <v/>
          </cell>
          <cell r="BJ664" t="str">
            <v/>
          </cell>
          <cell r="BK664" t="str">
            <v/>
          </cell>
          <cell r="BL664" t="str">
            <v/>
          </cell>
          <cell r="BM664" t="str">
            <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t="str">
            <v>Yes</v>
          </cell>
          <cell r="CE664" t="str">
            <v>Yes</v>
          </cell>
          <cell r="CF664" t="str">
            <v>Yes</v>
          </cell>
          <cell r="CG664" t="str">
            <v>Yes</v>
          </cell>
          <cell r="CH664" t="str">
            <v>Yes</v>
          </cell>
          <cell r="CI664" t="str">
            <v/>
          </cell>
          <cell r="CJ664" t="str">
            <v/>
          </cell>
          <cell r="CK664" t="str">
            <v/>
          </cell>
          <cell r="CL664" t="str">
            <v/>
          </cell>
          <cell r="CM664" t="str">
            <v/>
          </cell>
          <cell r="CN664" t="str">
            <v/>
          </cell>
          <cell r="CO664" t="str">
            <v/>
          </cell>
          <cell r="CP664" t="str">
            <v/>
          </cell>
          <cell r="CQ664" t="str">
            <v/>
          </cell>
          <cell r="CR664" t="str">
            <v/>
          </cell>
          <cell r="CS664" t="str">
            <v/>
          </cell>
          <cell r="CT664" t="str">
            <v/>
          </cell>
          <cell r="CU664" t="str">
            <v/>
          </cell>
          <cell r="CV664" t="str">
            <v/>
          </cell>
          <cell r="CW664" t="str">
            <v/>
          </cell>
          <cell r="CX664" t="str">
            <v/>
          </cell>
          <cell r="CY664" t="str">
            <v/>
          </cell>
          <cell r="CZ664" t="str">
            <v/>
          </cell>
          <cell r="DA664" t="str">
            <v/>
          </cell>
          <cell r="DB664" t="str">
            <v/>
          </cell>
          <cell r="DC664" t="str">
            <v/>
          </cell>
          <cell r="DD664" t="str">
            <v/>
          </cell>
          <cell r="DE664" t="str">
            <v/>
          </cell>
          <cell r="DF664" t="str">
            <v/>
          </cell>
          <cell r="DG664" t="str">
            <v/>
          </cell>
          <cell r="DH664" t="str">
            <v/>
          </cell>
          <cell r="DI664" t="str">
            <v/>
          </cell>
          <cell r="DJ664" t="str">
            <v/>
          </cell>
          <cell r="DK664" t="str">
            <v/>
          </cell>
          <cell r="DL664" t="str">
            <v/>
          </cell>
          <cell r="DM664" t="str">
            <v/>
          </cell>
          <cell r="DN664" t="str">
            <v/>
          </cell>
          <cell r="DO664" t="str">
            <v/>
          </cell>
          <cell r="DP664" t="str">
            <v/>
          </cell>
          <cell r="DQ664" t="str">
            <v/>
          </cell>
          <cell r="DR664" t="str">
            <v/>
          </cell>
          <cell r="DS664" t="str">
            <v/>
          </cell>
          <cell r="DT664" t="str">
            <v/>
          </cell>
          <cell r="DU664" t="str">
            <v/>
          </cell>
          <cell r="DV664">
            <v>1</v>
          </cell>
          <cell r="DW664" t="str">
            <v/>
          </cell>
        </row>
        <row r="665">
          <cell r="U665" t="str">
            <v>PR19YKY_29</v>
          </cell>
          <cell r="V665" t="str">
            <v xml:space="preserve">Water Supply: we will always provide you with enough safe water, we will not waste water and always protect the environment. </v>
          </cell>
          <cell r="W665" t="str">
            <v>PR19 new</v>
          </cell>
          <cell r="X665">
            <v>29</v>
          </cell>
          <cell r="Y665" t="str">
            <v>Repairing or replacing customer owned pipes</v>
          </cell>
          <cell r="Z665" t="str">
            <v>The total number of residential supply pipe repairs and renewals carried out by us each year.</v>
          </cell>
          <cell r="AA665">
            <v>0</v>
          </cell>
          <cell r="AB665">
            <v>1</v>
          </cell>
          <cell r="AC665">
            <v>0</v>
          </cell>
          <cell r="AD665">
            <v>0</v>
          </cell>
          <cell r="AE665">
            <v>0</v>
          </cell>
          <cell r="AF665">
            <v>0</v>
          </cell>
          <cell r="AG665">
            <v>0</v>
          </cell>
          <cell r="AH665">
            <v>0</v>
          </cell>
          <cell r="AI665">
            <v>1</v>
          </cell>
          <cell r="AJ665" t="str">
            <v>Out &amp; under</v>
          </cell>
          <cell r="AK665" t="str">
            <v xml:space="preserve">Revenue </v>
          </cell>
          <cell r="AL665" t="str">
            <v>In-period</v>
          </cell>
          <cell r="AM665" t="str">
            <v>Supply interruptions</v>
          </cell>
          <cell r="AN665" t="str">
            <v>nr</v>
          </cell>
          <cell r="AO665" t="str">
            <v>Number of residential supply pipe repairs and renewals</v>
          </cell>
          <cell r="AP665">
            <v>0</v>
          </cell>
          <cell r="AQ665" t="str">
            <v>Up</v>
          </cell>
          <cell r="AR665" t="str">
            <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t="str">
            <v/>
          </cell>
          <cell r="BJ665" t="str">
            <v/>
          </cell>
          <cell r="BK665" t="str">
            <v/>
          </cell>
          <cell r="BL665" t="str">
            <v/>
          </cell>
          <cell r="BM665" t="str">
            <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t="str">
            <v>Yes</v>
          </cell>
          <cell r="CE665" t="str">
            <v>Yes</v>
          </cell>
          <cell r="CF665" t="str">
            <v>Yes</v>
          </cell>
          <cell r="CG665" t="str">
            <v>Yes</v>
          </cell>
          <cell r="CH665" t="str">
            <v>Yes</v>
          </cell>
          <cell r="CI665" t="str">
            <v/>
          </cell>
          <cell r="CJ665" t="str">
            <v/>
          </cell>
          <cell r="CK665" t="str">
            <v/>
          </cell>
          <cell r="CL665" t="str">
            <v/>
          </cell>
          <cell r="CM665" t="str">
            <v/>
          </cell>
          <cell r="CN665" t="str">
            <v/>
          </cell>
          <cell r="CO665" t="str">
            <v/>
          </cell>
          <cell r="CP665" t="str">
            <v/>
          </cell>
          <cell r="CQ665" t="str">
            <v/>
          </cell>
          <cell r="CR665" t="str">
            <v/>
          </cell>
          <cell r="CS665" t="str">
            <v/>
          </cell>
          <cell r="CT665" t="str">
            <v/>
          </cell>
          <cell r="CU665" t="str">
            <v/>
          </cell>
          <cell r="CV665" t="str">
            <v/>
          </cell>
          <cell r="CW665" t="str">
            <v/>
          </cell>
          <cell r="CX665" t="str">
            <v/>
          </cell>
          <cell r="CY665" t="str">
            <v/>
          </cell>
          <cell r="CZ665" t="str">
            <v/>
          </cell>
          <cell r="DA665" t="str">
            <v/>
          </cell>
          <cell r="DB665" t="str">
            <v/>
          </cell>
          <cell r="DC665" t="str">
            <v/>
          </cell>
          <cell r="DD665" t="str">
            <v/>
          </cell>
          <cell r="DE665" t="str">
            <v/>
          </cell>
          <cell r="DF665" t="str">
            <v/>
          </cell>
          <cell r="DG665" t="str">
            <v/>
          </cell>
          <cell r="DH665" t="str">
            <v/>
          </cell>
          <cell r="DI665" t="str">
            <v/>
          </cell>
          <cell r="DJ665" t="str">
            <v/>
          </cell>
          <cell r="DK665" t="str">
            <v/>
          </cell>
          <cell r="DL665" t="str">
            <v/>
          </cell>
          <cell r="DM665" t="str">
            <v/>
          </cell>
          <cell r="DN665" t="str">
            <v/>
          </cell>
          <cell r="DO665" t="str">
            <v/>
          </cell>
          <cell r="DP665" t="str">
            <v/>
          </cell>
          <cell r="DQ665" t="str">
            <v/>
          </cell>
          <cell r="DR665" t="str">
            <v/>
          </cell>
          <cell r="DS665" t="str">
            <v/>
          </cell>
          <cell r="DT665" t="str">
            <v/>
          </cell>
          <cell r="DU665" t="str">
            <v/>
          </cell>
          <cell r="DV665">
            <v>1</v>
          </cell>
          <cell r="DW665" t="str">
            <v/>
          </cell>
        </row>
        <row r="666">
          <cell r="U666" t="str">
            <v>PR19YKY_30</v>
          </cell>
          <cell r="V666" t="str">
            <v xml:space="preserve">Environment: we will remove surface water from our sewers and recycle all waste water, protecting the environment from sewer flooding and pollution. </v>
          </cell>
          <cell r="W666" t="str">
            <v>PR14 revision</v>
          </cell>
          <cell r="X666">
            <v>30</v>
          </cell>
          <cell r="Y666" t="str">
            <v>Pollution incidents</v>
          </cell>
          <cell r="Z666" t="str">
            <v xml:space="preserve">The number of pollution incidents resulting from Yorkshire Water sewage assets
</v>
          </cell>
          <cell r="AA666">
            <v>0</v>
          </cell>
          <cell r="AB666">
            <v>0</v>
          </cell>
          <cell r="AC666">
            <v>1</v>
          </cell>
          <cell r="AD666">
            <v>0</v>
          </cell>
          <cell r="AE666">
            <v>0</v>
          </cell>
          <cell r="AF666">
            <v>0</v>
          </cell>
          <cell r="AG666">
            <v>0</v>
          </cell>
          <cell r="AH666">
            <v>0</v>
          </cell>
          <cell r="AI666">
            <v>1</v>
          </cell>
          <cell r="AJ666" t="str">
            <v>Out &amp; under</v>
          </cell>
          <cell r="AK666" t="str">
            <v xml:space="preserve">Revenue </v>
          </cell>
          <cell r="AL666" t="str">
            <v>In-period</v>
          </cell>
          <cell r="AM666" t="str">
            <v>Pollution incidents</v>
          </cell>
          <cell r="AN666" t="str">
            <v>number</v>
          </cell>
          <cell r="AO666" t="str">
            <v>Number of pollution incidents per 10,000 km of the wastewater
 network</v>
          </cell>
          <cell r="AP666">
            <v>2</v>
          </cell>
          <cell r="AQ666" t="str">
            <v>Down</v>
          </cell>
          <cell r="AR666" t="str">
            <v>Pollution incidents</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24.51</v>
          </cell>
          <cell r="BJ666">
            <v>23.74</v>
          </cell>
          <cell r="BK666">
            <v>23</v>
          </cell>
          <cell r="BL666">
            <v>22.4</v>
          </cell>
          <cell r="BM666">
            <v>19.5</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t="str">
            <v>Yes</v>
          </cell>
          <cell r="CE666" t="str">
            <v>Yes</v>
          </cell>
          <cell r="CF666" t="str">
            <v>Yes</v>
          </cell>
          <cell r="CG666" t="str">
            <v>Yes</v>
          </cell>
          <cell r="CH666" t="str">
            <v>Yes</v>
          </cell>
          <cell r="CI666">
            <v>98</v>
          </cell>
          <cell r="CJ666">
            <v>98</v>
          </cell>
          <cell r="CK666">
            <v>98</v>
          </cell>
          <cell r="CL666">
            <v>98</v>
          </cell>
          <cell r="CM666">
            <v>98</v>
          </cell>
          <cell r="CN666">
            <v>41.6</v>
          </cell>
          <cell r="CO666">
            <v>41.6</v>
          </cell>
          <cell r="CP666">
            <v>41.6</v>
          </cell>
          <cell r="CQ666">
            <v>41.6</v>
          </cell>
          <cell r="CR666">
            <v>41.6</v>
          </cell>
          <cell r="CS666" t="str">
            <v/>
          </cell>
          <cell r="CT666" t="str">
            <v/>
          </cell>
          <cell r="CU666" t="str">
            <v/>
          </cell>
          <cell r="CV666" t="str">
            <v/>
          </cell>
          <cell r="CW666" t="str">
            <v/>
          </cell>
          <cell r="CX666" t="str">
            <v/>
          </cell>
          <cell r="CY666" t="str">
            <v/>
          </cell>
          <cell r="CZ666" t="str">
            <v/>
          </cell>
          <cell r="DA666" t="str">
            <v/>
          </cell>
          <cell r="DB666" t="str">
            <v/>
          </cell>
          <cell r="DC666">
            <v>11.83</v>
          </cell>
          <cell r="DD666">
            <v>11.46</v>
          </cell>
          <cell r="DE666">
            <v>11.11</v>
          </cell>
          <cell r="DF666">
            <v>10.82</v>
          </cell>
          <cell r="DG666">
            <v>9.42</v>
          </cell>
          <cell r="DH666" t="str">
            <v>*</v>
          </cell>
          <cell r="DI666" t="str">
            <v>*</v>
          </cell>
          <cell r="DJ666" t="str">
            <v>*</v>
          </cell>
          <cell r="DK666" t="str">
            <v>*</v>
          </cell>
          <cell r="DL666" t="str">
            <v>*</v>
          </cell>
          <cell r="DM666">
            <v>-0.68600000000000005</v>
          </cell>
          <cell r="DN666" t="str">
            <v/>
          </cell>
          <cell r="DO666" t="str">
            <v/>
          </cell>
          <cell r="DP666">
            <v>-1.1950000000000001</v>
          </cell>
          <cell r="DQ666">
            <v>0.436</v>
          </cell>
          <cell r="DR666" t="str">
            <v/>
          </cell>
          <cell r="DS666" t="str">
            <v/>
          </cell>
          <cell r="DT666">
            <v>0.6</v>
          </cell>
          <cell r="DU666" t="str">
            <v/>
          </cell>
          <cell r="DV666">
            <v>1</v>
          </cell>
          <cell r="DW666" t="str">
            <v/>
          </cell>
        </row>
        <row r="667">
          <cell r="U667" t="str">
            <v>PR19YKY_31</v>
          </cell>
          <cell r="V667" t="str">
            <v xml:space="preserve">Environment: we will remove surface water from our sewers and recycle all waste water, protecting the environment from sewer flooding and pollution. </v>
          </cell>
          <cell r="W667" t="str">
            <v>PR14 revision</v>
          </cell>
          <cell r="X667">
            <v>31</v>
          </cell>
          <cell r="Y667" t="str">
            <v>Internal sewer flooding</v>
          </cell>
          <cell r="Z667" t="str">
            <v xml:space="preserve">The number of incidents of internal sewer flooding of homes and businesses in the year. </v>
          </cell>
          <cell r="AA667">
            <v>0</v>
          </cell>
          <cell r="AB667">
            <v>0</v>
          </cell>
          <cell r="AC667">
            <v>1</v>
          </cell>
          <cell r="AD667">
            <v>0</v>
          </cell>
          <cell r="AE667">
            <v>0</v>
          </cell>
          <cell r="AF667">
            <v>0</v>
          </cell>
          <cell r="AG667">
            <v>0</v>
          </cell>
          <cell r="AH667">
            <v>0</v>
          </cell>
          <cell r="AI667">
            <v>1</v>
          </cell>
          <cell r="AJ667" t="str">
            <v>Out &amp; under</v>
          </cell>
          <cell r="AK667" t="str">
            <v xml:space="preserve">Revenue </v>
          </cell>
          <cell r="AL667" t="str">
            <v>In-period</v>
          </cell>
          <cell r="AM667" t="str">
            <v>Sewer flooding</v>
          </cell>
          <cell r="AN667" t="str">
            <v>number</v>
          </cell>
          <cell r="AO667" t="str">
            <v>Number of incidents per 10,000 sewer connections</v>
          </cell>
          <cell r="AP667">
            <v>2</v>
          </cell>
          <cell r="AQ667" t="str">
            <v>Down</v>
          </cell>
          <cell r="AR667" t="str">
            <v>Internal sewer flooding</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1.68</v>
          </cell>
          <cell r="BJ667">
            <v>1.63</v>
          </cell>
          <cell r="BK667">
            <v>1.58</v>
          </cell>
          <cell r="BL667">
            <v>1.44</v>
          </cell>
          <cell r="BM667">
            <v>1.34</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t="str">
            <v>Yes</v>
          </cell>
          <cell r="CE667" t="str">
            <v>Yes</v>
          </cell>
          <cell r="CF667" t="str">
            <v>Yes</v>
          </cell>
          <cell r="CG667" t="str">
            <v>Yes</v>
          </cell>
          <cell r="CH667" t="str">
            <v>Yes</v>
          </cell>
          <cell r="CI667" t="str">
            <v/>
          </cell>
          <cell r="CJ667" t="str">
            <v/>
          </cell>
          <cell r="CK667" t="str">
            <v/>
          </cell>
          <cell r="CL667" t="str">
            <v/>
          </cell>
          <cell r="CM667" t="str">
            <v/>
          </cell>
          <cell r="CN667">
            <v>2.75</v>
          </cell>
          <cell r="CO667">
            <v>3.2</v>
          </cell>
          <cell r="CP667">
            <v>3.8</v>
          </cell>
          <cell r="CQ667">
            <v>4.3</v>
          </cell>
          <cell r="CR667">
            <v>4.9000000000000004</v>
          </cell>
          <cell r="CS667" t="str">
            <v/>
          </cell>
          <cell r="CT667" t="str">
            <v/>
          </cell>
          <cell r="CU667" t="str">
            <v/>
          </cell>
          <cell r="CV667" t="str">
            <v/>
          </cell>
          <cell r="CW667" t="str">
            <v/>
          </cell>
          <cell r="CX667" t="str">
            <v/>
          </cell>
          <cell r="CY667" t="str">
            <v/>
          </cell>
          <cell r="CZ667" t="str">
            <v/>
          </cell>
          <cell r="DA667" t="str">
            <v/>
          </cell>
          <cell r="DB667" t="str">
            <v/>
          </cell>
          <cell r="DC667">
            <v>0.82</v>
          </cell>
          <cell r="DD667">
            <v>0.81</v>
          </cell>
          <cell r="DE667">
            <v>0.8</v>
          </cell>
          <cell r="DF667">
            <v>0.69</v>
          </cell>
          <cell r="DG667">
            <v>0.63</v>
          </cell>
          <cell r="DH667" t="str">
            <v/>
          </cell>
          <cell r="DI667" t="str">
            <v/>
          </cell>
          <cell r="DJ667" t="str">
            <v/>
          </cell>
          <cell r="DK667" t="str">
            <v/>
          </cell>
          <cell r="DL667" t="str">
            <v/>
          </cell>
          <cell r="DM667">
            <v>-8.4350000000000005</v>
          </cell>
          <cell r="DN667" t="str">
            <v/>
          </cell>
          <cell r="DO667" t="str">
            <v/>
          </cell>
          <cell r="DP667" t="str">
            <v/>
          </cell>
          <cell r="DQ667">
            <v>8.4350000000000005</v>
          </cell>
          <cell r="DR667" t="str">
            <v/>
          </cell>
          <cell r="DS667" t="str">
            <v/>
          </cell>
          <cell r="DT667" t="str">
            <v/>
          </cell>
          <cell r="DU667" t="str">
            <v/>
          </cell>
          <cell r="DV667">
            <v>1</v>
          </cell>
          <cell r="DW667" t="str">
            <v/>
          </cell>
        </row>
        <row r="668">
          <cell r="U668" t="str">
            <v>PR19YKY_32</v>
          </cell>
          <cell r="V668" t="str">
            <v xml:space="preserve">Environment: we will remove surface water from our sewers and recycle all waste water, protecting the environment from sewer flooding and pollution. </v>
          </cell>
          <cell r="W668" t="str">
            <v>PR19 new</v>
          </cell>
          <cell r="X668">
            <v>32</v>
          </cell>
          <cell r="Y668" t="str">
            <v>Treatment works compliance</v>
          </cell>
          <cell r="Z668" t="str">
            <v>The performance of our water and wastewater assets to treat and dispose of wastewater in line with the discharge permit conditions.</v>
          </cell>
          <cell r="AA668">
            <v>0</v>
          </cell>
          <cell r="AB668">
            <v>0.05</v>
          </cell>
          <cell r="AC668">
            <v>0.95</v>
          </cell>
          <cell r="AD668">
            <v>0</v>
          </cell>
          <cell r="AE668">
            <v>0</v>
          </cell>
          <cell r="AF668">
            <v>0</v>
          </cell>
          <cell r="AG668">
            <v>0</v>
          </cell>
          <cell r="AH668">
            <v>0</v>
          </cell>
          <cell r="AI668">
            <v>1</v>
          </cell>
          <cell r="AJ668" t="str">
            <v>Under</v>
          </cell>
          <cell r="AK668" t="str">
            <v xml:space="preserve">Revenue </v>
          </cell>
          <cell r="AL668" t="str">
            <v>In-period</v>
          </cell>
          <cell r="AM668" t="str">
            <v>WTW discharge consents</v>
          </cell>
          <cell r="AN668" t="str">
            <v>%</v>
          </cell>
          <cell r="AO668" t="str">
            <v>Percentage compliance</v>
          </cell>
          <cell r="AP668">
            <v>2</v>
          </cell>
          <cell r="AQ668" t="str">
            <v>Up</v>
          </cell>
          <cell r="AR668" t="str">
            <v>Treatment works compliance</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100</v>
          </cell>
          <cell r="BJ668">
            <v>100</v>
          </cell>
          <cell r="BK668">
            <v>100</v>
          </cell>
          <cell r="BL668">
            <v>100</v>
          </cell>
          <cell r="BM668">
            <v>100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v>
          </cell>
          <cell r="CB668">
            <v>0</v>
          </cell>
          <cell r="CC668">
            <v>0</v>
          </cell>
          <cell r="CD668" t="str">
            <v>Yes</v>
          </cell>
          <cell r="CE668" t="str">
            <v>Yes</v>
          </cell>
          <cell r="CF668" t="str">
            <v>Yes</v>
          </cell>
          <cell r="CG668" t="str">
            <v>Yes</v>
          </cell>
          <cell r="CH668" t="str">
            <v>Yes</v>
          </cell>
          <cell r="CI668" t="str">
            <v/>
          </cell>
          <cell r="CJ668" t="str">
            <v/>
          </cell>
          <cell r="CK668" t="str">
            <v/>
          </cell>
          <cell r="CL668" t="str">
            <v/>
          </cell>
          <cell r="CM668" t="str">
            <v/>
          </cell>
          <cell r="CN668" t="str">
            <v/>
          </cell>
          <cell r="CO668" t="str">
            <v/>
          </cell>
          <cell r="CP668" t="str">
            <v/>
          </cell>
          <cell r="CQ668" t="str">
            <v/>
          </cell>
          <cell r="CR668" t="str">
            <v/>
          </cell>
          <cell r="CS668">
            <v>99</v>
          </cell>
          <cell r="CT668">
            <v>99</v>
          </cell>
          <cell r="CU668">
            <v>99</v>
          </cell>
          <cell r="CV668">
            <v>99</v>
          </cell>
          <cell r="CW668">
            <v>99</v>
          </cell>
          <cell r="CX668" t="str">
            <v/>
          </cell>
          <cell r="CY668" t="str">
            <v/>
          </cell>
          <cell r="CZ668" t="str">
            <v/>
          </cell>
          <cell r="DA668" t="str">
            <v/>
          </cell>
          <cell r="DB668" t="str">
            <v/>
          </cell>
          <cell r="DC668" t="str">
            <v/>
          </cell>
          <cell r="DD668" t="str">
            <v/>
          </cell>
          <cell r="DE668" t="str">
            <v/>
          </cell>
          <cell r="DF668" t="str">
            <v/>
          </cell>
          <cell r="DG668" t="str">
            <v/>
          </cell>
          <cell r="DH668" t="str">
            <v/>
          </cell>
          <cell r="DI668" t="str">
            <v/>
          </cell>
          <cell r="DJ668" t="str">
            <v/>
          </cell>
          <cell r="DK668" t="str">
            <v/>
          </cell>
          <cell r="DL668" t="str">
            <v/>
          </cell>
          <cell r="DM668">
            <v>-1.1879999999999999</v>
          </cell>
          <cell r="DN668" t="str">
            <v/>
          </cell>
          <cell r="DO668" t="str">
            <v/>
          </cell>
          <cell r="DP668" t="str">
            <v/>
          </cell>
          <cell r="DQ668" t="str">
            <v/>
          </cell>
          <cell r="DR668" t="str">
            <v/>
          </cell>
          <cell r="DS668" t="str">
            <v/>
          </cell>
          <cell r="DT668" t="str">
            <v/>
          </cell>
          <cell r="DU668" t="str">
            <v/>
          </cell>
          <cell r="DV668">
            <v>1</v>
          </cell>
          <cell r="DW668" t="str">
            <v/>
          </cell>
        </row>
        <row r="669">
          <cell r="U669" t="str">
            <v>PR19YKY_33</v>
          </cell>
          <cell r="V669" t="str">
            <v xml:space="preserve">Environment: we will remove surface water from our sewers and recycle all waste water, protecting the environment from sewer flooding and pollution. </v>
          </cell>
          <cell r="W669" t="str">
            <v>PR14 revision</v>
          </cell>
          <cell r="X669">
            <v>33</v>
          </cell>
          <cell r="Y669" t="str">
            <v>Sewer collapses</v>
          </cell>
          <cell r="Z669" t="str">
            <v xml:space="preserve">The number of sewer collapses per thousand kilometres of all sewers. </v>
          </cell>
          <cell r="AA669">
            <v>0</v>
          </cell>
          <cell r="AB669">
            <v>0</v>
          </cell>
          <cell r="AC669">
            <v>1</v>
          </cell>
          <cell r="AD669">
            <v>0</v>
          </cell>
          <cell r="AE669">
            <v>0</v>
          </cell>
          <cell r="AF669">
            <v>0</v>
          </cell>
          <cell r="AG669">
            <v>0</v>
          </cell>
          <cell r="AH669">
            <v>0</v>
          </cell>
          <cell r="AI669">
            <v>1</v>
          </cell>
          <cell r="AJ669" t="str">
            <v>Under</v>
          </cell>
          <cell r="AK669" t="str">
            <v xml:space="preserve">Revenue </v>
          </cell>
          <cell r="AL669" t="str">
            <v>In-period</v>
          </cell>
          <cell r="AM669" t="str">
            <v>Sewer blockages/collapses</v>
          </cell>
          <cell r="AN669" t="str">
            <v>number</v>
          </cell>
          <cell r="AO669" t="str">
            <v>Number of collapses per 1000km of sewer network</v>
          </cell>
          <cell r="AP669">
            <v>2</v>
          </cell>
          <cell r="AQ669" t="str">
            <v>Down</v>
          </cell>
          <cell r="AR669" t="str">
            <v>Sewer collapses</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18.260000000000002</v>
          </cell>
          <cell r="BJ669">
            <v>17.55</v>
          </cell>
          <cell r="BK669">
            <v>16.829999999999998</v>
          </cell>
          <cell r="BL669">
            <v>16.11</v>
          </cell>
          <cell r="BM669">
            <v>15.39</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0</v>
          </cell>
          <cell r="CB669">
            <v>0</v>
          </cell>
          <cell r="CC669">
            <v>0</v>
          </cell>
          <cell r="CD669" t="str">
            <v>Yes</v>
          </cell>
          <cell r="CE669" t="str">
            <v>Yes</v>
          </cell>
          <cell r="CF669" t="str">
            <v>Yes</v>
          </cell>
          <cell r="CG669" t="str">
            <v>Yes</v>
          </cell>
          <cell r="CH669" t="str">
            <v>Yes</v>
          </cell>
          <cell r="CI669" t="str">
            <v/>
          </cell>
          <cell r="CJ669" t="str">
            <v/>
          </cell>
          <cell r="CK669" t="str">
            <v/>
          </cell>
          <cell r="CL669" t="str">
            <v/>
          </cell>
          <cell r="CM669" t="str">
            <v/>
          </cell>
          <cell r="CN669" t="str">
            <v/>
          </cell>
          <cell r="CO669" t="str">
            <v/>
          </cell>
          <cell r="CP669" t="str">
            <v/>
          </cell>
          <cell r="CQ669" t="str">
            <v/>
          </cell>
          <cell r="CR669" t="str">
            <v/>
          </cell>
          <cell r="CS669" t="str">
            <v/>
          </cell>
          <cell r="CT669" t="str">
            <v/>
          </cell>
          <cell r="CU669" t="str">
            <v/>
          </cell>
          <cell r="CV669" t="str">
            <v/>
          </cell>
          <cell r="CW669" t="str">
            <v/>
          </cell>
          <cell r="CX669" t="str">
            <v/>
          </cell>
          <cell r="CY669" t="str">
            <v/>
          </cell>
          <cell r="CZ669" t="str">
            <v/>
          </cell>
          <cell r="DA669" t="str">
            <v/>
          </cell>
          <cell r="DB669" t="str">
            <v/>
          </cell>
          <cell r="DC669" t="str">
            <v/>
          </cell>
          <cell r="DD669" t="str">
            <v/>
          </cell>
          <cell r="DE669" t="str">
            <v/>
          </cell>
          <cell r="DF669" t="str">
            <v/>
          </cell>
          <cell r="DG669" t="str">
            <v/>
          </cell>
          <cell r="DH669" t="str">
            <v/>
          </cell>
          <cell r="DI669" t="str">
            <v/>
          </cell>
          <cell r="DJ669" t="str">
            <v/>
          </cell>
          <cell r="DK669" t="str">
            <v/>
          </cell>
          <cell r="DL669" t="str">
            <v/>
          </cell>
          <cell r="DM669">
            <v>-0.221</v>
          </cell>
          <cell r="DN669" t="str">
            <v/>
          </cell>
          <cell r="DO669" t="str">
            <v/>
          </cell>
          <cell r="DP669" t="str">
            <v/>
          </cell>
          <cell r="DQ669" t="str">
            <v/>
          </cell>
          <cell r="DR669" t="str">
            <v/>
          </cell>
          <cell r="DS669" t="str">
            <v/>
          </cell>
          <cell r="DT669" t="str">
            <v/>
          </cell>
          <cell r="DU669" t="str">
            <v/>
          </cell>
          <cell r="DV669">
            <v>1</v>
          </cell>
          <cell r="DW669" t="str">
            <v/>
          </cell>
        </row>
        <row r="670">
          <cell r="U670" t="str">
            <v>PR19YKY_34</v>
          </cell>
          <cell r="V670" t="str">
            <v xml:space="preserve">Environment: we will remove surface water from our sewers and recycle all waste water, protecting the environment from sewer flooding and pollution. </v>
          </cell>
          <cell r="W670" t="str">
            <v>PR19 new</v>
          </cell>
          <cell r="X670">
            <v>34</v>
          </cell>
          <cell r="Y670" t="str">
            <v>Risk of sewer flooding in a storm</v>
          </cell>
          <cell r="Z670" t="str">
            <v xml:space="preserve">The population vulnerable to sewer flooding in a 1:50 year rainfall event. </v>
          </cell>
          <cell r="AA670">
            <v>0</v>
          </cell>
          <cell r="AB670">
            <v>0</v>
          </cell>
          <cell r="AC670">
            <v>1</v>
          </cell>
          <cell r="AD670">
            <v>0</v>
          </cell>
          <cell r="AE670">
            <v>0</v>
          </cell>
          <cell r="AF670">
            <v>0</v>
          </cell>
          <cell r="AG670">
            <v>0</v>
          </cell>
          <cell r="AH670">
            <v>0</v>
          </cell>
          <cell r="AI670">
            <v>1</v>
          </cell>
          <cell r="AJ670" t="str">
            <v>NFI</v>
          </cell>
          <cell r="AK670" t="str">
            <v/>
          </cell>
          <cell r="AL670" t="str">
            <v/>
          </cell>
          <cell r="AM670" t="str">
            <v>Resilience</v>
          </cell>
          <cell r="AN670" t="str">
            <v>%</v>
          </cell>
          <cell r="AO670" t="str">
            <v>Percentage of population at risk</v>
          </cell>
          <cell r="AP670">
            <v>2</v>
          </cell>
          <cell r="AQ670" t="str">
            <v>Down</v>
          </cell>
          <cell r="AR670" t="str">
            <v>Risk of sewer flooding in a storm</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22.2</v>
          </cell>
          <cell r="BJ670">
            <v>22.2</v>
          </cell>
          <cell r="BK670">
            <v>22.2</v>
          </cell>
          <cell r="BL670">
            <v>22.2</v>
          </cell>
          <cell r="BM670">
            <v>22.2</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0</v>
          </cell>
          <cell r="CB670">
            <v>0</v>
          </cell>
          <cell r="CC670">
            <v>0</v>
          </cell>
          <cell r="CD670" t="str">
            <v/>
          </cell>
          <cell r="CE670" t="str">
            <v/>
          </cell>
          <cell r="CF670" t="str">
            <v/>
          </cell>
          <cell r="CG670" t="str">
            <v/>
          </cell>
          <cell r="CH670" t="str">
            <v/>
          </cell>
          <cell r="CI670" t="str">
            <v/>
          </cell>
          <cell r="CJ670" t="str">
            <v/>
          </cell>
          <cell r="CK670" t="str">
            <v/>
          </cell>
          <cell r="CL670" t="str">
            <v/>
          </cell>
          <cell r="CM670" t="str">
            <v/>
          </cell>
          <cell r="CN670" t="str">
            <v/>
          </cell>
          <cell r="CO670" t="str">
            <v/>
          </cell>
          <cell r="CP670" t="str">
            <v/>
          </cell>
          <cell r="CQ670" t="str">
            <v/>
          </cell>
          <cell r="CR670" t="str">
            <v/>
          </cell>
          <cell r="CS670" t="str">
            <v/>
          </cell>
          <cell r="CT670" t="str">
            <v/>
          </cell>
          <cell r="CU670" t="str">
            <v/>
          </cell>
          <cell r="CV670" t="str">
            <v/>
          </cell>
          <cell r="CW670" t="str">
            <v/>
          </cell>
          <cell r="CX670" t="str">
            <v/>
          </cell>
          <cell r="CY670" t="str">
            <v/>
          </cell>
          <cell r="CZ670" t="str">
            <v/>
          </cell>
          <cell r="DA670" t="str">
            <v/>
          </cell>
          <cell r="DB670" t="str">
            <v/>
          </cell>
          <cell r="DC670" t="str">
            <v/>
          </cell>
          <cell r="DD670" t="str">
            <v/>
          </cell>
          <cell r="DE670" t="str">
            <v/>
          </cell>
          <cell r="DF670" t="str">
            <v/>
          </cell>
          <cell r="DG670" t="str">
            <v/>
          </cell>
          <cell r="DH670" t="str">
            <v/>
          </cell>
          <cell r="DI670" t="str">
            <v/>
          </cell>
          <cell r="DJ670" t="str">
            <v/>
          </cell>
          <cell r="DK670" t="str">
            <v/>
          </cell>
          <cell r="DL670" t="str">
            <v/>
          </cell>
          <cell r="DM670" t="str">
            <v/>
          </cell>
          <cell r="DN670" t="str">
            <v/>
          </cell>
          <cell r="DO670" t="str">
            <v/>
          </cell>
          <cell r="DP670" t="str">
            <v/>
          </cell>
          <cell r="DQ670" t="str">
            <v/>
          </cell>
          <cell r="DR670" t="str">
            <v/>
          </cell>
          <cell r="DS670" t="str">
            <v/>
          </cell>
          <cell r="DT670" t="str">
            <v/>
          </cell>
          <cell r="DU670" t="str">
            <v/>
          </cell>
          <cell r="DV670">
            <v>1</v>
          </cell>
          <cell r="DW670" t="str">
            <v/>
          </cell>
        </row>
        <row r="671">
          <cell r="U671" t="str">
            <v>PR19YKY_35</v>
          </cell>
          <cell r="V671" t="str">
            <v xml:space="preserve">Environment: we will remove surface water from our sewers and recycle all waste water, protecting the environment from sewer flooding and pollution. </v>
          </cell>
          <cell r="W671" t="str">
            <v>PR14 revision</v>
          </cell>
          <cell r="X671">
            <v>35</v>
          </cell>
          <cell r="Y671" t="str">
            <v>External sewer flooding</v>
          </cell>
          <cell r="Z671" t="str">
            <v xml:space="preserve">The number of external flooding incidents per year caused by the escape of water originating from public sewers, affecting properties or single curtilages.
</v>
          </cell>
          <cell r="AA671">
            <v>0</v>
          </cell>
          <cell r="AB671">
            <v>0</v>
          </cell>
          <cell r="AC671">
            <v>1</v>
          </cell>
          <cell r="AD671">
            <v>0</v>
          </cell>
          <cell r="AE671">
            <v>0</v>
          </cell>
          <cell r="AF671">
            <v>0</v>
          </cell>
          <cell r="AG671">
            <v>0</v>
          </cell>
          <cell r="AH671">
            <v>0</v>
          </cell>
          <cell r="AI671">
            <v>1</v>
          </cell>
          <cell r="AJ671" t="str">
            <v>Out &amp; under</v>
          </cell>
          <cell r="AK671" t="str">
            <v xml:space="preserve">Revenue </v>
          </cell>
          <cell r="AL671" t="str">
            <v>In-period</v>
          </cell>
          <cell r="AM671" t="str">
            <v>Sewer flooding</v>
          </cell>
          <cell r="AN671" t="str">
            <v>number</v>
          </cell>
          <cell r="AO671" t="str">
            <v>Number of incidents per 10,000 sewer connections</v>
          </cell>
          <cell r="AP671">
            <v>0</v>
          </cell>
          <cell r="AQ671" t="str">
            <v>Down</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t="str">
            <v/>
          </cell>
          <cell r="BJ671" t="str">
            <v/>
          </cell>
          <cell r="BK671" t="str">
            <v/>
          </cell>
          <cell r="BL671" t="str">
            <v/>
          </cell>
          <cell r="BM671" t="str">
            <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t="str">
            <v>Yes</v>
          </cell>
          <cell r="CE671" t="str">
            <v>Yes</v>
          </cell>
          <cell r="CF671" t="str">
            <v>Yes</v>
          </cell>
          <cell r="CG671" t="str">
            <v>Yes</v>
          </cell>
          <cell r="CH671" t="str">
            <v>Yes</v>
          </cell>
          <cell r="CI671" t="str">
            <v/>
          </cell>
          <cell r="CJ671" t="str">
            <v/>
          </cell>
          <cell r="CK671" t="str">
            <v/>
          </cell>
          <cell r="CL671" t="str">
            <v/>
          </cell>
          <cell r="CM671" t="str">
            <v/>
          </cell>
          <cell r="CN671" t="str">
            <v/>
          </cell>
          <cell r="CO671" t="str">
            <v/>
          </cell>
          <cell r="CP671" t="str">
            <v/>
          </cell>
          <cell r="CQ671" t="str">
            <v/>
          </cell>
          <cell r="CR671" t="str">
            <v/>
          </cell>
          <cell r="CS671" t="str">
            <v/>
          </cell>
          <cell r="CT671" t="str">
            <v/>
          </cell>
          <cell r="CU671" t="str">
            <v/>
          </cell>
          <cell r="CV671" t="str">
            <v/>
          </cell>
          <cell r="CW671" t="str">
            <v/>
          </cell>
          <cell r="CX671" t="str">
            <v/>
          </cell>
          <cell r="CY671" t="str">
            <v/>
          </cell>
          <cell r="CZ671" t="str">
            <v/>
          </cell>
          <cell r="DA671" t="str">
            <v/>
          </cell>
          <cell r="DB671" t="str">
            <v/>
          </cell>
          <cell r="DC671" t="str">
            <v/>
          </cell>
          <cell r="DD671" t="str">
            <v/>
          </cell>
          <cell r="DE671" t="str">
            <v/>
          </cell>
          <cell r="DF671" t="str">
            <v/>
          </cell>
          <cell r="DG671" t="str">
            <v/>
          </cell>
          <cell r="DH671" t="str">
            <v/>
          </cell>
          <cell r="DI671" t="str">
            <v/>
          </cell>
          <cell r="DJ671" t="str">
            <v/>
          </cell>
          <cell r="DK671" t="str">
            <v/>
          </cell>
          <cell r="DL671" t="str">
            <v/>
          </cell>
          <cell r="DM671" t="str">
            <v/>
          </cell>
          <cell r="DN671" t="str">
            <v/>
          </cell>
          <cell r="DO671" t="str">
            <v/>
          </cell>
          <cell r="DP671" t="str">
            <v/>
          </cell>
          <cell r="DQ671" t="str">
            <v/>
          </cell>
          <cell r="DR671" t="str">
            <v/>
          </cell>
          <cell r="DS671" t="str">
            <v/>
          </cell>
          <cell r="DT671" t="str">
            <v/>
          </cell>
          <cell r="DU671" t="str">
            <v/>
          </cell>
          <cell r="DV671">
            <v>1</v>
          </cell>
          <cell r="DW671" t="str">
            <v/>
          </cell>
        </row>
        <row r="672">
          <cell r="U672" t="str">
            <v>PR19YKY_36</v>
          </cell>
          <cell r="V672" t="str">
            <v xml:space="preserve">Environment: we will remove surface water from our sewers and recycle all waste water, protecting the environment from sewer flooding and pollution. </v>
          </cell>
          <cell r="W672" t="str">
            <v>PR14 continuation</v>
          </cell>
          <cell r="X672">
            <v>36</v>
          </cell>
          <cell r="Y672" t="str">
            <v>Bathing water quality</v>
          </cell>
          <cell r="Z672" t="str">
            <v xml:space="preserve">The number of designated bathing waters where we exceed European Union Bathing Water Directive requirements. </v>
          </cell>
          <cell r="AA672">
            <v>0</v>
          </cell>
          <cell r="AB672">
            <v>0</v>
          </cell>
          <cell r="AC672">
            <v>1</v>
          </cell>
          <cell r="AD672">
            <v>0</v>
          </cell>
          <cell r="AE672">
            <v>0</v>
          </cell>
          <cell r="AF672">
            <v>0</v>
          </cell>
          <cell r="AG672">
            <v>0</v>
          </cell>
          <cell r="AH672">
            <v>0</v>
          </cell>
          <cell r="AI672">
            <v>1</v>
          </cell>
          <cell r="AJ672" t="str">
            <v>Out &amp; under</v>
          </cell>
          <cell r="AK672" t="str">
            <v xml:space="preserve">Revenue </v>
          </cell>
          <cell r="AL672" t="str">
            <v>In-period</v>
          </cell>
          <cell r="AM672" t="str">
            <v>Environmental</v>
          </cell>
          <cell r="AN672" t="str">
            <v>nr</v>
          </cell>
          <cell r="AO672" t="str">
            <v>Number of Bathing Waters</v>
          </cell>
          <cell r="AP672">
            <v>0</v>
          </cell>
          <cell r="AQ672" t="str">
            <v>Up</v>
          </cell>
          <cell r="AR672" t="str">
            <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t="str">
            <v/>
          </cell>
          <cell r="BJ672" t="str">
            <v/>
          </cell>
          <cell r="BK672" t="str">
            <v/>
          </cell>
          <cell r="BL672" t="str">
            <v/>
          </cell>
          <cell r="BM672" t="str">
            <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0</v>
          </cell>
          <cell r="CB672">
            <v>0</v>
          </cell>
          <cell r="CC672">
            <v>0</v>
          </cell>
          <cell r="CD672" t="str">
            <v>Yes</v>
          </cell>
          <cell r="CE672" t="str">
            <v>Yes</v>
          </cell>
          <cell r="CF672" t="str">
            <v>Yes</v>
          </cell>
          <cell r="CG672" t="str">
            <v>Yes</v>
          </cell>
          <cell r="CH672" t="str">
            <v>Yes</v>
          </cell>
          <cell r="CI672" t="str">
            <v/>
          </cell>
          <cell r="CJ672" t="str">
            <v/>
          </cell>
          <cell r="CK672" t="str">
            <v/>
          </cell>
          <cell r="CL672" t="str">
            <v/>
          </cell>
          <cell r="CM672" t="str">
            <v/>
          </cell>
          <cell r="CN672" t="str">
            <v/>
          </cell>
          <cell r="CO672" t="str">
            <v/>
          </cell>
          <cell r="CP672" t="str">
            <v/>
          </cell>
          <cell r="CQ672" t="str">
            <v/>
          </cell>
          <cell r="CR672" t="str">
            <v/>
          </cell>
          <cell r="CS672" t="str">
            <v/>
          </cell>
          <cell r="CT672" t="str">
            <v/>
          </cell>
          <cell r="CU672" t="str">
            <v/>
          </cell>
          <cell r="CV672" t="str">
            <v/>
          </cell>
          <cell r="CW672" t="str">
            <v/>
          </cell>
          <cell r="CX672" t="str">
            <v/>
          </cell>
          <cell r="CY672" t="str">
            <v/>
          </cell>
          <cell r="CZ672" t="str">
            <v/>
          </cell>
          <cell r="DA672" t="str">
            <v/>
          </cell>
          <cell r="DB672" t="str">
            <v/>
          </cell>
          <cell r="DC672" t="str">
            <v/>
          </cell>
          <cell r="DD672" t="str">
            <v/>
          </cell>
          <cell r="DE672" t="str">
            <v/>
          </cell>
          <cell r="DF672" t="str">
            <v/>
          </cell>
          <cell r="DG672" t="str">
            <v/>
          </cell>
          <cell r="DH672" t="str">
            <v/>
          </cell>
          <cell r="DI672" t="str">
            <v/>
          </cell>
          <cell r="DJ672" t="str">
            <v/>
          </cell>
          <cell r="DK672" t="str">
            <v/>
          </cell>
          <cell r="DL672" t="str">
            <v/>
          </cell>
          <cell r="DM672" t="str">
            <v/>
          </cell>
          <cell r="DN672" t="str">
            <v/>
          </cell>
          <cell r="DO672" t="str">
            <v/>
          </cell>
          <cell r="DP672" t="str">
            <v/>
          </cell>
          <cell r="DQ672" t="str">
            <v/>
          </cell>
          <cell r="DR672" t="str">
            <v/>
          </cell>
          <cell r="DS672" t="str">
            <v/>
          </cell>
          <cell r="DT672" t="str">
            <v/>
          </cell>
          <cell r="DU672" t="str">
            <v/>
          </cell>
          <cell r="DV672">
            <v>1</v>
          </cell>
          <cell r="DW672" t="str">
            <v/>
          </cell>
        </row>
        <row r="673">
          <cell r="U673" t="str">
            <v>PR19YKY_37</v>
          </cell>
          <cell r="V673" t="str">
            <v xml:space="preserve">Environment: we will remove surface water from our sewers and recycle all waste water, protecting the environment from sewer flooding and pollution. </v>
          </cell>
          <cell r="W673" t="str">
            <v>PR19 new</v>
          </cell>
          <cell r="X673">
            <v>37</v>
          </cell>
          <cell r="Y673" t="str">
            <v>Surface water management</v>
          </cell>
          <cell r="Z673" t="str">
            <v xml:space="preserve">The number of Hectares (Ha) of surface water run-off removed or attenuated from the public sewer network as a result of blue-green infrastructure or surface water disconnection. </v>
          </cell>
          <cell r="AA673">
            <v>0</v>
          </cell>
          <cell r="AB673">
            <v>0.16</v>
          </cell>
          <cell r="AC673">
            <v>0.84</v>
          </cell>
          <cell r="AD673">
            <v>0</v>
          </cell>
          <cell r="AE673">
            <v>0</v>
          </cell>
          <cell r="AF673">
            <v>0</v>
          </cell>
          <cell r="AG673">
            <v>0</v>
          </cell>
          <cell r="AH673">
            <v>0</v>
          </cell>
          <cell r="AI673">
            <v>1</v>
          </cell>
          <cell r="AJ673" t="str">
            <v>Out &amp; under</v>
          </cell>
          <cell r="AK673" t="str">
            <v xml:space="preserve">Revenue </v>
          </cell>
          <cell r="AL673" t="str">
            <v>In-period</v>
          </cell>
          <cell r="AM673" t="str">
            <v>Environmental</v>
          </cell>
          <cell r="AN673" t="str">
            <v>nr</v>
          </cell>
          <cell r="AO673" t="str">
            <v>Hectares of surface water removed or attenuated from the public sewer network</v>
          </cell>
          <cell r="AP673">
            <v>0</v>
          </cell>
          <cell r="AQ673" t="str">
            <v>Up</v>
          </cell>
          <cell r="AR673" t="str">
            <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t="str">
            <v/>
          </cell>
          <cell r="BJ673" t="str">
            <v/>
          </cell>
          <cell r="BK673" t="str">
            <v/>
          </cell>
          <cell r="BL673" t="str">
            <v/>
          </cell>
          <cell r="BM673" t="str">
            <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0</v>
          </cell>
          <cell r="CB673">
            <v>0</v>
          </cell>
          <cell r="CC673">
            <v>0</v>
          </cell>
          <cell r="CD673" t="str">
            <v>Yes</v>
          </cell>
          <cell r="CE673" t="str">
            <v>Yes</v>
          </cell>
          <cell r="CF673" t="str">
            <v>Yes</v>
          </cell>
          <cell r="CG673" t="str">
            <v>Yes</v>
          </cell>
          <cell r="CH673" t="str">
            <v>Yes</v>
          </cell>
          <cell r="CI673" t="str">
            <v/>
          </cell>
          <cell r="CJ673" t="str">
            <v/>
          </cell>
          <cell r="CK673" t="str">
            <v/>
          </cell>
          <cell r="CL673" t="str">
            <v/>
          </cell>
          <cell r="CM673" t="str">
            <v/>
          </cell>
          <cell r="CN673" t="str">
            <v/>
          </cell>
          <cell r="CO673" t="str">
            <v/>
          </cell>
          <cell r="CP673" t="str">
            <v/>
          </cell>
          <cell r="CQ673" t="str">
            <v/>
          </cell>
          <cell r="CR673" t="str">
            <v/>
          </cell>
          <cell r="CS673" t="str">
            <v/>
          </cell>
          <cell r="CT673" t="str">
            <v/>
          </cell>
          <cell r="CU673" t="str">
            <v/>
          </cell>
          <cell r="CV673" t="str">
            <v/>
          </cell>
          <cell r="CW673" t="str">
            <v/>
          </cell>
          <cell r="CX673" t="str">
            <v/>
          </cell>
          <cell r="CY673" t="str">
            <v/>
          </cell>
          <cell r="CZ673" t="str">
            <v/>
          </cell>
          <cell r="DA673" t="str">
            <v/>
          </cell>
          <cell r="DB673" t="str">
            <v/>
          </cell>
          <cell r="DC673" t="str">
            <v/>
          </cell>
          <cell r="DD673" t="str">
            <v/>
          </cell>
          <cell r="DE673" t="str">
            <v/>
          </cell>
          <cell r="DF673" t="str">
            <v/>
          </cell>
          <cell r="DG673" t="str">
            <v/>
          </cell>
          <cell r="DH673" t="str">
            <v/>
          </cell>
          <cell r="DI673" t="str">
            <v/>
          </cell>
          <cell r="DJ673" t="str">
            <v/>
          </cell>
          <cell r="DK673" t="str">
            <v/>
          </cell>
          <cell r="DL673" t="str">
            <v/>
          </cell>
          <cell r="DM673" t="str">
            <v/>
          </cell>
          <cell r="DN673" t="str">
            <v/>
          </cell>
          <cell r="DO673" t="str">
            <v/>
          </cell>
          <cell r="DP673" t="str">
            <v/>
          </cell>
          <cell r="DQ673" t="str">
            <v/>
          </cell>
          <cell r="DR673" t="str">
            <v/>
          </cell>
          <cell r="DS673" t="str">
            <v/>
          </cell>
          <cell r="DT673" t="str">
            <v/>
          </cell>
          <cell r="DU673" t="str">
            <v/>
          </cell>
          <cell r="DV673" t="str">
            <v/>
          </cell>
          <cell r="DW673" t="str">
            <v/>
          </cell>
        </row>
        <row r="674">
          <cell r="U674" t="str">
            <v>PR19YKY_38</v>
          </cell>
          <cell r="V674" t="str">
            <v xml:space="preserve">Water Supply: we will always provide you with enough safe water, we will not waste water and always protect the environment. </v>
          </cell>
          <cell r="W674" t="str">
            <v>PR19 new</v>
          </cell>
          <cell r="X674">
            <v>38</v>
          </cell>
          <cell r="Y674" t="str">
            <v>Risk of severe restrictions in a drought</v>
          </cell>
          <cell r="Z674" t="str">
            <v xml:space="preserve">The percentage of population at risk of experiencing severe restrictions (such as standpipes or rota cuts) in a 1 in 200-year drought. </v>
          </cell>
          <cell r="AA674">
            <v>1</v>
          </cell>
          <cell r="AB674">
            <v>0</v>
          </cell>
          <cell r="AC674">
            <v>0</v>
          </cell>
          <cell r="AD674">
            <v>0</v>
          </cell>
          <cell r="AE674">
            <v>0</v>
          </cell>
          <cell r="AF674">
            <v>0</v>
          </cell>
          <cell r="AG674">
            <v>0</v>
          </cell>
          <cell r="AH674">
            <v>0</v>
          </cell>
          <cell r="AI674">
            <v>1</v>
          </cell>
          <cell r="AJ674" t="str">
            <v>NFI</v>
          </cell>
          <cell r="AK674" t="str">
            <v/>
          </cell>
          <cell r="AL674" t="str">
            <v/>
          </cell>
          <cell r="AM674" t="str">
            <v>Resilience</v>
          </cell>
          <cell r="AN674" t="str">
            <v>%</v>
          </cell>
          <cell r="AO674" t="str">
            <v>Percentage of population at risk</v>
          </cell>
          <cell r="AP674">
            <v>1</v>
          </cell>
          <cell r="AQ674" t="str">
            <v>Down</v>
          </cell>
          <cell r="AR674" t="str">
            <v>Risk of severe restrictions in a drought</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v>
          </cell>
          <cell r="CB674">
            <v>0</v>
          </cell>
          <cell r="CC674">
            <v>0</v>
          </cell>
          <cell r="CD674" t="str">
            <v/>
          </cell>
          <cell r="CE674" t="str">
            <v/>
          </cell>
          <cell r="CF674" t="str">
            <v/>
          </cell>
          <cell r="CG674" t="str">
            <v/>
          </cell>
          <cell r="CH674" t="str">
            <v/>
          </cell>
          <cell r="CI674" t="str">
            <v/>
          </cell>
          <cell r="CJ674" t="str">
            <v/>
          </cell>
          <cell r="CK674" t="str">
            <v/>
          </cell>
          <cell r="CL674" t="str">
            <v/>
          </cell>
          <cell r="CM674" t="str">
            <v/>
          </cell>
          <cell r="CN674" t="str">
            <v/>
          </cell>
          <cell r="CO674" t="str">
            <v/>
          </cell>
          <cell r="CP674" t="str">
            <v/>
          </cell>
          <cell r="CQ674" t="str">
            <v/>
          </cell>
          <cell r="CR674" t="str">
            <v/>
          </cell>
          <cell r="CS674" t="str">
            <v/>
          </cell>
          <cell r="CT674" t="str">
            <v/>
          </cell>
          <cell r="CU674" t="str">
            <v/>
          </cell>
          <cell r="CV674" t="str">
            <v/>
          </cell>
          <cell r="CW674" t="str">
            <v/>
          </cell>
          <cell r="CX674" t="str">
            <v/>
          </cell>
          <cell r="CY674" t="str">
            <v/>
          </cell>
          <cell r="CZ674" t="str">
            <v/>
          </cell>
          <cell r="DA674" t="str">
            <v/>
          </cell>
          <cell r="DB674" t="str">
            <v/>
          </cell>
          <cell r="DC674" t="str">
            <v/>
          </cell>
          <cell r="DD674" t="str">
            <v/>
          </cell>
          <cell r="DE674" t="str">
            <v/>
          </cell>
          <cell r="DF674" t="str">
            <v/>
          </cell>
          <cell r="DG674" t="str">
            <v/>
          </cell>
          <cell r="DH674" t="str">
            <v/>
          </cell>
          <cell r="DI674" t="str">
            <v/>
          </cell>
          <cell r="DJ674" t="str">
            <v/>
          </cell>
          <cell r="DK674" t="str">
            <v/>
          </cell>
          <cell r="DL674" t="str">
            <v/>
          </cell>
          <cell r="DM674" t="str">
            <v/>
          </cell>
          <cell r="DN674" t="str">
            <v/>
          </cell>
          <cell r="DO674" t="str">
            <v/>
          </cell>
          <cell r="DP674" t="str">
            <v/>
          </cell>
          <cell r="DQ674" t="str">
            <v/>
          </cell>
          <cell r="DR674" t="str">
            <v/>
          </cell>
          <cell r="DS674" t="str">
            <v/>
          </cell>
          <cell r="DT674" t="str">
            <v/>
          </cell>
          <cell r="DU674" t="str">
            <v/>
          </cell>
          <cell r="DV674">
            <v>1</v>
          </cell>
          <cell r="DW674" t="str">
            <v/>
          </cell>
        </row>
        <row r="675">
          <cell r="U675" t="str">
            <v>PR19YKY_40</v>
          </cell>
          <cell r="V675" t="str">
            <v xml:space="preserve">Environment: we will remove surface water from our sewers and recycle all waste water, protecting the environment from sewer flooding and pollution. </v>
          </cell>
          <cell r="W675" t="str">
            <v>PR19 new</v>
          </cell>
          <cell r="X675">
            <v>40</v>
          </cell>
          <cell r="Y675" t="str">
            <v>Quality agricultural products</v>
          </cell>
          <cell r="Z675" t="str">
            <v>The percentage of biosolids sent to agricultural land that achieves Biosolids Assurance Scheme (BAS) certification.</v>
          </cell>
          <cell r="AA675">
            <v>0</v>
          </cell>
          <cell r="AB675">
            <v>0</v>
          </cell>
          <cell r="AC675">
            <v>0</v>
          </cell>
          <cell r="AD675">
            <v>1</v>
          </cell>
          <cell r="AE675">
            <v>0</v>
          </cell>
          <cell r="AF675">
            <v>0</v>
          </cell>
          <cell r="AG675">
            <v>0</v>
          </cell>
          <cell r="AH675">
            <v>0</v>
          </cell>
          <cell r="AI675">
            <v>1</v>
          </cell>
          <cell r="AJ675" t="str">
            <v>Under</v>
          </cell>
          <cell r="AK675" t="str">
            <v xml:space="preserve">Revenue </v>
          </cell>
          <cell r="AL675" t="str">
            <v>In-period</v>
          </cell>
          <cell r="AM675" t="str">
            <v>Bioresources (sludge)</v>
          </cell>
          <cell r="AN675" t="str">
            <v>%</v>
          </cell>
          <cell r="AO675" t="str">
            <v xml:space="preserve">% of biosolids achieving BAS accreditation </v>
          </cell>
          <cell r="AP675">
            <v>0</v>
          </cell>
          <cell r="AQ675" t="str">
            <v>Up</v>
          </cell>
          <cell r="AR675" t="str">
            <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t="str">
            <v/>
          </cell>
          <cell r="BJ675" t="str">
            <v/>
          </cell>
          <cell r="BK675" t="str">
            <v/>
          </cell>
          <cell r="BL675" t="str">
            <v/>
          </cell>
          <cell r="BM675" t="str">
            <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v>
          </cell>
          <cell r="CB675">
            <v>0</v>
          </cell>
          <cell r="CC675">
            <v>0</v>
          </cell>
          <cell r="CD675" t="str">
            <v>Yes</v>
          </cell>
          <cell r="CE675" t="str">
            <v>Yes</v>
          </cell>
          <cell r="CF675" t="str">
            <v>Yes</v>
          </cell>
          <cell r="CG675" t="str">
            <v>Yes</v>
          </cell>
          <cell r="CH675" t="str">
            <v>Yes</v>
          </cell>
          <cell r="CI675" t="str">
            <v/>
          </cell>
          <cell r="CJ675" t="str">
            <v/>
          </cell>
          <cell r="CK675" t="str">
            <v/>
          </cell>
          <cell r="CL675" t="str">
            <v/>
          </cell>
          <cell r="CM675" t="str">
            <v/>
          </cell>
          <cell r="CN675" t="str">
            <v/>
          </cell>
          <cell r="CO675" t="str">
            <v/>
          </cell>
          <cell r="CP675" t="str">
            <v/>
          </cell>
          <cell r="CQ675" t="str">
            <v/>
          </cell>
          <cell r="CR675" t="str">
            <v/>
          </cell>
          <cell r="CS675" t="str">
            <v/>
          </cell>
          <cell r="CT675" t="str">
            <v/>
          </cell>
          <cell r="CU675" t="str">
            <v/>
          </cell>
          <cell r="CV675" t="str">
            <v/>
          </cell>
          <cell r="CW675" t="str">
            <v/>
          </cell>
          <cell r="CX675" t="str">
            <v/>
          </cell>
          <cell r="CY675" t="str">
            <v/>
          </cell>
          <cell r="CZ675" t="str">
            <v/>
          </cell>
          <cell r="DA675" t="str">
            <v/>
          </cell>
          <cell r="DB675" t="str">
            <v/>
          </cell>
          <cell r="DC675" t="str">
            <v/>
          </cell>
          <cell r="DD675" t="str">
            <v/>
          </cell>
          <cell r="DE675" t="str">
            <v/>
          </cell>
          <cell r="DF675" t="str">
            <v/>
          </cell>
          <cell r="DG675" t="str">
            <v/>
          </cell>
          <cell r="DH675" t="str">
            <v/>
          </cell>
          <cell r="DI675" t="str">
            <v/>
          </cell>
          <cell r="DJ675" t="str">
            <v/>
          </cell>
          <cell r="DK675" t="str">
            <v/>
          </cell>
          <cell r="DL675" t="str">
            <v/>
          </cell>
          <cell r="DM675" t="str">
            <v/>
          </cell>
          <cell r="DN675" t="str">
            <v/>
          </cell>
          <cell r="DO675" t="str">
            <v/>
          </cell>
          <cell r="DP675" t="str">
            <v/>
          </cell>
          <cell r="DQ675" t="str">
            <v/>
          </cell>
          <cell r="DR675" t="str">
            <v/>
          </cell>
          <cell r="DS675" t="str">
            <v/>
          </cell>
          <cell r="DT675" t="str">
            <v/>
          </cell>
          <cell r="DU675">
            <v>0</v>
          </cell>
          <cell r="DV675">
            <v>0</v>
          </cell>
          <cell r="DW675">
            <v>0</v>
          </cell>
        </row>
        <row r="676">
          <cell r="U676" t="str">
            <v>PR19YKY_41</v>
          </cell>
          <cell r="V676" t="str">
            <v xml:space="preserve">Environment: we will remove surface water from our sewers and recycle all waste water, protecting the environment from sewer flooding and pollution. </v>
          </cell>
          <cell r="W676" t="str">
            <v>PR14 revision</v>
          </cell>
          <cell r="X676">
            <v>41</v>
          </cell>
          <cell r="Y676" t="str">
            <v xml:space="preserve">Renewable energy generation </v>
          </cell>
          <cell r="Z676" t="str">
            <v xml:space="preserve">The gigawatt- hours of energy generated from the biogas we produce. </v>
          </cell>
          <cell r="AA676">
            <v>0</v>
          </cell>
          <cell r="AB676">
            <v>0</v>
          </cell>
          <cell r="AC676">
            <v>0</v>
          </cell>
          <cell r="AD676">
            <v>1</v>
          </cell>
          <cell r="AE676">
            <v>0</v>
          </cell>
          <cell r="AF676">
            <v>0</v>
          </cell>
          <cell r="AG676">
            <v>0</v>
          </cell>
          <cell r="AH676">
            <v>0</v>
          </cell>
          <cell r="AI676">
            <v>1</v>
          </cell>
          <cell r="AJ676" t="str">
            <v>NFI</v>
          </cell>
          <cell r="AK676" t="str">
            <v/>
          </cell>
          <cell r="AL676" t="str">
            <v/>
          </cell>
          <cell r="AM676" t="str">
            <v>Energy/emissions</v>
          </cell>
          <cell r="AN676" t="str">
            <v>nr</v>
          </cell>
          <cell r="AO676" t="str">
            <v>GWh</v>
          </cell>
          <cell r="AP676">
            <v>0</v>
          </cell>
          <cell r="AQ676" t="str">
            <v>Up</v>
          </cell>
          <cell r="AR676" t="str">
            <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t="str">
            <v/>
          </cell>
          <cell r="BJ676" t="str">
            <v/>
          </cell>
          <cell r="BK676" t="str">
            <v/>
          </cell>
          <cell r="BL676" t="str">
            <v/>
          </cell>
          <cell r="BM676" t="str">
            <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0</v>
          </cell>
          <cell r="CB676">
            <v>0</v>
          </cell>
          <cell r="CC676">
            <v>0</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t="str">
            <v/>
          </cell>
          <cell r="CV676" t="str">
            <v/>
          </cell>
          <cell r="CW676" t="str">
            <v/>
          </cell>
          <cell r="CX676" t="str">
            <v/>
          </cell>
          <cell r="CY676" t="str">
            <v/>
          </cell>
          <cell r="CZ676" t="str">
            <v/>
          </cell>
          <cell r="DA676" t="str">
            <v/>
          </cell>
          <cell r="DB676" t="str">
            <v/>
          </cell>
          <cell r="DC676" t="str">
            <v/>
          </cell>
          <cell r="DD676" t="str">
            <v/>
          </cell>
          <cell r="DE676" t="str">
            <v/>
          </cell>
          <cell r="DF676" t="str">
            <v/>
          </cell>
          <cell r="DG676" t="str">
            <v/>
          </cell>
          <cell r="DH676" t="str">
            <v/>
          </cell>
          <cell r="DI676" t="str">
            <v/>
          </cell>
          <cell r="DJ676" t="str">
            <v/>
          </cell>
          <cell r="DK676" t="str">
            <v/>
          </cell>
          <cell r="DL676" t="str">
            <v/>
          </cell>
          <cell r="DM676" t="str">
            <v/>
          </cell>
          <cell r="DN676" t="str">
            <v/>
          </cell>
          <cell r="DO676" t="str">
            <v/>
          </cell>
          <cell r="DP676" t="str">
            <v/>
          </cell>
          <cell r="DQ676" t="str">
            <v/>
          </cell>
          <cell r="DR676" t="str">
            <v/>
          </cell>
          <cell r="DS676" t="str">
            <v/>
          </cell>
          <cell r="DT676" t="str">
            <v/>
          </cell>
          <cell r="DU676">
            <v>0</v>
          </cell>
          <cell r="DV676">
            <v>0</v>
          </cell>
          <cell r="DW676">
            <v>0</v>
          </cell>
        </row>
        <row r="677">
          <cell r="U677" t="str">
            <v>PR19YKY_NEP01</v>
          </cell>
          <cell r="V677" t="str">
            <v/>
          </cell>
          <cell r="W677" t="str">
            <v/>
          </cell>
          <cell r="X677" t="str">
            <v>NEP01</v>
          </cell>
          <cell r="Y677" t="str">
            <v>WINEP Delivery</v>
          </cell>
          <cell r="Z677" t="str">
            <v/>
          </cell>
          <cell r="AA677" t="str">
            <v/>
          </cell>
          <cell r="AB677" t="str">
            <v/>
          </cell>
          <cell r="AC677" t="str">
            <v/>
          </cell>
          <cell r="AD677" t="str">
            <v/>
          </cell>
          <cell r="AE677" t="str">
            <v/>
          </cell>
          <cell r="AF677" t="str">
            <v/>
          </cell>
          <cell r="AG677" t="str">
            <v/>
          </cell>
          <cell r="AH677" t="str">
            <v/>
          </cell>
          <cell r="AI677">
            <v>0</v>
          </cell>
          <cell r="AJ677" t="str">
            <v>NFI</v>
          </cell>
          <cell r="AK677" t="str">
            <v/>
          </cell>
          <cell r="AL677" t="str">
            <v/>
          </cell>
          <cell r="AM677" t="str">
            <v/>
          </cell>
          <cell r="AN677" t="str">
            <v/>
          </cell>
          <cell r="AO677" t="str">
            <v>WINEP requirements met or not met in each year</v>
          </cell>
          <cell r="AP677">
            <v>0</v>
          </cell>
          <cell r="AQ677" t="str">
            <v/>
          </cell>
          <cell r="AR677" t="str">
            <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t="str">
            <v/>
          </cell>
          <cell r="BJ677" t="str">
            <v/>
          </cell>
          <cell r="BK677" t="str">
            <v/>
          </cell>
          <cell r="BL677" t="str">
            <v/>
          </cell>
          <cell r="BM677" t="str">
            <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0</v>
          </cell>
          <cell r="CB677">
            <v>0</v>
          </cell>
          <cell r="CC677">
            <v>0</v>
          </cell>
          <cell r="CD677" t="str">
            <v/>
          </cell>
          <cell r="CE677" t="str">
            <v/>
          </cell>
          <cell r="CF677" t="str">
            <v/>
          </cell>
          <cell r="CG677" t="str">
            <v/>
          </cell>
          <cell r="CH677" t="str">
            <v/>
          </cell>
          <cell r="CI677" t="str">
            <v/>
          </cell>
          <cell r="CJ677" t="str">
            <v/>
          </cell>
          <cell r="CK677" t="str">
            <v/>
          </cell>
          <cell r="CL677" t="str">
            <v/>
          </cell>
          <cell r="CM677" t="str">
            <v/>
          </cell>
          <cell r="CN677" t="str">
            <v/>
          </cell>
          <cell r="CO677" t="str">
            <v/>
          </cell>
          <cell r="CP677" t="str">
            <v/>
          </cell>
          <cell r="CQ677" t="str">
            <v/>
          </cell>
          <cell r="CR677" t="str">
            <v/>
          </cell>
          <cell r="CS677" t="str">
            <v/>
          </cell>
          <cell r="CT677" t="str">
            <v/>
          </cell>
          <cell r="CU677" t="str">
            <v/>
          </cell>
          <cell r="CV677" t="str">
            <v/>
          </cell>
          <cell r="CW677" t="str">
            <v/>
          </cell>
          <cell r="CX677" t="str">
            <v/>
          </cell>
          <cell r="CY677" t="str">
            <v/>
          </cell>
          <cell r="CZ677" t="str">
            <v/>
          </cell>
          <cell r="DA677" t="str">
            <v/>
          </cell>
          <cell r="DB677" t="str">
            <v/>
          </cell>
          <cell r="DC677" t="str">
            <v/>
          </cell>
          <cell r="DD677" t="str">
            <v/>
          </cell>
          <cell r="DE677" t="str">
            <v/>
          </cell>
          <cell r="DF677" t="str">
            <v/>
          </cell>
          <cell r="DG677" t="str">
            <v/>
          </cell>
          <cell r="DH677" t="str">
            <v/>
          </cell>
          <cell r="DI677" t="str">
            <v/>
          </cell>
          <cell r="DJ677" t="str">
            <v/>
          </cell>
          <cell r="DK677" t="str">
            <v/>
          </cell>
          <cell r="DL677" t="str">
            <v/>
          </cell>
          <cell r="DM677" t="str">
            <v/>
          </cell>
          <cell r="DN677" t="str">
            <v/>
          </cell>
          <cell r="DO677" t="str">
            <v/>
          </cell>
          <cell r="DP677" t="str">
            <v/>
          </cell>
          <cell r="DQ677" t="str">
            <v/>
          </cell>
          <cell r="DR677" t="str">
            <v/>
          </cell>
          <cell r="DS677" t="str">
            <v/>
          </cell>
          <cell r="DT677" t="str">
            <v/>
          </cell>
          <cell r="DU677">
            <v>0</v>
          </cell>
          <cell r="DV677">
            <v>0</v>
          </cell>
          <cell r="DW677">
            <v>0</v>
          </cell>
        </row>
        <row r="678">
          <cell r="U678" t="str">
            <v>PR19YKY_42</v>
          </cell>
          <cell r="V678" t="str">
            <v>Customers: we will develop the deepest possible understanding of our customers’ needs and wants and ensure that we develop a service tailored and personalised to meet those needs.</v>
          </cell>
          <cell r="W678" t="str">
            <v>PR19 new</v>
          </cell>
          <cell r="X678">
            <v>42</v>
          </cell>
          <cell r="Y678" t="str">
            <v>Priority services for customers in vulnerable circumstances</v>
          </cell>
          <cell r="Z678"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AA678">
            <v>0</v>
          </cell>
          <cell r="AB678">
            <v>0</v>
          </cell>
          <cell r="AC678">
            <v>0</v>
          </cell>
          <cell r="AD678">
            <v>0</v>
          </cell>
          <cell r="AE678">
            <v>1</v>
          </cell>
          <cell r="AF678">
            <v>0</v>
          </cell>
          <cell r="AG678">
            <v>0</v>
          </cell>
          <cell r="AH678">
            <v>0</v>
          </cell>
          <cell r="AI678">
            <v>1</v>
          </cell>
          <cell r="AJ678" t="str">
            <v>NFI</v>
          </cell>
          <cell r="AK678" t="str">
            <v/>
          </cell>
          <cell r="AL678" t="str">
            <v/>
          </cell>
          <cell r="AM678" t="str">
            <v>Billing, debt, vfm</v>
          </cell>
          <cell r="AN678" t="str">
            <v>%</v>
          </cell>
          <cell r="AO678" t="str">
            <v>Percentage of applicable households</v>
          </cell>
          <cell r="AP678">
            <v>1</v>
          </cell>
          <cell r="AQ678" t="str">
            <v>Up</v>
          </cell>
          <cell r="AR678" t="str">
            <v>Priority services for customers in vulnerable circumstances</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t="str">
            <v>4.0 / 17.5 / 45</v>
          </cell>
          <cell r="BJ678" t="str">
            <v>5.8 / 35 / 90</v>
          </cell>
          <cell r="BK678" t="str">
            <v>7.5 / 35 / 90</v>
          </cell>
          <cell r="BL678" t="str">
            <v>9.1 / 35 / 90</v>
          </cell>
          <cell r="BM678" t="str">
            <v>10 / 35 / 90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0</v>
          </cell>
          <cell r="CB678">
            <v>0</v>
          </cell>
          <cell r="CC678">
            <v>0</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t="str">
            <v/>
          </cell>
          <cell r="CV678" t="str">
            <v/>
          </cell>
          <cell r="CW678" t="str">
            <v/>
          </cell>
          <cell r="CX678" t="str">
            <v/>
          </cell>
          <cell r="CY678" t="str">
            <v/>
          </cell>
          <cell r="CZ678" t="str">
            <v/>
          </cell>
          <cell r="DA678" t="str">
            <v/>
          </cell>
          <cell r="DB678" t="str">
            <v/>
          </cell>
          <cell r="DC678" t="str">
            <v/>
          </cell>
          <cell r="DD678" t="str">
            <v/>
          </cell>
          <cell r="DE678" t="str">
            <v/>
          </cell>
          <cell r="DF678" t="str">
            <v/>
          </cell>
          <cell r="DG678" t="str">
            <v/>
          </cell>
          <cell r="DH678" t="str">
            <v/>
          </cell>
          <cell r="DI678" t="str">
            <v/>
          </cell>
          <cell r="DJ678" t="str">
            <v/>
          </cell>
          <cell r="DK678" t="str">
            <v/>
          </cell>
          <cell r="DL678" t="str">
            <v/>
          </cell>
          <cell r="DM678" t="str">
            <v/>
          </cell>
          <cell r="DN678" t="str">
            <v/>
          </cell>
          <cell r="DO678" t="str">
            <v/>
          </cell>
          <cell r="DP678" t="str">
            <v/>
          </cell>
          <cell r="DQ678" t="str">
            <v/>
          </cell>
          <cell r="DR678" t="str">
            <v/>
          </cell>
          <cell r="DS678" t="str">
            <v/>
          </cell>
          <cell r="DT678" t="str">
            <v/>
          </cell>
          <cell r="DU678">
            <v>0</v>
          </cell>
          <cell r="DV678">
            <v>0</v>
          </cell>
          <cell r="DW678">
            <v>0</v>
          </cell>
        </row>
        <row r="679">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v>
          </cell>
          <cell r="CB679">
            <v>0</v>
          </cell>
          <cell r="CC679">
            <v>0</v>
          </cell>
          <cell r="CD679">
            <v>0</v>
          </cell>
          <cell r="CE679">
            <v>0</v>
          </cell>
          <cell r="CF679">
            <v>0</v>
          </cell>
          <cell r="CG679">
            <v>0</v>
          </cell>
          <cell r="CH679">
            <v>0</v>
          </cell>
          <cell r="CI679">
            <v>0</v>
          </cell>
          <cell r="CJ679">
            <v>0</v>
          </cell>
          <cell r="CK679">
            <v>0</v>
          </cell>
          <cell r="CL679">
            <v>0</v>
          </cell>
          <cell r="CM679">
            <v>0</v>
          </cell>
          <cell r="CN679">
            <v>0</v>
          </cell>
          <cell r="CO679">
            <v>0</v>
          </cell>
          <cell r="CP679">
            <v>0</v>
          </cell>
          <cell r="CQ679">
            <v>0</v>
          </cell>
          <cell r="CR679">
            <v>0</v>
          </cell>
          <cell r="CS679">
            <v>0</v>
          </cell>
          <cell r="CT679">
            <v>0</v>
          </cell>
          <cell r="CU679">
            <v>0</v>
          </cell>
          <cell r="CV679">
            <v>0</v>
          </cell>
          <cell r="CW679">
            <v>0</v>
          </cell>
          <cell r="CX679">
            <v>0</v>
          </cell>
          <cell r="CY679">
            <v>0</v>
          </cell>
          <cell r="CZ679">
            <v>0</v>
          </cell>
          <cell r="DA679">
            <v>0</v>
          </cell>
          <cell r="DB679">
            <v>0</v>
          </cell>
          <cell r="DC679">
            <v>0</v>
          </cell>
          <cell r="DD679">
            <v>0</v>
          </cell>
          <cell r="DE679">
            <v>0</v>
          </cell>
          <cell r="DF679">
            <v>0</v>
          </cell>
          <cell r="DG679">
            <v>0</v>
          </cell>
          <cell r="DH679">
            <v>0</v>
          </cell>
          <cell r="DI679">
            <v>0</v>
          </cell>
          <cell r="DJ679">
            <v>0</v>
          </cell>
          <cell r="DK679">
            <v>0</v>
          </cell>
          <cell r="DL679">
            <v>0</v>
          </cell>
          <cell r="DM679">
            <v>0</v>
          </cell>
          <cell r="DN679">
            <v>0</v>
          </cell>
          <cell r="DO679">
            <v>0</v>
          </cell>
          <cell r="DP679">
            <v>0</v>
          </cell>
          <cell r="DQ679">
            <v>0</v>
          </cell>
          <cell r="DR679">
            <v>0</v>
          </cell>
          <cell r="DS679">
            <v>0</v>
          </cell>
          <cell r="DT679">
            <v>0</v>
          </cell>
          <cell r="DU679">
            <v>0</v>
          </cell>
          <cell r="DV679">
            <v>0</v>
          </cell>
          <cell r="DW679">
            <v>0</v>
          </cell>
        </row>
        <row r="680">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v>
          </cell>
          <cell r="CB680">
            <v>0</v>
          </cell>
          <cell r="CC680">
            <v>0</v>
          </cell>
          <cell r="CD680">
            <v>0</v>
          </cell>
          <cell r="CE680">
            <v>0</v>
          </cell>
          <cell r="CF680">
            <v>0</v>
          </cell>
          <cell r="CG680">
            <v>0</v>
          </cell>
          <cell r="CH680">
            <v>0</v>
          </cell>
          <cell r="CI680">
            <v>0</v>
          </cell>
          <cell r="CJ680">
            <v>0</v>
          </cell>
          <cell r="CK680">
            <v>0</v>
          </cell>
          <cell r="CL680">
            <v>0</v>
          </cell>
          <cell r="CM680">
            <v>0</v>
          </cell>
          <cell r="CN680">
            <v>0</v>
          </cell>
          <cell r="CO680">
            <v>0</v>
          </cell>
          <cell r="CP680">
            <v>0</v>
          </cell>
          <cell r="CQ680">
            <v>0</v>
          </cell>
          <cell r="CR680">
            <v>0</v>
          </cell>
          <cell r="CS680">
            <v>0</v>
          </cell>
          <cell r="CT680">
            <v>0</v>
          </cell>
          <cell r="CU680">
            <v>0</v>
          </cell>
          <cell r="CV680">
            <v>0</v>
          </cell>
          <cell r="CW680">
            <v>0</v>
          </cell>
          <cell r="CX680">
            <v>0</v>
          </cell>
          <cell r="CY680">
            <v>0</v>
          </cell>
          <cell r="CZ680">
            <v>0</v>
          </cell>
          <cell r="DA680">
            <v>0</v>
          </cell>
          <cell r="DB680">
            <v>0</v>
          </cell>
          <cell r="DC680">
            <v>0</v>
          </cell>
          <cell r="DD680">
            <v>0</v>
          </cell>
          <cell r="DE680">
            <v>0</v>
          </cell>
          <cell r="DF680">
            <v>0</v>
          </cell>
          <cell r="DG680">
            <v>0</v>
          </cell>
          <cell r="DH680">
            <v>0</v>
          </cell>
          <cell r="DI680">
            <v>0</v>
          </cell>
          <cell r="DJ680">
            <v>0</v>
          </cell>
          <cell r="DK680">
            <v>0</v>
          </cell>
          <cell r="DL680">
            <v>0</v>
          </cell>
          <cell r="DM680">
            <v>0</v>
          </cell>
          <cell r="DN680">
            <v>0</v>
          </cell>
          <cell r="DO680">
            <v>0</v>
          </cell>
          <cell r="DP680">
            <v>0</v>
          </cell>
          <cell r="DQ680">
            <v>0</v>
          </cell>
          <cell r="DR680">
            <v>0</v>
          </cell>
          <cell r="DS680">
            <v>0</v>
          </cell>
          <cell r="DT680">
            <v>0</v>
          </cell>
          <cell r="DU680">
            <v>0</v>
          </cell>
          <cell r="DV680">
            <v>0</v>
          </cell>
          <cell r="DW680">
            <v>0</v>
          </cell>
        </row>
        <row r="681">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0</v>
          </cell>
          <cell r="CB681">
            <v>0</v>
          </cell>
          <cell r="CC681">
            <v>0</v>
          </cell>
          <cell r="CD681">
            <v>0</v>
          </cell>
          <cell r="CE681">
            <v>0</v>
          </cell>
          <cell r="CF681">
            <v>0</v>
          </cell>
          <cell r="CG681">
            <v>0</v>
          </cell>
          <cell r="CH681">
            <v>0</v>
          </cell>
          <cell r="CI681">
            <v>0</v>
          </cell>
          <cell r="CJ681">
            <v>0</v>
          </cell>
          <cell r="CK681">
            <v>0</v>
          </cell>
          <cell r="CL681">
            <v>0</v>
          </cell>
          <cell r="CM681">
            <v>0</v>
          </cell>
          <cell r="CN681">
            <v>0</v>
          </cell>
          <cell r="CO681">
            <v>0</v>
          </cell>
          <cell r="CP681">
            <v>0</v>
          </cell>
          <cell r="CQ681">
            <v>0</v>
          </cell>
          <cell r="CR681">
            <v>0</v>
          </cell>
          <cell r="CS681">
            <v>0</v>
          </cell>
          <cell r="CT681">
            <v>0</v>
          </cell>
          <cell r="CU681">
            <v>0</v>
          </cell>
          <cell r="CV681">
            <v>0</v>
          </cell>
          <cell r="CW681">
            <v>0</v>
          </cell>
          <cell r="CX681">
            <v>0</v>
          </cell>
          <cell r="CY681">
            <v>0</v>
          </cell>
          <cell r="CZ681">
            <v>0</v>
          </cell>
          <cell r="DA681">
            <v>0</v>
          </cell>
          <cell r="DB681">
            <v>0</v>
          </cell>
          <cell r="DC681">
            <v>0</v>
          </cell>
          <cell r="DD681">
            <v>0</v>
          </cell>
          <cell r="DE681">
            <v>0</v>
          </cell>
          <cell r="DF681">
            <v>0</v>
          </cell>
          <cell r="DG681">
            <v>0</v>
          </cell>
          <cell r="DH681">
            <v>0</v>
          </cell>
          <cell r="DI681">
            <v>0</v>
          </cell>
          <cell r="DJ681">
            <v>0</v>
          </cell>
          <cell r="DK681">
            <v>0</v>
          </cell>
          <cell r="DL681">
            <v>0</v>
          </cell>
          <cell r="DM681">
            <v>0</v>
          </cell>
          <cell r="DN681">
            <v>0</v>
          </cell>
          <cell r="DO681">
            <v>0</v>
          </cell>
          <cell r="DP681">
            <v>0</v>
          </cell>
          <cell r="DQ681">
            <v>0</v>
          </cell>
          <cell r="DR681">
            <v>0</v>
          </cell>
          <cell r="DS681">
            <v>0</v>
          </cell>
          <cell r="DT681">
            <v>0</v>
          </cell>
          <cell r="DU681">
            <v>0</v>
          </cell>
          <cell r="DV681">
            <v>0</v>
          </cell>
          <cell r="DW681">
            <v>0</v>
          </cell>
        </row>
        <row r="682">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0</v>
          </cell>
          <cell r="CB682">
            <v>0</v>
          </cell>
          <cell r="CC682">
            <v>0</v>
          </cell>
          <cell r="CD682">
            <v>0</v>
          </cell>
          <cell r="CE682">
            <v>0</v>
          </cell>
          <cell r="CF682">
            <v>0</v>
          </cell>
          <cell r="CG682">
            <v>0</v>
          </cell>
          <cell r="CH682">
            <v>0</v>
          </cell>
          <cell r="CI682">
            <v>0</v>
          </cell>
          <cell r="CJ682">
            <v>0</v>
          </cell>
          <cell r="CK682">
            <v>0</v>
          </cell>
          <cell r="CL682">
            <v>0</v>
          </cell>
          <cell r="CM682">
            <v>0</v>
          </cell>
          <cell r="CN682">
            <v>0</v>
          </cell>
          <cell r="CO682">
            <v>0</v>
          </cell>
          <cell r="CP682">
            <v>0</v>
          </cell>
          <cell r="CQ682">
            <v>0</v>
          </cell>
          <cell r="CR682">
            <v>0</v>
          </cell>
          <cell r="CS682">
            <v>0</v>
          </cell>
          <cell r="CT682">
            <v>0</v>
          </cell>
          <cell r="CU682">
            <v>0</v>
          </cell>
          <cell r="CV682">
            <v>0</v>
          </cell>
          <cell r="CW682">
            <v>0</v>
          </cell>
          <cell r="CX682">
            <v>0</v>
          </cell>
          <cell r="CY682">
            <v>0</v>
          </cell>
          <cell r="CZ682">
            <v>0</v>
          </cell>
          <cell r="DA682">
            <v>0</v>
          </cell>
          <cell r="DB682">
            <v>0</v>
          </cell>
          <cell r="DC682">
            <v>0</v>
          </cell>
          <cell r="DD682">
            <v>0</v>
          </cell>
          <cell r="DE682">
            <v>0</v>
          </cell>
          <cell r="DF682">
            <v>0</v>
          </cell>
          <cell r="DG682">
            <v>0</v>
          </cell>
          <cell r="DH682">
            <v>0</v>
          </cell>
          <cell r="DI682">
            <v>0</v>
          </cell>
          <cell r="DJ682">
            <v>0</v>
          </cell>
          <cell r="DK682">
            <v>0</v>
          </cell>
          <cell r="DL682">
            <v>0</v>
          </cell>
          <cell r="DM682">
            <v>0</v>
          </cell>
          <cell r="DN682">
            <v>0</v>
          </cell>
          <cell r="DO682">
            <v>0</v>
          </cell>
          <cell r="DP682">
            <v>0</v>
          </cell>
          <cell r="DQ682">
            <v>0</v>
          </cell>
          <cell r="DR682">
            <v>0</v>
          </cell>
          <cell r="DS682">
            <v>0</v>
          </cell>
          <cell r="DT682">
            <v>0</v>
          </cell>
          <cell r="DU682">
            <v>0</v>
          </cell>
          <cell r="DV682">
            <v>0</v>
          </cell>
          <cell r="DW682">
            <v>0</v>
          </cell>
        </row>
        <row r="683">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cell r="CJ683">
            <v>0</v>
          </cell>
          <cell r="CK683">
            <v>0</v>
          </cell>
          <cell r="CL683">
            <v>0</v>
          </cell>
          <cell r="CM683">
            <v>0</v>
          </cell>
          <cell r="CN683">
            <v>0</v>
          </cell>
          <cell r="CO683">
            <v>0</v>
          </cell>
          <cell r="CP683">
            <v>0</v>
          </cell>
          <cell r="CQ683">
            <v>0</v>
          </cell>
          <cell r="CR683">
            <v>0</v>
          </cell>
          <cell r="CS683">
            <v>0</v>
          </cell>
          <cell r="CT683">
            <v>0</v>
          </cell>
          <cell r="CU683">
            <v>0</v>
          </cell>
          <cell r="CV683">
            <v>0</v>
          </cell>
          <cell r="CW683">
            <v>0</v>
          </cell>
          <cell r="CX683">
            <v>0</v>
          </cell>
          <cell r="CY683">
            <v>0</v>
          </cell>
          <cell r="CZ683">
            <v>0</v>
          </cell>
          <cell r="DA683">
            <v>0</v>
          </cell>
          <cell r="DB683">
            <v>0</v>
          </cell>
          <cell r="DC683">
            <v>0</v>
          </cell>
          <cell r="DD683">
            <v>0</v>
          </cell>
          <cell r="DE683">
            <v>0</v>
          </cell>
          <cell r="DF683">
            <v>0</v>
          </cell>
          <cell r="DG683">
            <v>0</v>
          </cell>
          <cell r="DH683">
            <v>0</v>
          </cell>
          <cell r="DI683">
            <v>0</v>
          </cell>
          <cell r="DJ683">
            <v>0</v>
          </cell>
          <cell r="DK683">
            <v>0</v>
          </cell>
          <cell r="DL683">
            <v>0</v>
          </cell>
          <cell r="DM683">
            <v>0</v>
          </cell>
          <cell r="DN683">
            <v>0</v>
          </cell>
          <cell r="DO683">
            <v>0</v>
          </cell>
          <cell r="DP683">
            <v>0</v>
          </cell>
          <cell r="DQ683">
            <v>0</v>
          </cell>
          <cell r="DR683">
            <v>0</v>
          </cell>
          <cell r="DS683">
            <v>0</v>
          </cell>
          <cell r="DT683">
            <v>0</v>
          </cell>
          <cell r="DU683">
            <v>0</v>
          </cell>
          <cell r="DV683">
            <v>0</v>
          </cell>
          <cell r="DW683">
            <v>0</v>
          </cell>
        </row>
        <row r="684">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0</v>
          </cell>
          <cell r="CB684">
            <v>0</v>
          </cell>
          <cell r="CC684">
            <v>0</v>
          </cell>
          <cell r="CD684">
            <v>0</v>
          </cell>
          <cell r="CE684">
            <v>0</v>
          </cell>
          <cell r="CF684">
            <v>0</v>
          </cell>
          <cell r="CG684">
            <v>0</v>
          </cell>
          <cell r="CH684">
            <v>0</v>
          </cell>
          <cell r="CI684">
            <v>0</v>
          </cell>
          <cell r="CJ684">
            <v>0</v>
          </cell>
          <cell r="CK684">
            <v>0</v>
          </cell>
          <cell r="CL684">
            <v>0</v>
          </cell>
          <cell r="CM684">
            <v>0</v>
          </cell>
          <cell r="CN684">
            <v>0</v>
          </cell>
          <cell r="CO684">
            <v>0</v>
          </cell>
          <cell r="CP684">
            <v>0</v>
          </cell>
          <cell r="CQ684">
            <v>0</v>
          </cell>
          <cell r="CR684">
            <v>0</v>
          </cell>
          <cell r="CS684">
            <v>0</v>
          </cell>
          <cell r="CT684">
            <v>0</v>
          </cell>
          <cell r="CU684">
            <v>0</v>
          </cell>
          <cell r="CV684">
            <v>0</v>
          </cell>
          <cell r="CW684">
            <v>0</v>
          </cell>
          <cell r="CX684">
            <v>0</v>
          </cell>
          <cell r="CY684">
            <v>0</v>
          </cell>
          <cell r="CZ684">
            <v>0</v>
          </cell>
          <cell r="DA684">
            <v>0</v>
          </cell>
          <cell r="DB684">
            <v>0</v>
          </cell>
          <cell r="DC684">
            <v>0</v>
          </cell>
          <cell r="DD684">
            <v>0</v>
          </cell>
          <cell r="DE684">
            <v>0</v>
          </cell>
          <cell r="DF684">
            <v>0</v>
          </cell>
          <cell r="DG684">
            <v>0</v>
          </cell>
          <cell r="DH684">
            <v>0</v>
          </cell>
          <cell r="DI684">
            <v>0</v>
          </cell>
          <cell r="DJ684">
            <v>0</v>
          </cell>
          <cell r="DK684">
            <v>0</v>
          </cell>
          <cell r="DL684">
            <v>0</v>
          </cell>
          <cell r="DM684">
            <v>0</v>
          </cell>
          <cell r="DN684">
            <v>0</v>
          </cell>
          <cell r="DO684">
            <v>0</v>
          </cell>
          <cell r="DP684">
            <v>0</v>
          </cell>
          <cell r="DQ684">
            <v>0</v>
          </cell>
          <cell r="DR684">
            <v>0</v>
          </cell>
          <cell r="DS684">
            <v>0</v>
          </cell>
          <cell r="DT684">
            <v>0</v>
          </cell>
          <cell r="DU684">
            <v>0</v>
          </cell>
          <cell r="DV684">
            <v>0</v>
          </cell>
          <cell r="DW684">
            <v>0</v>
          </cell>
        </row>
        <row r="685">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0</v>
          </cell>
          <cell r="CB685">
            <v>0</v>
          </cell>
          <cell r="CC685">
            <v>0</v>
          </cell>
          <cell r="CD685">
            <v>0</v>
          </cell>
          <cell r="CE685">
            <v>0</v>
          </cell>
          <cell r="CF685">
            <v>0</v>
          </cell>
          <cell r="CG685">
            <v>0</v>
          </cell>
          <cell r="CH685">
            <v>0</v>
          </cell>
          <cell r="CI685">
            <v>0</v>
          </cell>
          <cell r="CJ685">
            <v>0</v>
          </cell>
          <cell r="CK685">
            <v>0</v>
          </cell>
          <cell r="CL685">
            <v>0</v>
          </cell>
          <cell r="CM685">
            <v>0</v>
          </cell>
          <cell r="CN685">
            <v>0</v>
          </cell>
          <cell r="CO685">
            <v>0</v>
          </cell>
          <cell r="CP685">
            <v>0</v>
          </cell>
          <cell r="CQ685">
            <v>0</v>
          </cell>
          <cell r="CR685">
            <v>0</v>
          </cell>
          <cell r="CS685">
            <v>0</v>
          </cell>
          <cell r="CT685">
            <v>0</v>
          </cell>
          <cell r="CU685">
            <v>0</v>
          </cell>
          <cell r="CV685">
            <v>0</v>
          </cell>
          <cell r="CW685">
            <v>0</v>
          </cell>
          <cell r="CX685">
            <v>0</v>
          </cell>
          <cell r="CY685">
            <v>0</v>
          </cell>
          <cell r="CZ685">
            <v>0</v>
          </cell>
          <cell r="DA685">
            <v>0</v>
          </cell>
          <cell r="DB685">
            <v>0</v>
          </cell>
          <cell r="DC685">
            <v>0</v>
          </cell>
          <cell r="DD685">
            <v>0</v>
          </cell>
          <cell r="DE685">
            <v>0</v>
          </cell>
          <cell r="DF685">
            <v>0</v>
          </cell>
          <cell r="DG685">
            <v>0</v>
          </cell>
          <cell r="DH685">
            <v>0</v>
          </cell>
          <cell r="DI685">
            <v>0</v>
          </cell>
          <cell r="DJ685">
            <v>0</v>
          </cell>
          <cell r="DK685">
            <v>0</v>
          </cell>
          <cell r="DL685">
            <v>0</v>
          </cell>
          <cell r="DM685">
            <v>0</v>
          </cell>
          <cell r="DN685">
            <v>0</v>
          </cell>
          <cell r="DO685">
            <v>0</v>
          </cell>
          <cell r="DP685">
            <v>0</v>
          </cell>
          <cell r="DQ685">
            <v>0</v>
          </cell>
          <cell r="DR685">
            <v>0</v>
          </cell>
          <cell r="DS685">
            <v>0</v>
          </cell>
          <cell r="DT685">
            <v>0</v>
          </cell>
          <cell r="DU685">
            <v>0</v>
          </cell>
          <cell r="DV685">
            <v>0</v>
          </cell>
          <cell r="DW685">
            <v>0</v>
          </cell>
        </row>
        <row r="686">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v>
          </cell>
          <cell r="CB686">
            <v>0</v>
          </cell>
          <cell r="CC686">
            <v>0</v>
          </cell>
          <cell r="CD686">
            <v>0</v>
          </cell>
          <cell r="CE686">
            <v>0</v>
          </cell>
          <cell r="CF686">
            <v>0</v>
          </cell>
          <cell r="CG686">
            <v>0</v>
          </cell>
          <cell r="CH686">
            <v>0</v>
          </cell>
          <cell r="CI686">
            <v>0</v>
          </cell>
          <cell r="CJ686">
            <v>0</v>
          </cell>
          <cell r="CK686">
            <v>0</v>
          </cell>
          <cell r="CL686">
            <v>0</v>
          </cell>
          <cell r="CM686">
            <v>0</v>
          </cell>
          <cell r="CN686">
            <v>0</v>
          </cell>
          <cell r="CO686">
            <v>0</v>
          </cell>
          <cell r="CP686">
            <v>0</v>
          </cell>
          <cell r="CQ686">
            <v>0</v>
          </cell>
          <cell r="CR686">
            <v>0</v>
          </cell>
          <cell r="CS686">
            <v>0</v>
          </cell>
          <cell r="CT686">
            <v>0</v>
          </cell>
          <cell r="CU686">
            <v>0</v>
          </cell>
          <cell r="CV686">
            <v>0</v>
          </cell>
          <cell r="CW686">
            <v>0</v>
          </cell>
          <cell r="CX686">
            <v>0</v>
          </cell>
          <cell r="CY686">
            <v>0</v>
          </cell>
          <cell r="CZ686">
            <v>0</v>
          </cell>
          <cell r="DA686">
            <v>0</v>
          </cell>
          <cell r="DB686">
            <v>0</v>
          </cell>
          <cell r="DC686">
            <v>0</v>
          </cell>
          <cell r="DD686">
            <v>0</v>
          </cell>
          <cell r="DE686">
            <v>0</v>
          </cell>
          <cell r="DF686">
            <v>0</v>
          </cell>
          <cell r="DG686">
            <v>0</v>
          </cell>
          <cell r="DH686">
            <v>0</v>
          </cell>
          <cell r="DI686">
            <v>0</v>
          </cell>
          <cell r="DJ686">
            <v>0</v>
          </cell>
          <cell r="DK686">
            <v>0</v>
          </cell>
          <cell r="DL686">
            <v>0</v>
          </cell>
          <cell r="DM686">
            <v>0</v>
          </cell>
          <cell r="DN686">
            <v>0</v>
          </cell>
          <cell r="DO686">
            <v>0</v>
          </cell>
          <cell r="DP686">
            <v>0</v>
          </cell>
          <cell r="DQ686">
            <v>0</v>
          </cell>
          <cell r="DR686">
            <v>0</v>
          </cell>
          <cell r="DS686">
            <v>0</v>
          </cell>
          <cell r="DT686">
            <v>0</v>
          </cell>
          <cell r="DU686">
            <v>0</v>
          </cell>
          <cell r="DV686">
            <v>0</v>
          </cell>
          <cell r="DW686">
            <v>0</v>
          </cell>
        </row>
        <row r="687">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0</v>
          </cell>
          <cell r="CB687">
            <v>0</v>
          </cell>
          <cell r="CC687">
            <v>0</v>
          </cell>
          <cell r="CD687">
            <v>0</v>
          </cell>
          <cell r="CE687">
            <v>0</v>
          </cell>
          <cell r="CF687">
            <v>0</v>
          </cell>
          <cell r="CG687">
            <v>0</v>
          </cell>
          <cell r="CH687">
            <v>0</v>
          </cell>
          <cell r="CI687">
            <v>0</v>
          </cell>
          <cell r="CJ687">
            <v>0</v>
          </cell>
          <cell r="CK687">
            <v>0</v>
          </cell>
          <cell r="CL687">
            <v>0</v>
          </cell>
          <cell r="CM687">
            <v>0</v>
          </cell>
          <cell r="CN687">
            <v>0</v>
          </cell>
          <cell r="CO687">
            <v>0</v>
          </cell>
          <cell r="CP687">
            <v>0</v>
          </cell>
          <cell r="CQ687">
            <v>0</v>
          </cell>
          <cell r="CR687">
            <v>0</v>
          </cell>
          <cell r="CS687">
            <v>0</v>
          </cell>
          <cell r="CT687">
            <v>0</v>
          </cell>
          <cell r="CU687">
            <v>0</v>
          </cell>
          <cell r="CV687">
            <v>0</v>
          </cell>
          <cell r="CW687">
            <v>0</v>
          </cell>
          <cell r="CX687">
            <v>0</v>
          </cell>
          <cell r="CY687">
            <v>0</v>
          </cell>
          <cell r="CZ687">
            <v>0</v>
          </cell>
          <cell r="DA687">
            <v>0</v>
          </cell>
          <cell r="DB687">
            <v>0</v>
          </cell>
          <cell r="DC687">
            <v>0</v>
          </cell>
          <cell r="DD687">
            <v>0</v>
          </cell>
          <cell r="DE687">
            <v>0</v>
          </cell>
          <cell r="DF687">
            <v>0</v>
          </cell>
          <cell r="DG687">
            <v>0</v>
          </cell>
          <cell r="DH687">
            <v>0</v>
          </cell>
          <cell r="DI687">
            <v>0</v>
          </cell>
          <cell r="DJ687">
            <v>0</v>
          </cell>
          <cell r="DK687">
            <v>0</v>
          </cell>
          <cell r="DL687">
            <v>0</v>
          </cell>
          <cell r="DM687">
            <v>0</v>
          </cell>
          <cell r="DN687">
            <v>0</v>
          </cell>
          <cell r="DO687">
            <v>0</v>
          </cell>
          <cell r="DP687">
            <v>0</v>
          </cell>
          <cell r="DQ687">
            <v>0</v>
          </cell>
          <cell r="DR687">
            <v>0</v>
          </cell>
          <cell r="DS687">
            <v>0</v>
          </cell>
          <cell r="DT687">
            <v>0</v>
          </cell>
          <cell r="DU687">
            <v>0</v>
          </cell>
          <cell r="DV687">
            <v>0</v>
          </cell>
          <cell r="DW687">
            <v>0</v>
          </cell>
        </row>
        <row r="688">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0</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row>
        <row r="689">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0</v>
          </cell>
          <cell r="CB689">
            <v>0</v>
          </cell>
          <cell r="CC689">
            <v>0</v>
          </cell>
          <cell r="CD689">
            <v>0</v>
          </cell>
          <cell r="CE689">
            <v>0</v>
          </cell>
          <cell r="CF689">
            <v>0</v>
          </cell>
          <cell r="CG689">
            <v>0</v>
          </cell>
          <cell r="CH689">
            <v>0</v>
          </cell>
          <cell r="CI689">
            <v>0</v>
          </cell>
          <cell r="CJ689">
            <v>0</v>
          </cell>
          <cell r="CK689">
            <v>0</v>
          </cell>
          <cell r="CL689">
            <v>0</v>
          </cell>
          <cell r="CM689">
            <v>0</v>
          </cell>
          <cell r="CN689">
            <v>0</v>
          </cell>
          <cell r="CO689">
            <v>0</v>
          </cell>
          <cell r="CP689">
            <v>0</v>
          </cell>
          <cell r="CQ689">
            <v>0</v>
          </cell>
          <cell r="CR689">
            <v>0</v>
          </cell>
          <cell r="CS689">
            <v>0</v>
          </cell>
          <cell r="CT689">
            <v>0</v>
          </cell>
          <cell r="CU689">
            <v>0</v>
          </cell>
          <cell r="CV689">
            <v>0</v>
          </cell>
          <cell r="CW689">
            <v>0</v>
          </cell>
          <cell r="CX689">
            <v>0</v>
          </cell>
          <cell r="CY689">
            <v>0</v>
          </cell>
          <cell r="CZ689">
            <v>0</v>
          </cell>
          <cell r="DA689">
            <v>0</v>
          </cell>
          <cell r="DB689">
            <v>0</v>
          </cell>
          <cell r="DC689">
            <v>0</v>
          </cell>
          <cell r="DD689">
            <v>0</v>
          </cell>
          <cell r="DE689">
            <v>0</v>
          </cell>
          <cell r="DF689">
            <v>0</v>
          </cell>
          <cell r="DG689">
            <v>0</v>
          </cell>
          <cell r="DH689">
            <v>0</v>
          </cell>
          <cell r="DI689">
            <v>0</v>
          </cell>
          <cell r="DJ689">
            <v>0</v>
          </cell>
          <cell r="DK689">
            <v>0</v>
          </cell>
          <cell r="DL689">
            <v>0</v>
          </cell>
          <cell r="DM689">
            <v>0</v>
          </cell>
          <cell r="DN689">
            <v>0</v>
          </cell>
          <cell r="DO689">
            <v>0</v>
          </cell>
          <cell r="DP689">
            <v>0</v>
          </cell>
          <cell r="DQ689">
            <v>0</v>
          </cell>
          <cell r="DR689">
            <v>0</v>
          </cell>
          <cell r="DS689">
            <v>0</v>
          </cell>
          <cell r="DT689">
            <v>0</v>
          </cell>
          <cell r="DU689">
            <v>0</v>
          </cell>
          <cell r="DV689">
            <v>0</v>
          </cell>
          <cell r="DW689">
            <v>0</v>
          </cell>
        </row>
        <row r="690">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0</v>
          </cell>
          <cell r="CB690">
            <v>0</v>
          </cell>
          <cell r="CC690">
            <v>0</v>
          </cell>
          <cell r="CD690">
            <v>0</v>
          </cell>
          <cell r="CE690">
            <v>0</v>
          </cell>
          <cell r="CF690">
            <v>0</v>
          </cell>
          <cell r="CG690">
            <v>0</v>
          </cell>
          <cell r="CH690">
            <v>0</v>
          </cell>
          <cell r="CI690">
            <v>0</v>
          </cell>
          <cell r="CJ690">
            <v>0</v>
          </cell>
          <cell r="CK690">
            <v>0</v>
          </cell>
          <cell r="CL690">
            <v>0</v>
          </cell>
          <cell r="CM690">
            <v>0</v>
          </cell>
          <cell r="CN690">
            <v>0</v>
          </cell>
          <cell r="CO690">
            <v>0</v>
          </cell>
          <cell r="CP690">
            <v>0</v>
          </cell>
          <cell r="CQ690">
            <v>0</v>
          </cell>
          <cell r="CR690">
            <v>0</v>
          </cell>
          <cell r="CS690">
            <v>0</v>
          </cell>
          <cell r="CT690">
            <v>0</v>
          </cell>
          <cell r="CU690">
            <v>0</v>
          </cell>
          <cell r="CV690">
            <v>0</v>
          </cell>
          <cell r="CW690">
            <v>0</v>
          </cell>
          <cell r="CX690">
            <v>0</v>
          </cell>
          <cell r="CY690">
            <v>0</v>
          </cell>
          <cell r="CZ690">
            <v>0</v>
          </cell>
          <cell r="DA690">
            <v>0</v>
          </cell>
          <cell r="DB690">
            <v>0</v>
          </cell>
          <cell r="DC690">
            <v>0</v>
          </cell>
          <cell r="DD690">
            <v>0</v>
          </cell>
          <cell r="DE690">
            <v>0</v>
          </cell>
          <cell r="DF690">
            <v>0</v>
          </cell>
          <cell r="DG690">
            <v>0</v>
          </cell>
          <cell r="DH690">
            <v>0</v>
          </cell>
          <cell r="DI690">
            <v>0</v>
          </cell>
          <cell r="DJ690">
            <v>0</v>
          </cell>
          <cell r="DK690">
            <v>0</v>
          </cell>
          <cell r="DL690">
            <v>0</v>
          </cell>
          <cell r="DM690">
            <v>0</v>
          </cell>
          <cell r="DN690">
            <v>0</v>
          </cell>
          <cell r="DO690">
            <v>0</v>
          </cell>
          <cell r="DP690">
            <v>0</v>
          </cell>
          <cell r="DQ690">
            <v>0</v>
          </cell>
          <cell r="DR690">
            <v>0</v>
          </cell>
          <cell r="DS690">
            <v>0</v>
          </cell>
          <cell r="DT690">
            <v>0</v>
          </cell>
          <cell r="DU690">
            <v>0</v>
          </cell>
          <cell r="DV690">
            <v>0</v>
          </cell>
          <cell r="DW690">
            <v>0</v>
          </cell>
        </row>
        <row r="691">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0</v>
          </cell>
          <cell r="CB691">
            <v>0</v>
          </cell>
          <cell r="CC691">
            <v>0</v>
          </cell>
          <cell r="CD691">
            <v>0</v>
          </cell>
          <cell r="CE691">
            <v>0</v>
          </cell>
          <cell r="CF691">
            <v>0</v>
          </cell>
          <cell r="CG691">
            <v>0</v>
          </cell>
          <cell r="CH691">
            <v>0</v>
          </cell>
          <cell r="CI691">
            <v>0</v>
          </cell>
          <cell r="CJ691">
            <v>0</v>
          </cell>
          <cell r="CK691">
            <v>0</v>
          </cell>
          <cell r="CL691">
            <v>0</v>
          </cell>
          <cell r="CM691">
            <v>0</v>
          </cell>
          <cell r="CN691">
            <v>0</v>
          </cell>
          <cell r="CO691">
            <v>0</v>
          </cell>
          <cell r="CP691">
            <v>0</v>
          </cell>
          <cell r="CQ691">
            <v>0</v>
          </cell>
          <cell r="CR691">
            <v>0</v>
          </cell>
          <cell r="CS691">
            <v>0</v>
          </cell>
          <cell r="CT691">
            <v>0</v>
          </cell>
          <cell r="CU691">
            <v>0</v>
          </cell>
          <cell r="CV691">
            <v>0</v>
          </cell>
          <cell r="CW691">
            <v>0</v>
          </cell>
          <cell r="CX691">
            <v>0</v>
          </cell>
          <cell r="CY691">
            <v>0</v>
          </cell>
          <cell r="CZ691">
            <v>0</v>
          </cell>
          <cell r="DA691">
            <v>0</v>
          </cell>
          <cell r="DB691">
            <v>0</v>
          </cell>
          <cell r="DC691">
            <v>0</v>
          </cell>
          <cell r="DD691">
            <v>0</v>
          </cell>
          <cell r="DE691">
            <v>0</v>
          </cell>
          <cell r="DF691">
            <v>0</v>
          </cell>
          <cell r="DG691">
            <v>0</v>
          </cell>
          <cell r="DH691">
            <v>0</v>
          </cell>
          <cell r="DI691">
            <v>0</v>
          </cell>
          <cell r="DJ691">
            <v>0</v>
          </cell>
          <cell r="DK691">
            <v>0</v>
          </cell>
          <cell r="DL691">
            <v>0</v>
          </cell>
          <cell r="DM691">
            <v>0</v>
          </cell>
          <cell r="DN691">
            <v>0</v>
          </cell>
          <cell r="DO691">
            <v>0</v>
          </cell>
          <cell r="DP691">
            <v>0</v>
          </cell>
          <cell r="DQ691">
            <v>0</v>
          </cell>
          <cell r="DR691">
            <v>0</v>
          </cell>
          <cell r="DS691">
            <v>0</v>
          </cell>
          <cell r="DT691">
            <v>0</v>
          </cell>
          <cell r="DU691">
            <v>0</v>
          </cell>
          <cell r="DV691">
            <v>0</v>
          </cell>
          <cell r="DW691">
            <v>0</v>
          </cell>
        </row>
        <row r="692">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v>
          </cell>
          <cell r="CB692">
            <v>0</v>
          </cell>
          <cell r="CC692">
            <v>0</v>
          </cell>
          <cell r="CD692">
            <v>0</v>
          </cell>
          <cell r="CE692">
            <v>0</v>
          </cell>
          <cell r="CF692">
            <v>0</v>
          </cell>
          <cell r="CG692">
            <v>0</v>
          </cell>
          <cell r="CH692">
            <v>0</v>
          </cell>
          <cell r="CI692">
            <v>0</v>
          </cell>
          <cell r="CJ692">
            <v>0</v>
          </cell>
          <cell r="CK692">
            <v>0</v>
          </cell>
          <cell r="CL692">
            <v>0</v>
          </cell>
          <cell r="CM692">
            <v>0</v>
          </cell>
          <cell r="CN692">
            <v>0</v>
          </cell>
          <cell r="CO692">
            <v>0</v>
          </cell>
          <cell r="CP692">
            <v>0</v>
          </cell>
          <cell r="CQ692">
            <v>0</v>
          </cell>
          <cell r="CR692">
            <v>0</v>
          </cell>
          <cell r="CS692">
            <v>0</v>
          </cell>
          <cell r="CT692">
            <v>0</v>
          </cell>
          <cell r="CU692">
            <v>0</v>
          </cell>
          <cell r="CV692">
            <v>0</v>
          </cell>
          <cell r="CW692">
            <v>0</v>
          </cell>
          <cell r="CX692">
            <v>0</v>
          </cell>
          <cell r="CY692">
            <v>0</v>
          </cell>
          <cell r="CZ692">
            <v>0</v>
          </cell>
          <cell r="DA692">
            <v>0</v>
          </cell>
          <cell r="DB692">
            <v>0</v>
          </cell>
          <cell r="DC692">
            <v>0</v>
          </cell>
          <cell r="DD692">
            <v>0</v>
          </cell>
          <cell r="DE692">
            <v>0</v>
          </cell>
          <cell r="DF692">
            <v>0</v>
          </cell>
          <cell r="DG692">
            <v>0</v>
          </cell>
          <cell r="DH692">
            <v>0</v>
          </cell>
          <cell r="DI692">
            <v>0</v>
          </cell>
          <cell r="DJ692">
            <v>0</v>
          </cell>
          <cell r="DK692">
            <v>0</v>
          </cell>
          <cell r="DL692">
            <v>0</v>
          </cell>
          <cell r="DM692">
            <v>0</v>
          </cell>
          <cell r="DN692">
            <v>0</v>
          </cell>
          <cell r="DO692">
            <v>0</v>
          </cell>
          <cell r="DP692">
            <v>0</v>
          </cell>
          <cell r="DQ692">
            <v>0</v>
          </cell>
          <cell r="DR692">
            <v>0</v>
          </cell>
          <cell r="DS692">
            <v>0</v>
          </cell>
          <cell r="DT692">
            <v>0</v>
          </cell>
          <cell r="DU692">
            <v>0</v>
          </cell>
          <cell r="DV692">
            <v>0</v>
          </cell>
          <cell r="DW692">
            <v>0</v>
          </cell>
        </row>
        <row r="693">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0</v>
          </cell>
          <cell r="CB693">
            <v>0</v>
          </cell>
          <cell r="CC693">
            <v>0</v>
          </cell>
          <cell r="CD693">
            <v>0</v>
          </cell>
          <cell r="CE693">
            <v>0</v>
          </cell>
          <cell r="CF693">
            <v>0</v>
          </cell>
          <cell r="CG693">
            <v>0</v>
          </cell>
          <cell r="CH693">
            <v>0</v>
          </cell>
          <cell r="CI693">
            <v>0</v>
          </cell>
          <cell r="CJ693">
            <v>0</v>
          </cell>
          <cell r="CK693">
            <v>0</v>
          </cell>
          <cell r="CL693">
            <v>0</v>
          </cell>
          <cell r="CM693">
            <v>0</v>
          </cell>
          <cell r="CN693">
            <v>0</v>
          </cell>
          <cell r="CO693">
            <v>0</v>
          </cell>
          <cell r="CP693">
            <v>0</v>
          </cell>
          <cell r="CQ693">
            <v>0</v>
          </cell>
          <cell r="CR693">
            <v>0</v>
          </cell>
          <cell r="CS693">
            <v>0</v>
          </cell>
          <cell r="CT693">
            <v>0</v>
          </cell>
          <cell r="CU693">
            <v>0</v>
          </cell>
          <cell r="CV693">
            <v>0</v>
          </cell>
          <cell r="CW693">
            <v>0</v>
          </cell>
          <cell r="CX693">
            <v>0</v>
          </cell>
          <cell r="CY693">
            <v>0</v>
          </cell>
          <cell r="CZ693">
            <v>0</v>
          </cell>
          <cell r="DA693">
            <v>0</v>
          </cell>
          <cell r="DB693">
            <v>0</v>
          </cell>
          <cell r="DC693">
            <v>0</v>
          </cell>
          <cell r="DD693">
            <v>0</v>
          </cell>
          <cell r="DE693">
            <v>0</v>
          </cell>
          <cell r="DF693">
            <v>0</v>
          </cell>
          <cell r="DG693">
            <v>0</v>
          </cell>
          <cell r="DH693">
            <v>0</v>
          </cell>
          <cell r="DI693">
            <v>0</v>
          </cell>
          <cell r="DJ693">
            <v>0</v>
          </cell>
          <cell r="DK693">
            <v>0</v>
          </cell>
          <cell r="DL693">
            <v>0</v>
          </cell>
          <cell r="DM693">
            <v>0</v>
          </cell>
          <cell r="DN693">
            <v>0</v>
          </cell>
          <cell r="DO693">
            <v>0</v>
          </cell>
          <cell r="DP693">
            <v>0</v>
          </cell>
          <cell r="DQ693">
            <v>0</v>
          </cell>
          <cell r="DR693">
            <v>0</v>
          </cell>
          <cell r="DS693">
            <v>0</v>
          </cell>
          <cell r="DT693">
            <v>0</v>
          </cell>
          <cell r="DU693">
            <v>0</v>
          </cell>
          <cell r="DV693">
            <v>0</v>
          </cell>
          <cell r="DW693">
            <v>0</v>
          </cell>
        </row>
        <row r="694">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v>
          </cell>
          <cell r="CB694">
            <v>0</v>
          </cell>
          <cell r="CC694">
            <v>0</v>
          </cell>
          <cell r="CD694">
            <v>0</v>
          </cell>
          <cell r="CE694">
            <v>0</v>
          </cell>
          <cell r="CF694">
            <v>0</v>
          </cell>
          <cell r="CG694">
            <v>0</v>
          </cell>
          <cell r="CH694">
            <v>0</v>
          </cell>
          <cell r="CI694">
            <v>0</v>
          </cell>
          <cell r="CJ694">
            <v>0</v>
          </cell>
          <cell r="CK694">
            <v>0</v>
          </cell>
          <cell r="CL694">
            <v>0</v>
          </cell>
          <cell r="CM694">
            <v>0</v>
          </cell>
          <cell r="CN694">
            <v>0</v>
          </cell>
          <cell r="CO694">
            <v>0</v>
          </cell>
          <cell r="CP694">
            <v>0</v>
          </cell>
          <cell r="CQ694">
            <v>0</v>
          </cell>
          <cell r="CR694">
            <v>0</v>
          </cell>
          <cell r="CS694">
            <v>0</v>
          </cell>
          <cell r="CT694">
            <v>0</v>
          </cell>
          <cell r="CU694">
            <v>0</v>
          </cell>
          <cell r="CV694">
            <v>0</v>
          </cell>
          <cell r="CW694">
            <v>0</v>
          </cell>
          <cell r="CX694">
            <v>0</v>
          </cell>
          <cell r="CY694">
            <v>0</v>
          </cell>
          <cell r="CZ694">
            <v>0</v>
          </cell>
          <cell r="DA694">
            <v>0</v>
          </cell>
          <cell r="DB694">
            <v>0</v>
          </cell>
          <cell r="DC694">
            <v>0</v>
          </cell>
          <cell r="DD694">
            <v>0</v>
          </cell>
          <cell r="DE694">
            <v>0</v>
          </cell>
          <cell r="DF694">
            <v>0</v>
          </cell>
          <cell r="DG694">
            <v>0</v>
          </cell>
          <cell r="DH694">
            <v>0</v>
          </cell>
          <cell r="DI694">
            <v>0</v>
          </cell>
          <cell r="DJ694">
            <v>0</v>
          </cell>
          <cell r="DK694">
            <v>0</v>
          </cell>
          <cell r="DL694">
            <v>0</v>
          </cell>
          <cell r="DM694">
            <v>0</v>
          </cell>
          <cell r="DN694">
            <v>0</v>
          </cell>
          <cell r="DO694">
            <v>0</v>
          </cell>
          <cell r="DP694">
            <v>0</v>
          </cell>
          <cell r="DQ694">
            <v>0</v>
          </cell>
          <cell r="DR694">
            <v>0</v>
          </cell>
          <cell r="DS694">
            <v>0</v>
          </cell>
          <cell r="DT694">
            <v>0</v>
          </cell>
          <cell r="DU694">
            <v>0</v>
          </cell>
          <cell r="DV694">
            <v>0</v>
          </cell>
          <cell r="DW694">
            <v>0</v>
          </cell>
        </row>
        <row r="695">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0</v>
          </cell>
          <cell r="CB695">
            <v>0</v>
          </cell>
          <cell r="CC695">
            <v>0</v>
          </cell>
          <cell r="CD695">
            <v>0</v>
          </cell>
          <cell r="CE695">
            <v>0</v>
          </cell>
          <cell r="CF695">
            <v>0</v>
          </cell>
          <cell r="CG695">
            <v>0</v>
          </cell>
          <cell r="CH695">
            <v>0</v>
          </cell>
          <cell r="CI695">
            <v>0</v>
          </cell>
          <cell r="CJ695">
            <v>0</v>
          </cell>
          <cell r="CK695">
            <v>0</v>
          </cell>
          <cell r="CL695">
            <v>0</v>
          </cell>
          <cell r="CM695">
            <v>0</v>
          </cell>
          <cell r="CN695">
            <v>0</v>
          </cell>
          <cell r="CO695">
            <v>0</v>
          </cell>
          <cell r="CP695">
            <v>0</v>
          </cell>
          <cell r="CQ695">
            <v>0</v>
          </cell>
          <cell r="CR695">
            <v>0</v>
          </cell>
          <cell r="CS695">
            <v>0</v>
          </cell>
          <cell r="CT695">
            <v>0</v>
          </cell>
          <cell r="CU695">
            <v>0</v>
          </cell>
          <cell r="CV695">
            <v>0</v>
          </cell>
          <cell r="CW695">
            <v>0</v>
          </cell>
          <cell r="CX695">
            <v>0</v>
          </cell>
          <cell r="CY695">
            <v>0</v>
          </cell>
          <cell r="CZ695">
            <v>0</v>
          </cell>
          <cell r="DA695">
            <v>0</v>
          </cell>
          <cell r="DB695">
            <v>0</v>
          </cell>
          <cell r="DC695">
            <v>0</v>
          </cell>
          <cell r="DD695">
            <v>0</v>
          </cell>
          <cell r="DE695">
            <v>0</v>
          </cell>
          <cell r="DF695">
            <v>0</v>
          </cell>
          <cell r="DG695">
            <v>0</v>
          </cell>
          <cell r="DH695">
            <v>0</v>
          </cell>
          <cell r="DI695">
            <v>0</v>
          </cell>
          <cell r="DJ695">
            <v>0</v>
          </cell>
          <cell r="DK695">
            <v>0</v>
          </cell>
          <cell r="DL695">
            <v>0</v>
          </cell>
          <cell r="DM695">
            <v>0</v>
          </cell>
          <cell r="DN695">
            <v>0</v>
          </cell>
          <cell r="DO695">
            <v>0</v>
          </cell>
          <cell r="DP695">
            <v>0</v>
          </cell>
          <cell r="DQ695">
            <v>0</v>
          </cell>
          <cell r="DR695">
            <v>0</v>
          </cell>
          <cell r="DS695">
            <v>0</v>
          </cell>
          <cell r="DT695">
            <v>0</v>
          </cell>
          <cell r="DU695">
            <v>0</v>
          </cell>
          <cell r="DV695">
            <v>0</v>
          </cell>
          <cell r="DW695">
            <v>0</v>
          </cell>
        </row>
        <row r="696">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0</v>
          </cell>
          <cell r="CB696">
            <v>0</v>
          </cell>
          <cell r="CC696">
            <v>0</v>
          </cell>
          <cell r="CD696">
            <v>0</v>
          </cell>
          <cell r="CE696">
            <v>0</v>
          </cell>
          <cell r="CF696">
            <v>0</v>
          </cell>
          <cell r="CG696">
            <v>0</v>
          </cell>
          <cell r="CH696">
            <v>0</v>
          </cell>
          <cell r="CI696">
            <v>0</v>
          </cell>
          <cell r="CJ696">
            <v>0</v>
          </cell>
          <cell r="CK696">
            <v>0</v>
          </cell>
          <cell r="CL696">
            <v>0</v>
          </cell>
          <cell r="CM696">
            <v>0</v>
          </cell>
          <cell r="CN696">
            <v>0</v>
          </cell>
          <cell r="CO696">
            <v>0</v>
          </cell>
          <cell r="CP696">
            <v>0</v>
          </cell>
          <cell r="CQ696">
            <v>0</v>
          </cell>
          <cell r="CR696">
            <v>0</v>
          </cell>
          <cell r="CS696">
            <v>0</v>
          </cell>
          <cell r="CT696">
            <v>0</v>
          </cell>
          <cell r="CU696">
            <v>0</v>
          </cell>
          <cell r="CV696">
            <v>0</v>
          </cell>
          <cell r="CW696">
            <v>0</v>
          </cell>
          <cell r="CX696">
            <v>0</v>
          </cell>
          <cell r="CY696">
            <v>0</v>
          </cell>
          <cell r="CZ696">
            <v>0</v>
          </cell>
          <cell r="DA696">
            <v>0</v>
          </cell>
          <cell r="DB696">
            <v>0</v>
          </cell>
          <cell r="DC696">
            <v>0</v>
          </cell>
          <cell r="DD696">
            <v>0</v>
          </cell>
          <cell r="DE696">
            <v>0</v>
          </cell>
          <cell r="DF696">
            <v>0</v>
          </cell>
          <cell r="DG696">
            <v>0</v>
          </cell>
          <cell r="DH696">
            <v>0</v>
          </cell>
          <cell r="DI696">
            <v>0</v>
          </cell>
          <cell r="DJ696">
            <v>0</v>
          </cell>
          <cell r="DK696">
            <v>0</v>
          </cell>
          <cell r="DL696">
            <v>0</v>
          </cell>
          <cell r="DM696">
            <v>0</v>
          </cell>
          <cell r="DN696">
            <v>0</v>
          </cell>
          <cell r="DO696">
            <v>0</v>
          </cell>
          <cell r="DP696">
            <v>0</v>
          </cell>
          <cell r="DQ696">
            <v>0</v>
          </cell>
          <cell r="DR696">
            <v>0</v>
          </cell>
          <cell r="DS696">
            <v>0</v>
          </cell>
          <cell r="DT696">
            <v>0</v>
          </cell>
          <cell r="DU696">
            <v>0</v>
          </cell>
          <cell r="DV696">
            <v>0</v>
          </cell>
          <cell r="DW696">
            <v>0</v>
          </cell>
        </row>
        <row r="700">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0</v>
          </cell>
          <cell r="CB700">
            <v>0</v>
          </cell>
          <cell r="CC700">
            <v>0</v>
          </cell>
          <cell r="CD700">
            <v>0</v>
          </cell>
          <cell r="CE700">
            <v>0</v>
          </cell>
          <cell r="CF700">
            <v>0</v>
          </cell>
          <cell r="CG700">
            <v>0</v>
          </cell>
          <cell r="CH700">
            <v>0</v>
          </cell>
          <cell r="CI700">
            <v>0</v>
          </cell>
          <cell r="CJ700">
            <v>0</v>
          </cell>
          <cell r="CK700">
            <v>0</v>
          </cell>
          <cell r="CL700">
            <v>0</v>
          </cell>
          <cell r="CM700">
            <v>0</v>
          </cell>
          <cell r="CN700">
            <v>0</v>
          </cell>
          <cell r="CO700">
            <v>0</v>
          </cell>
          <cell r="CP700">
            <v>0</v>
          </cell>
          <cell r="CQ700">
            <v>0</v>
          </cell>
          <cell r="CR700">
            <v>0</v>
          </cell>
          <cell r="CS700">
            <v>0</v>
          </cell>
          <cell r="CT700">
            <v>0</v>
          </cell>
          <cell r="CU700">
            <v>0</v>
          </cell>
          <cell r="CV700">
            <v>0</v>
          </cell>
          <cell r="CW700">
            <v>0</v>
          </cell>
          <cell r="CX700">
            <v>0</v>
          </cell>
          <cell r="CY700">
            <v>0</v>
          </cell>
          <cell r="CZ700">
            <v>0</v>
          </cell>
          <cell r="DA700">
            <v>0</v>
          </cell>
          <cell r="DB700">
            <v>0</v>
          </cell>
          <cell r="DC700">
            <v>0</v>
          </cell>
          <cell r="DD700">
            <v>0</v>
          </cell>
          <cell r="DE700">
            <v>0</v>
          </cell>
          <cell r="DF700">
            <v>0</v>
          </cell>
          <cell r="DG700">
            <v>0</v>
          </cell>
          <cell r="DH700">
            <v>0</v>
          </cell>
          <cell r="DI700">
            <v>0</v>
          </cell>
          <cell r="DJ700">
            <v>0</v>
          </cell>
          <cell r="DK700">
            <v>0</v>
          </cell>
          <cell r="DL700">
            <v>0</v>
          </cell>
          <cell r="DM700">
            <v>0</v>
          </cell>
          <cell r="DN700">
            <v>0</v>
          </cell>
          <cell r="DO700">
            <v>0</v>
          </cell>
          <cell r="DP700">
            <v>0</v>
          </cell>
          <cell r="DQ700">
            <v>0</v>
          </cell>
          <cell r="DR700">
            <v>0</v>
          </cell>
          <cell r="DS700">
            <v>0</v>
          </cell>
          <cell r="DT700">
            <v>0</v>
          </cell>
          <cell r="DU700">
            <v>0</v>
          </cell>
          <cell r="DV700">
            <v>0</v>
          </cell>
          <cell r="DW700">
            <v>0</v>
          </cell>
        </row>
        <row r="701">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0</v>
          </cell>
          <cell r="CB701">
            <v>0</v>
          </cell>
          <cell r="CC701">
            <v>0</v>
          </cell>
          <cell r="CD701">
            <v>0</v>
          </cell>
          <cell r="CE701">
            <v>0</v>
          </cell>
          <cell r="CF701">
            <v>0</v>
          </cell>
          <cell r="CG701">
            <v>0</v>
          </cell>
          <cell r="CH701">
            <v>0</v>
          </cell>
          <cell r="CI701">
            <v>0</v>
          </cell>
          <cell r="CJ701">
            <v>0</v>
          </cell>
          <cell r="CK701">
            <v>0</v>
          </cell>
          <cell r="CL701">
            <v>0</v>
          </cell>
          <cell r="CM701">
            <v>0</v>
          </cell>
          <cell r="CN701">
            <v>0</v>
          </cell>
          <cell r="CO701">
            <v>0</v>
          </cell>
          <cell r="CP701">
            <v>0</v>
          </cell>
          <cell r="CQ701">
            <v>0</v>
          </cell>
          <cell r="CR701">
            <v>0</v>
          </cell>
          <cell r="CS701">
            <v>0</v>
          </cell>
          <cell r="CT701">
            <v>0</v>
          </cell>
          <cell r="CU701">
            <v>0</v>
          </cell>
          <cell r="CV701">
            <v>0</v>
          </cell>
          <cell r="CW701">
            <v>0</v>
          </cell>
          <cell r="CX701">
            <v>0</v>
          </cell>
          <cell r="CY701">
            <v>0</v>
          </cell>
          <cell r="CZ701">
            <v>0</v>
          </cell>
          <cell r="DA701">
            <v>0</v>
          </cell>
          <cell r="DB701">
            <v>0</v>
          </cell>
          <cell r="DC701">
            <v>0</v>
          </cell>
          <cell r="DD701">
            <v>0</v>
          </cell>
          <cell r="DE701">
            <v>0</v>
          </cell>
          <cell r="DF701">
            <v>0</v>
          </cell>
          <cell r="DG701">
            <v>0</v>
          </cell>
          <cell r="DH701">
            <v>0</v>
          </cell>
          <cell r="DI701">
            <v>0</v>
          </cell>
          <cell r="DJ701">
            <v>0</v>
          </cell>
          <cell r="DK701">
            <v>0</v>
          </cell>
          <cell r="DL701">
            <v>0</v>
          </cell>
          <cell r="DM701">
            <v>0</v>
          </cell>
          <cell r="DN701">
            <v>0</v>
          </cell>
          <cell r="DO701">
            <v>0</v>
          </cell>
          <cell r="DP701">
            <v>0</v>
          </cell>
          <cell r="DQ701">
            <v>0</v>
          </cell>
          <cell r="DR701">
            <v>0</v>
          </cell>
          <cell r="DS701">
            <v>0</v>
          </cell>
          <cell r="DT701">
            <v>0</v>
          </cell>
          <cell r="DU701">
            <v>0</v>
          </cell>
          <cell r="DV701">
            <v>0</v>
          </cell>
          <cell r="DW701">
            <v>0</v>
          </cell>
        </row>
        <row r="702">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0</v>
          </cell>
          <cell r="CB702">
            <v>0</v>
          </cell>
          <cell r="CC702">
            <v>0</v>
          </cell>
          <cell r="CD702">
            <v>0</v>
          </cell>
          <cell r="CE702">
            <v>0</v>
          </cell>
          <cell r="CF702">
            <v>0</v>
          </cell>
          <cell r="CG702">
            <v>0</v>
          </cell>
          <cell r="CH702">
            <v>0</v>
          </cell>
          <cell r="CI702">
            <v>0</v>
          </cell>
          <cell r="CJ702">
            <v>0</v>
          </cell>
          <cell r="CK702">
            <v>0</v>
          </cell>
          <cell r="CL702">
            <v>0</v>
          </cell>
          <cell r="CM702">
            <v>0</v>
          </cell>
          <cell r="CN702">
            <v>0</v>
          </cell>
          <cell r="CO702">
            <v>0</v>
          </cell>
          <cell r="CP702">
            <v>0</v>
          </cell>
          <cell r="CQ702">
            <v>0</v>
          </cell>
          <cell r="CR702">
            <v>0</v>
          </cell>
          <cell r="CS702">
            <v>0</v>
          </cell>
          <cell r="CT702">
            <v>0</v>
          </cell>
          <cell r="CU702">
            <v>0</v>
          </cell>
          <cell r="CV702">
            <v>0</v>
          </cell>
          <cell r="CW702">
            <v>0</v>
          </cell>
          <cell r="CX702">
            <v>0</v>
          </cell>
          <cell r="CY702">
            <v>0</v>
          </cell>
          <cell r="CZ702">
            <v>0</v>
          </cell>
          <cell r="DA702">
            <v>0</v>
          </cell>
          <cell r="DB702">
            <v>0</v>
          </cell>
          <cell r="DC702">
            <v>0</v>
          </cell>
          <cell r="DD702">
            <v>0</v>
          </cell>
          <cell r="DE702">
            <v>0</v>
          </cell>
          <cell r="DF702">
            <v>0</v>
          </cell>
          <cell r="DG702">
            <v>0</v>
          </cell>
          <cell r="DH702">
            <v>0</v>
          </cell>
          <cell r="DI702">
            <v>0</v>
          </cell>
          <cell r="DJ702">
            <v>0</v>
          </cell>
          <cell r="DK702">
            <v>0</v>
          </cell>
          <cell r="DL702">
            <v>0</v>
          </cell>
          <cell r="DM702">
            <v>0</v>
          </cell>
          <cell r="DN702">
            <v>0</v>
          </cell>
          <cell r="DO702">
            <v>0</v>
          </cell>
          <cell r="DP702">
            <v>0</v>
          </cell>
          <cell r="DQ702">
            <v>0</v>
          </cell>
          <cell r="DR702">
            <v>0</v>
          </cell>
          <cell r="DS702">
            <v>0</v>
          </cell>
          <cell r="DT702">
            <v>0</v>
          </cell>
          <cell r="DU702">
            <v>0</v>
          </cell>
          <cell r="DV702">
            <v>0</v>
          </cell>
          <cell r="DW702">
            <v>0</v>
          </cell>
        </row>
        <row r="703">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v>
          </cell>
          <cell r="CB703">
            <v>0</v>
          </cell>
          <cell r="CC703">
            <v>0</v>
          </cell>
          <cell r="CD703">
            <v>0</v>
          </cell>
          <cell r="CE703">
            <v>0</v>
          </cell>
          <cell r="CF703">
            <v>0</v>
          </cell>
          <cell r="CG703">
            <v>0</v>
          </cell>
          <cell r="CH703">
            <v>0</v>
          </cell>
          <cell r="CI703">
            <v>0</v>
          </cell>
          <cell r="CJ703">
            <v>0</v>
          </cell>
          <cell r="CK703">
            <v>0</v>
          </cell>
          <cell r="CL703">
            <v>0</v>
          </cell>
          <cell r="CM703">
            <v>0</v>
          </cell>
          <cell r="CN703">
            <v>0</v>
          </cell>
          <cell r="CO703">
            <v>0</v>
          </cell>
          <cell r="CP703">
            <v>0</v>
          </cell>
          <cell r="CQ703">
            <v>0</v>
          </cell>
          <cell r="CR703">
            <v>0</v>
          </cell>
          <cell r="CS703">
            <v>0</v>
          </cell>
          <cell r="CT703">
            <v>0</v>
          </cell>
          <cell r="CU703">
            <v>0</v>
          </cell>
          <cell r="CV703">
            <v>0</v>
          </cell>
          <cell r="CW703">
            <v>0</v>
          </cell>
          <cell r="CX703">
            <v>0</v>
          </cell>
          <cell r="CY703">
            <v>0</v>
          </cell>
          <cell r="CZ703">
            <v>0</v>
          </cell>
          <cell r="DA703">
            <v>0</v>
          </cell>
          <cell r="DB703">
            <v>0</v>
          </cell>
          <cell r="DC703">
            <v>0</v>
          </cell>
          <cell r="DD703">
            <v>0</v>
          </cell>
          <cell r="DE703">
            <v>0</v>
          </cell>
          <cell r="DF703">
            <v>0</v>
          </cell>
          <cell r="DG703">
            <v>0</v>
          </cell>
          <cell r="DH703">
            <v>0</v>
          </cell>
          <cell r="DI703">
            <v>0</v>
          </cell>
          <cell r="DJ703">
            <v>0</v>
          </cell>
          <cell r="DK703">
            <v>0</v>
          </cell>
          <cell r="DL703">
            <v>0</v>
          </cell>
          <cell r="DM703">
            <v>0</v>
          </cell>
          <cell r="DN703">
            <v>0</v>
          </cell>
          <cell r="DO703">
            <v>0</v>
          </cell>
          <cell r="DP703">
            <v>0</v>
          </cell>
          <cell r="DQ703">
            <v>0</v>
          </cell>
          <cell r="DR703">
            <v>0</v>
          </cell>
          <cell r="DS703">
            <v>0</v>
          </cell>
          <cell r="DT703">
            <v>0</v>
          </cell>
          <cell r="DU703">
            <v>0</v>
          </cell>
          <cell r="DV703">
            <v>0</v>
          </cell>
          <cell r="DW703">
            <v>0</v>
          </cell>
        </row>
        <row r="704">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0</v>
          </cell>
          <cell r="CB704">
            <v>0</v>
          </cell>
          <cell r="CC704">
            <v>0</v>
          </cell>
          <cell r="CD704">
            <v>0</v>
          </cell>
          <cell r="CE704">
            <v>0</v>
          </cell>
          <cell r="CF704">
            <v>0</v>
          </cell>
          <cell r="CG704">
            <v>0</v>
          </cell>
          <cell r="CH704">
            <v>0</v>
          </cell>
          <cell r="CI704">
            <v>0</v>
          </cell>
          <cell r="CJ704">
            <v>0</v>
          </cell>
          <cell r="CK704">
            <v>0</v>
          </cell>
          <cell r="CL704">
            <v>0</v>
          </cell>
          <cell r="CM704">
            <v>0</v>
          </cell>
          <cell r="CN704">
            <v>0</v>
          </cell>
          <cell r="CO704">
            <v>0</v>
          </cell>
          <cell r="CP704">
            <v>0</v>
          </cell>
          <cell r="CQ704">
            <v>0</v>
          </cell>
          <cell r="CR704">
            <v>0</v>
          </cell>
          <cell r="CS704">
            <v>0</v>
          </cell>
          <cell r="CT704">
            <v>0</v>
          </cell>
          <cell r="CU704">
            <v>0</v>
          </cell>
          <cell r="CV704">
            <v>0</v>
          </cell>
          <cell r="CW704">
            <v>0</v>
          </cell>
          <cell r="CX704">
            <v>0</v>
          </cell>
          <cell r="CY704">
            <v>0</v>
          </cell>
          <cell r="CZ704">
            <v>0</v>
          </cell>
          <cell r="DA704">
            <v>0</v>
          </cell>
          <cell r="DB704">
            <v>0</v>
          </cell>
          <cell r="DC704">
            <v>0</v>
          </cell>
          <cell r="DD704">
            <v>0</v>
          </cell>
          <cell r="DE704">
            <v>0</v>
          </cell>
          <cell r="DF704">
            <v>0</v>
          </cell>
          <cell r="DG704">
            <v>0</v>
          </cell>
          <cell r="DH704">
            <v>0</v>
          </cell>
          <cell r="DI704">
            <v>0</v>
          </cell>
          <cell r="DJ704">
            <v>0</v>
          </cell>
          <cell r="DK704">
            <v>0</v>
          </cell>
          <cell r="DL704">
            <v>0</v>
          </cell>
          <cell r="DM704">
            <v>0</v>
          </cell>
          <cell r="DN704">
            <v>0</v>
          </cell>
          <cell r="DO704">
            <v>0</v>
          </cell>
          <cell r="DP704">
            <v>0</v>
          </cell>
          <cell r="DQ704">
            <v>0</v>
          </cell>
          <cell r="DR704">
            <v>0</v>
          </cell>
          <cell r="DS704">
            <v>0</v>
          </cell>
          <cell r="DT704">
            <v>0</v>
          </cell>
          <cell r="DU704">
            <v>0</v>
          </cell>
          <cell r="DV704">
            <v>0</v>
          </cell>
          <cell r="DW704">
            <v>0</v>
          </cell>
        </row>
        <row r="705">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0</v>
          </cell>
          <cell r="CB705">
            <v>0</v>
          </cell>
          <cell r="CC705">
            <v>0</v>
          </cell>
          <cell r="CD705">
            <v>0</v>
          </cell>
          <cell r="CE705">
            <v>0</v>
          </cell>
          <cell r="CF705">
            <v>0</v>
          </cell>
          <cell r="CG705">
            <v>0</v>
          </cell>
          <cell r="CH705">
            <v>0</v>
          </cell>
          <cell r="CI705">
            <v>0</v>
          </cell>
          <cell r="CJ705">
            <v>0</v>
          </cell>
          <cell r="CK705">
            <v>0</v>
          </cell>
          <cell r="CL705">
            <v>0</v>
          </cell>
          <cell r="CM705">
            <v>0</v>
          </cell>
          <cell r="CN705">
            <v>0</v>
          </cell>
          <cell r="CO705">
            <v>0</v>
          </cell>
          <cell r="CP705">
            <v>0</v>
          </cell>
          <cell r="CQ705">
            <v>0</v>
          </cell>
          <cell r="CR705">
            <v>0</v>
          </cell>
          <cell r="CS705">
            <v>0</v>
          </cell>
          <cell r="CT705">
            <v>0</v>
          </cell>
          <cell r="CU705">
            <v>0</v>
          </cell>
          <cell r="CV705">
            <v>0</v>
          </cell>
          <cell r="CW705">
            <v>0</v>
          </cell>
          <cell r="CX705">
            <v>0</v>
          </cell>
          <cell r="CY705">
            <v>0</v>
          </cell>
          <cell r="CZ705">
            <v>0</v>
          </cell>
          <cell r="DA705">
            <v>0</v>
          </cell>
          <cell r="DB705">
            <v>0</v>
          </cell>
          <cell r="DC705">
            <v>0</v>
          </cell>
          <cell r="DD705">
            <v>0</v>
          </cell>
          <cell r="DE705">
            <v>0</v>
          </cell>
          <cell r="DF705">
            <v>0</v>
          </cell>
          <cell r="DG705">
            <v>0</v>
          </cell>
          <cell r="DH705">
            <v>0</v>
          </cell>
          <cell r="DI705">
            <v>0</v>
          </cell>
          <cell r="DJ705">
            <v>0</v>
          </cell>
          <cell r="DK705">
            <v>0</v>
          </cell>
          <cell r="DL705">
            <v>0</v>
          </cell>
          <cell r="DM705">
            <v>0</v>
          </cell>
          <cell r="DN705">
            <v>0</v>
          </cell>
          <cell r="DO705">
            <v>0</v>
          </cell>
          <cell r="DP705">
            <v>0</v>
          </cell>
          <cell r="DQ705">
            <v>0</v>
          </cell>
          <cell r="DR705">
            <v>0</v>
          </cell>
          <cell r="DS705">
            <v>0</v>
          </cell>
          <cell r="DT705">
            <v>0</v>
          </cell>
          <cell r="DU705">
            <v>0</v>
          </cell>
          <cell r="DV705">
            <v>0</v>
          </cell>
          <cell r="DW705">
            <v>0</v>
          </cell>
        </row>
        <row r="706">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0</v>
          </cell>
          <cell r="CB706">
            <v>0</v>
          </cell>
          <cell r="CC706">
            <v>0</v>
          </cell>
          <cell r="CD706">
            <v>0</v>
          </cell>
          <cell r="CE706">
            <v>0</v>
          </cell>
          <cell r="CF706">
            <v>0</v>
          </cell>
          <cell r="CG706">
            <v>0</v>
          </cell>
          <cell r="CH706">
            <v>0</v>
          </cell>
          <cell r="CI706">
            <v>0</v>
          </cell>
          <cell r="CJ706">
            <v>0</v>
          </cell>
          <cell r="CK706">
            <v>0</v>
          </cell>
          <cell r="CL706">
            <v>0</v>
          </cell>
          <cell r="CM706">
            <v>0</v>
          </cell>
          <cell r="CN706">
            <v>0</v>
          </cell>
          <cell r="CO706">
            <v>0</v>
          </cell>
          <cell r="CP706">
            <v>0</v>
          </cell>
          <cell r="CQ706">
            <v>0</v>
          </cell>
          <cell r="CR706">
            <v>0</v>
          </cell>
          <cell r="CS706">
            <v>0</v>
          </cell>
          <cell r="CT706">
            <v>0</v>
          </cell>
          <cell r="CU706">
            <v>0</v>
          </cell>
          <cell r="CV706">
            <v>0</v>
          </cell>
          <cell r="CW706">
            <v>0</v>
          </cell>
          <cell r="CX706">
            <v>0</v>
          </cell>
          <cell r="CY706">
            <v>0</v>
          </cell>
          <cell r="CZ706">
            <v>0</v>
          </cell>
          <cell r="DA706">
            <v>0</v>
          </cell>
          <cell r="DB706">
            <v>0</v>
          </cell>
          <cell r="DC706">
            <v>0</v>
          </cell>
          <cell r="DD706">
            <v>0</v>
          </cell>
          <cell r="DE706">
            <v>0</v>
          </cell>
          <cell r="DF706">
            <v>0</v>
          </cell>
          <cell r="DG706">
            <v>0</v>
          </cell>
          <cell r="DH706">
            <v>0</v>
          </cell>
          <cell r="DI706">
            <v>0</v>
          </cell>
          <cell r="DJ706">
            <v>0</v>
          </cell>
          <cell r="DK706">
            <v>0</v>
          </cell>
          <cell r="DL706">
            <v>0</v>
          </cell>
          <cell r="DM706">
            <v>0</v>
          </cell>
          <cell r="DN706">
            <v>0</v>
          </cell>
          <cell r="DO706">
            <v>0</v>
          </cell>
          <cell r="DP706">
            <v>0</v>
          </cell>
          <cell r="DQ706">
            <v>0</v>
          </cell>
          <cell r="DR706">
            <v>0</v>
          </cell>
          <cell r="DS706">
            <v>0</v>
          </cell>
          <cell r="DT706">
            <v>0</v>
          </cell>
          <cell r="DU706">
            <v>0</v>
          </cell>
          <cell r="DV706">
            <v>0</v>
          </cell>
          <cell r="DW706">
            <v>0</v>
          </cell>
        </row>
        <row r="707">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0</v>
          </cell>
          <cell r="CB707">
            <v>0</v>
          </cell>
          <cell r="CC707">
            <v>0</v>
          </cell>
          <cell r="CD707">
            <v>0</v>
          </cell>
          <cell r="CE707">
            <v>0</v>
          </cell>
          <cell r="CF707">
            <v>0</v>
          </cell>
          <cell r="CG707">
            <v>0</v>
          </cell>
          <cell r="CH707">
            <v>0</v>
          </cell>
          <cell r="CI707">
            <v>0</v>
          </cell>
          <cell r="CJ707">
            <v>0</v>
          </cell>
          <cell r="CK707">
            <v>0</v>
          </cell>
          <cell r="CL707">
            <v>0</v>
          </cell>
          <cell r="CM707">
            <v>0</v>
          </cell>
          <cell r="CN707">
            <v>0</v>
          </cell>
          <cell r="CO707">
            <v>0</v>
          </cell>
          <cell r="CP707">
            <v>0</v>
          </cell>
          <cell r="CQ707">
            <v>0</v>
          </cell>
          <cell r="CR707">
            <v>0</v>
          </cell>
          <cell r="CS707">
            <v>0</v>
          </cell>
          <cell r="CT707">
            <v>0</v>
          </cell>
          <cell r="CU707">
            <v>0</v>
          </cell>
          <cell r="CV707">
            <v>0</v>
          </cell>
          <cell r="CW707">
            <v>0</v>
          </cell>
          <cell r="CX707">
            <v>0</v>
          </cell>
          <cell r="CY707">
            <v>0</v>
          </cell>
          <cell r="CZ707">
            <v>0</v>
          </cell>
          <cell r="DA707">
            <v>0</v>
          </cell>
          <cell r="DB707">
            <v>0</v>
          </cell>
          <cell r="DC707">
            <v>0</v>
          </cell>
          <cell r="DD707">
            <v>0</v>
          </cell>
          <cell r="DE707">
            <v>0</v>
          </cell>
          <cell r="DF707">
            <v>0</v>
          </cell>
          <cell r="DG707">
            <v>0</v>
          </cell>
          <cell r="DH707">
            <v>0</v>
          </cell>
          <cell r="DI707">
            <v>0</v>
          </cell>
          <cell r="DJ707">
            <v>0</v>
          </cell>
          <cell r="DK707">
            <v>0</v>
          </cell>
          <cell r="DL707">
            <v>0</v>
          </cell>
          <cell r="DM707">
            <v>0</v>
          </cell>
          <cell r="DN707">
            <v>0</v>
          </cell>
          <cell r="DO707">
            <v>0</v>
          </cell>
          <cell r="DP707">
            <v>0</v>
          </cell>
          <cell r="DQ707">
            <v>0</v>
          </cell>
          <cell r="DR707">
            <v>0</v>
          </cell>
          <cell r="DS707">
            <v>0</v>
          </cell>
          <cell r="DT707">
            <v>0</v>
          </cell>
          <cell r="DU707">
            <v>0</v>
          </cell>
          <cell r="DV707">
            <v>0</v>
          </cell>
          <cell r="DW707">
            <v>0</v>
          </cell>
        </row>
        <row r="708">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cell r="CJ708">
            <v>0</v>
          </cell>
          <cell r="CK708">
            <v>0</v>
          </cell>
          <cell r="CL708">
            <v>0</v>
          </cell>
          <cell r="CM708">
            <v>0</v>
          </cell>
          <cell r="CN708">
            <v>0</v>
          </cell>
          <cell r="CO708">
            <v>0</v>
          </cell>
          <cell r="CP708">
            <v>0</v>
          </cell>
          <cell r="CQ708">
            <v>0</v>
          </cell>
          <cell r="CR708">
            <v>0</v>
          </cell>
          <cell r="CS708">
            <v>0</v>
          </cell>
          <cell r="CT708">
            <v>0</v>
          </cell>
          <cell r="CU708">
            <v>0</v>
          </cell>
          <cell r="CV708">
            <v>0</v>
          </cell>
          <cell r="CW708">
            <v>0</v>
          </cell>
          <cell r="CX708">
            <v>0</v>
          </cell>
          <cell r="CY708">
            <v>0</v>
          </cell>
          <cell r="CZ708">
            <v>0</v>
          </cell>
          <cell r="DA708">
            <v>0</v>
          </cell>
          <cell r="DB708">
            <v>0</v>
          </cell>
          <cell r="DC708">
            <v>0</v>
          </cell>
          <cell r="DD708">
            <v>0</v>
          </cell>
          <cell r="DE708">
            <v>0</v>
          </cell>
          <cell r="DF708">
            <v>0</v>
          </cell>
          <cell r="DG708">
            <v>0</v>
          </cell>
          <cell r="DH708">
            <v>0</v>
          </cell>
          <cell r="DI708">
            <v>0</v>
          </cell>
          <cell r="DJ708">
            <v>0</v>
          </cell>
          <cell r="DK708">
            <v>0</v>
          </cell>
          <cell r="DL708">
            <v>0</v>
          </cell>
          <cell r="DM708">
            <v>0</v>
          </cell>
          <cell r="DN708">
            <v>0</v>
          </cell>
          <cell r="DO708">
            <v>0</v>
          </cell>
          <cell r="DP708">
            <v>0</v>
          </cell>
          <cell r="DQ708">
            <v>0</v>
          </cell>
          <cell r="DR708">
            <v>0</v>
          </cell>
          <cell r="DS708">
            <v>0</v>
          </cell>
          <cell r="DT708">
            <v>0</v>
          </cell>
          <cell r="DU708">
            <v>0</v>
          </cell>
          <cell r="DV708">
            <v>0</v>
          </cell>
          <cell r="DW708">
            <v>0</v>
          </cell>
        </row>
        <row r="709">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cell r="CJ709">
            <v>0</v>
          </cell>
          <cell r="CK709">
            <v>0</v>
          </cell>
          <cell r="CL709">
            <v>0</v>
          </cell>
          <cell r="CM709">
            <v>0</v>
          </cell>
          <cell r="CN709">
            <v>0</v>
          </cell>
          <cell r="CO709">
            <v>0</v>
          </cell>
          <cell r="CP709">
            <v>0</v>
          </cell>
          <cell r="CQ709">
            <v>0</v>
          </cell>
          <cell r="CR709">
            <v>0</v>
          </cell>
          <cell r="CS709">
            <v>0</v>
          </cell>
          <cell r="CT709">
            <v>0</v>
          </cell>
          <cell r="CU709">
            <v>0</v>
          </cell>
          <cell r="CV709">
            <v>0</v>
          </cell>
          <cell r="CW709">
            <v>0</v>
          </cell>
          <cell r="CX709">
            <v>0</v>
          </cell>
          <cell r="CY709">
            <v>0</v>
          </cell>
          <cell r="CZ709">
            <v>0</v>
          </cell>
          <cell r="DA709">
            <v>0</v>
          </cell>
          <cell r="DB709">
            <v>0</v>
          </cell>
          <cell r="DC709">
            <v>0</v>
          </cell>
          <cell r="DD709">
            <v>0</v>
          </cell>
          <cell r="DE709">
            <v>0</v>
          </cell>
          <cell r="DF709">
            <v>0</v>
          </cell>
          <cell r="DG709">
            <v>0</v>
          </cell>
          <cell r="DH709">
            <v>0</v>
          </cell>
          <cell r="DI709">
            <v>0</v>
          </cell>
          <cell r="DJ709">
            <v>0</v>
          </cell>
          <cell r="DK709">
            <v>0</v>
          </cell>
          <cell r="DL709">
            <v>0</v>
          </cell>
          <cell r="DM709">
            <v>0</v>
          </cell>
          <cell r="DN709">
            <v>0</v>
          </cell>
          <cell r="DO709">
            <v>0</v>
          </cell>
          <cell r="DP709">
            <v>0</v>
          </cell>
          <cell r="DQ709">
            <v>0</v>
          </cell>
          <cell r="DR709">
            <v>0</v>
          </cell>
          <cell r="DS709">
            <v>0</v>
          </cell>
          <cell r="DT709">
            <v>0</v>
          </cell>
          <cell r="DU709">
            <v>0</v>
          </cell>
          <cell r="DV709">
            <v>0</v>
          </cell>
          <cell r="DW709">
            <v>0</v>
          </cell>
        </row>
        <row r="710">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0</v>
          </cell>
          <cell r="CB710">
            <v>0</v>
          </cell>
          <cell r="CC710">
            <v>0</v>
          </cell>
          <cell r="CD710">
            <v>0</v>
          </cell>
          <cell r="CE710">
            <v>0</v>
          </cell>
          <cell r="CF710">
            <v>0</v>
          </cell>
          <cell r="CG710">
            <v>0</v>
          </cell>
          <cell r="CH710">
            <v>0</v>
          </cell>
          <cell r="CI710">
            <v>0</v>
          </cell>
          <cell r="CJ710">
            <v>0</v>
          </cell>
          <cell r="CK710">
            <v>0</v>
          </cell>
          <cell r="CL710">
            <v>0</v>
          </cell>
          <cell r="CM710">
            <v>0</v>
          </cell>
          <cell r="CN710">
            <v>0</v>
          </cell>
          <cell r="CO710">
            <v>0</v>
          </cell>
          <cell r="CP710">
            <v>0</v>
          </cell>
          <cell r="CQ710">
            <v>0</v>
          </cell>
          <cell r="CR710">
            <v>0</v>
          </cell>
          <cell r="CS710">
            <v>0</v>
          </cell>
          <cell r="CT710">
            <v>0</v>
          </cell>
          <cell r="CU710">
            <v>0</v>
          </cell>
          <cell r="CV710">
            <v>0</v>
          </cell>
          <cell r="CW710">
            <v>0</v>
          </cell>
          <cell r="CX710">
            <v>0</v>
          </cell>
          <cell r="CY710">
            <v>0</v>
          </cell>
          <cell r="CZ710">
            <v>0</v>
          </cell>
          <cell r="DA710">
            <v>0</v>
          </cell>
          <cell r="DB710">
            <v>0</v>
          </cell>
          <cell r="DC710">
            <v>0</v>
          </cell>
          <cell r="DD710">
            <v>0</v>
          </cell>
          <cell r="DE710">
            <v>0</v>
          </cell>
          <cell r="DF710">
            <v>0</v>
          </cell>
          <cell r="DG710">
            <v>0</v>
          </cell>
          <cell r="DH710">
            <v>0</v>
          </cell>
          <cell r="DI710">
            <v>0</v>
          </cell>
          <cell r="DJ710">
            <v>0</v>
          </cell>
          <cell r="DK710">
            <v>0</v>
          </cell>
          <cell r="DL710">
            <v>0</v>
          </cell>
          <cell r="DM710">
            <v>0</v>
          </cell>
          <cell r="DN710">
            <v>0</v>
          </cell>
          <cell r="DO710">
            <v>0</v>
          </cell>
          <cell r="DP710">
            <v>0</v>
          </cell>
          <cell r="DQ710">
            <v>0</v>
          </cell>
          <cell r="DR710">
            <v>0</v>
          </cell>
          <cell r="DS710">
            <v>0</v>
          </cell>
          <cell r="DT710">
            <v>0</v>
          </cell>
          <cell r="DU710">
            <v>0</v>
          </cell>
          <cell r="DV710">
            <v>0</v>
          </cell>
          <cell r="DW710">
            <v>0</v>
          </cell>
        </row>
        <row r="711">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0</v>
          </cell>
          <cell r="CB711">
            <v>0</v>
          </cell>
          <cell r="CC711">
            <v>0</v>
          </cell>
          <cell r="CD711">
            <v>0</v>
          </cell>
          <cell r="CE711">
            <v>0</v>
          </cell>
          <cell r="CF711">
            <v>0</v>
          </cell>
          <cell r="CG711">
            <v>0</v>
          </cell>
          <cell r="CH711">
            <v>0</v>
          </cell>
          <cell r="CI711">
            <v>0</v>
          </cell>
          <cell r="CJ711">
            <v>0</v>
          </cell>
          <cell r="CK711">
            <v>0</v>
          </cell>
          <cell r="CL711">
            <v>0</v>
          </cell>
          <cell r="CM711">
            <v>0</v>
          </cell>
          <cell r="CN711">
            <v>0</v>
          </cell>
          <cell r="CO711">
            <v>0</v>
          </cell>
          <cell r="CP711">
            <v>0</v>
          </cell>
          <cell r="CQ711">
            <v>0</v>
          </cell>
          <cell r="CR711">
            <v>0</v>
          </cell>
          <cell r="CS711">
            <v>0</v>
          </cell>
          <cell r="CT711">
            <v>0</v>
          </cell>
          <cell r="CU711">
            <v>0</v>
          </cell>
          <cell r="CV711">
            <v>0</v>
          </cell>
          <cell r="CW711">
            <v>0</v>
          </cell>
          <cell r="CX711">
            <v>0</v>
          </cell>
          <cell r="CY711">
            <v>0</v>
          </cell>
          <cell r="CZ711">
            <v>0</v>
          </cell>
          <cell r="DA711">
            <v>0</v>
          </cell>
          <cell r="DB711">
            <v>0</v>
          </cell>
          <cell r="DC711">
            <v>0</v>
          </cell>
          <cell r="DD711">
            <v>0</v>
          </cell>
          <cell r="DE711">
            <v>0</v>
          </cell>
          <cell r="DF711">
            <v>0</v>
          </cell>
          <cell r="DG711">
            <v>0</v>
          </cell>
          <cell r="DH711">
            <v>0</v>
          </cell>
          <cell r="DI711">
            <v>0</v>
          </cell>
          <cell r="DJ711">
            <v>0</v>
          </cell>
          <cell r="DK711">
            <v>0</v>
          </cell>
          <cell r="DL711">
            <v>0</v>
          </cell>
          <cell r="DM711">
            <v>0</v>
          </cell>
          <cell r="DN711">
            <v>0</v>
          </cell>
          <cell r="DO711">
            <v>0</v>
          </cell>
          <cell r="DP711">
            <v>0</v>
          </cell>
          <cell r="DQ711">
            <v>0</v>
          </cell>
          <cell r="DR711">
            <v>0</v>
          </cell>
          <cell r="DS711">
            <v>0</v>
          </cell>
          <cell r="DT711">
            <v>0</v>
          </cell>
          <cell r="DU711">
            <v>0</v>
          </cell>
          <cell r="DV711">
            <v>0</v>
          </cell>
          <cell r="DW711">
            <v>0</v>
          </cell>
        </row>
        <row r="712">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cell r="CJ712">
            <v>0</v>
          </cell>
          <cell r="CK712">
            <v>0</v>
          </cell>
          <cell r="CL712">
            <v>0</v>
          </cell>
          <cell r="CM712">
            <v>0</v>
          </cell>
          <cell r="CN712">
            <v>0</v>
          </cell>
          <cell r="CO712">
            <v>0</v>
          </cell>
          <cell r="CP712">
            <v>0</v>
          </cell>
          <cell r="CQ712">
            <v>0</v>
          </cell>
          <cell r="CR712">
            <v>0</v>
          </cell>
          <cell r="CS712">
            <v>0</v>
          </cell>
          <cell r="CT712">
            <v>0</v>
          </cell>
          <cell r="CU712">
            <v>0</v>
          </cell>
          <cell r="CV712">
            <v>0</v>
          </cell>
          <cell r="CW712">
            <v>0</v>
          </cell>
          <cell r="CX712">
            <v>0</v>
          </cell>
          <cell r="CY712">
            <v>0</v>
          </cell>
          <cell r="CZ712">
            <v>0</v>
          </cell>
          <cell r="DA712">
            <v>0</v>
          </cell>
          <cell r="DB712">
            <v>0</v>
          </cell>
          <cell r="DC712">
            <v>0</v>
          </cell>
          <cell r="DD712">
            <v>0</v>
          </cell>
          <cell r="DE712">
            <v>0</v>
          </cell>
          <cell r="DF712">
            <v>0</v>
          </cell>
          <cell r="DG712">
            <v>0</v>
          </cell>
          <cell r="DH712">
            <v>0</v>
          </cell>
          <cell r="DI712">
            <v>0</v>
          </cell>
          <cell r="DJ712">
            <v>0</v>
          </cell>
          <cell r="DK712">
            <v>0</v>
          </cell>
          <cell r="DL712">
            <v>0</v>
          </cell>
          <cell r="DM712">
            <v>0</v>
          </cell>
          <cell r="DN712">
            <v>0</v>
          </cell>
          <cell r="DO712">
            <v>0</v>
          </cell>
          <cell r="DP712">
            <v>0</v>
          </cell>
          <cell r="DQ712">
            <v>0</v>
          </cell>
          <cell r="DR712">
            <v>0</v>
          </cell>
          <cell r="DS712">
            <v>0</v>
          </cell>
          <cell r="DT712">
            <v>0</v>
          </cell>
          <cell r="DU712">
            <v>0</v>
          </cell>
          <cell r="DV712">
            <v>0</v>
          </cell>
          <cell r="DW712">
            <v>0</v>
          </cell>
        </row>
        <row r="713">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0</v>
          </cell>
          <cell r="CB713">
            <v>0</v>
          </cell>
          <cell r="CC713">
            <v>0</v>
          </cell>
          <cell r="CD713">
            <v>0</v>
          </cell>
          <cell r="CE713">
            <v>0</v>
          </cell>
          <cell r="CF713">
            <v>0</v>
          </cell>
          <cell r="CG713">
            <v>0</v>
          </cell>
          <cell r="CH713">
            <v>0</v>
          </cell>
          <cell r="CI713">
            <v>0</v>
          </cell>
          <cell r="CJ713">
            <v>0</v>
          </cell>
          <cell r="CK713">
            <v>0</v>
          </cell>
          <cell r="CL713">
            <v>0</v>
          </cell>
          <cell r="CM713">
            <v>0</v>
          </cell>
          <cell r="CN713">
            <v>0</v>
          </cell>
          <cell r="CO713">
            <v>0</v>
          </cell>
          <cell r="CP713">
            <v>0</v>
          </cell>
          <cell r="CQ713">
            <v>0</v>
          </cell>
          <cell r="CR713">
            <v>0</v>
          </cell>
          <cell r="CS713">
            <v>0</v>
          </cell>
          <cell r="CT713">
            <v>0</v>
          </cell>
          <cell r="CU713">
            <v>0</v>
          </cell>
          <cell r="CV713">
            <v>0</v>
          </cell>
          <cell r="CW713">
            <v>0</v>
          </cell>
          <cell r="CX713">
            <v>0</v>
          </cell>
          <cell r="CY713">
            <v>0</v>
          </cell>
          <cell r="CZ713">
            <v>0</v>
          </cell>
          <cell r="DA713">
            <v>0</v>
          </cell>
          <cell r="DB713">
            <v>0</v>
          </cell>
          <cell r="DC713">
            <v>0</v>
          </cell>
          <cell r="DD713">
            <v>0</v>
          </cell>
          <cell r="DE713">
            <v>0</v>
          </cell>
          <cell r="DF713">
            <v>0</v>
          </cell>
          <cell r="DG713">
            <v>0</v>
          </cell>
          <cell r="DH713">
            <v>0</v>
          </cell>
          <cell r="DI713">
            <v>0</v>
          </cell>
          <cell r="DJ713">
            <v>0</v>
          </cell>
          <cell r="DK713">
            <v>0</v>
          </cell>
          <cell r="DL713">
            <v>0</v>
          </cell>
          <cell r="DM713">
            <v>0</v>
          </cell>
          <cell r="DN713">
            <v>0</v>
          </cell>
          <cell r="DO713">
            <v>0</v>
          </cell>
          <cell r="DP713">
            <v>0</v>
          </cell>
          <cell r="DQ713">
            <v>0</v>
          </cell>
          <cell r="DR713">
            <v>0</v>
          </cell>
          <cell r="DS713">
            <v>0</v>
          </cell>
          <cell r="DT713">
            <v>0</v>
          </cell>
          <cell r="DU713">
            <v>0</v>
          </cell>
          <cell r="DV713">
            <v>0</v>
          </cell>
          <cell r="DW713">
            <v>0</v>
          </cell>
        </row>
        <row r="714">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cell r="CJ714">
            <v>0</v>
          </cell>
          <cell r="CK714">
            <v>0</v>
          </cell>
          <cell r="CL714">
            <v>0</v>
          </cell>
          <cell r="CM714">
            <v>0</v>
          </cell>
          <cell r="CN714">
            <v>0</v>
          </cell>
          <cell r="CO714">
            <v>0</v>
          </cell>
          <cell r="CP714">
            <v>0</v>
          </cell>
          <cell r="CQ714">
            <v>0</v>
          </cell>
          <cell r="CR714">
            <v>0</v>
          </cell>
          <cell r="CS714">
            <v>0</v>
          </cell>
          <cell r="CT714">
            <v>0</v>
          </cell>
          <cell r="CU714">
            <v>0</v>
          </cell>
          <cell r="CV714">
            <v>0</v>
          </cell>
          <cell r="CW714">
            <v>0</v>
          </cell>
          <cell r="CX714">
            <v>0</v>
          </cell>
          <cell r="CY714">
            <v>0</v>
          </cell>
          <cell r="CZ714">
            <v>0</v>
          </cell>
          <cell r="DA714">
            <v>0</v>
          </cell>
          <cell r="DB714">
            <v>0</v>
          </cell>
          <cell r="DC714">
            <v>0</v>
          </cell>
          <cell r="DD714">
            <v>0</v>
          </cell>
          <cell r="DE714">
            <v>0</v>
          </cell>
          <cell r="DF714">
            <v>0</v>
          </cell>
          <cell r="DG714">
            <v>0</v>
          </cell>
          <cell r="DH714">
            <v>0</v>
          </cell>
          <cell r="DI714">
            <v>0</v>
          </cell>
          <cell r="DJ714">
            <v>0</v>
          </cell>
          <cell r="DK714">
            <v>0</v>
          </cell>
          <cell r="DL714">
            <v>0</v>
          </cell>
          <cell r="DM714">
            <v>0</v>
          </cell>
          <cell r="DN714">
            <v>0</v>
          </cell>
          <cell r="DO714">
            <v>0</v>
          </cell>
          <cell r="DP714">
            <v>0</v>
          </cell>
          <cell r="DQ714">
            <v>0</v>
          </cell>
          <cell r="DR714">
            <v>0</v>
          </cell>
          <cell r="DS714">
            <v>0</v>
          </cell>
          <cell r="DT714">
            <v>0</v>
          </cell>
          <cell r="DU714">
            <v>0</v>
          </cell>
          <cell r="DV714">
            <v>0</v>
          </cell>
          <cell r="DW714">
            <v>0</v>
          </cell>
        </row>
        <row r="715">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0</v>
          </cell>
          <cell r="CB715">
            <v>0</v>
          </cell>
          <cell r="CC715">
            <v>0</v>
          </cell>
          <cell r="CD715">
            <v>0</v>
          </cell>
          <cell r="CE715">
            <v>0</v>
          </cell>
          <cell r="CF715">
            <v>0</v>
          </cell>
          <cell r="CG715">
            <v>0</v>
          </cell>
          <cell r="CH715">
            <v>0</v>
          </cell>
          <cell r="CI715">
            <v>0</v>
          </cell>
          <cell r="CJ715">
            <v>0</v>
          </cell>
          <cell r="CK715">
            <v>0</v>
          </cell>
          <cell r="CL715">
            <v>0</v>
          </cell>
          <cell r="CM715">
            <v>0</v>
          </cell>
          <cell r="CN715">
            <v>0</v>
          </cell>
          <cell r="CO715">
            <v>0</v>
          </cell>
          <cell r="CP715">
            <v>0</v>
          </cell>
          <cell r="CQ715">
            <v>0</v>
          </cell>
          <cell r="CR715">
            <v>0</v>
          </cell>
          <cell r="CS715">
            <v>0</v>
          </cell>
          <cell r="CT715">
            <v>0</v>
          </cell>
          <cell r="CU715">
            <v>0</v>
          </cell>
          <cell r="CV715">
            <v>0</v>
          </cell>
          <cell r="CW715">
            <v>0</v>
          </cell>
          <cell r="CX715">
            <v>0</v>
          </cell>
          <cell r="CY715">
            <v>0</v>
          </cell>
          <cell r="CZ715">
            <v>0</v>
          </cell>
          <cell r="DA715">
            <v>0</v>
          </cell>
          <cell r="DB715">
            <v>0</v>
          </cell>
          <cell r="DC715">
            <v>0</v>
          </cell>
          <cell r="DD715">
            <v>0</v>
          </cell>
          <cell r="DE715">
            <v>0</v>
          </cell>
          <cell r="DF715">
            <v>0</v>
          </cell>
          <cell r="DG715">
            <v>0</v>
          </cell>
          <cell r="DH715">
            <v>0</v>
          </cell>
          <cell r="DI715">
            <v>0</v>
          </cell>
          <cell r="DJ715">
            <v>0</v>
          </cell>
          <cell r="DK715">
            <v>0</v>
          </cell>
          <cell r="DL715">
            <v>0</v>
          </cell>
          <cell r="DM715">
            <v>0</v>
          </cell>
          <cell r="DN715">
            <v>0</v>
          </cell>
          <cell r="DO715">
            <v>0</v>
          </cell>
          <cell r="DP715">
            <v>0</v>
          </cell>
          <cell r="DQ715">
            <v>0</v>
          </cell>
          <cell r="DR715">
            <v>0</v>
          </cell>
          <cell r="DS715">
            <v>0</v>
          </cell>
          <cell r="DT715">
            <v>0</v>
          </cell>
          <cell r="DU715">
            <v>0</v>
          </cell>
          <cell r="DV715">
            <v>0</v>
          </cell>
          <cell r="DW715">
            <v>0</v>
          </cell>
        </row>
        <row r="716">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cell r="CJ716">
            <v>0</v>
          </cell>
          <cell r="CK716">
            <v>0</v>
          </cell>
          <cell r="CL716">
            <v>0</v>
          </cell>
          <cell r="CM716">
            <v>0</v>
          </cell>
          <cell r="CN716">
            <v>0</v>
          </cell>
          <cell r="CO716">
            <v>0</v>
          </cell>
          <cell r="CP716">
            <v>0</v>
          </cell>
          <cell r="CQ716">
            <v>0</v>
          </cell>
          <cell r="CR716">
            <v>0</v>
          </cell>
          <cell r="CS716">
            <v>0</v>
          </cell>
          <cell r="CT716">
            <v>0</v>
          </cell>
          <cell r="CU716">
            <v>0</v>
          </cell>
          <cell r="CV716">
            <v>0</v>
          </cell>
          <cell r="CW716">
            <v>0</v>
          </cell>
          <cell r="CX716">
            <v>0</v>
          </cell>
          <cell r="CY716">
            <v>0</v>
          </cell>
          <cell r="CZ716">
            <v>0</v>
          </cell>
          <cell r="DA716">
            <v>0</v>
          </cell>
          <cell r="DB716">
            <v>0</v>
          </cell>
          <cell r="DC716">
            <v>0</v>
          </cell>
          <cell r="DD716">
            <v>0</v>
          </cell>
          <cell r="DE716">
            <v>0</v>
          </cell>
          <cell r="DF716">
            <v>0</v>
          </cell>
          <cell r="DG716">
            <v>0</v>
          </cell>
          <cell r="DH716">
            <v>0</v>
          </cell>
          <cell r="DI716">
            <v>0</v>
          </cell>
          <cell r="DJ716">
            <v>0</v>
          </cell>
          <cell r="DK716">
            <v>0</v>
          </cell>
          <cell r="DL716">
            <v>0</v>
          </cell>
          <cell r="DM716">
            <v>0</v>
          </cell>
          <cell r="DN716">
            <v>0</v>
          </cell>
          <cell r="DO716">
            <v>0</v>
          </cell>
          <cell r="DP716">
            <v>0</v>
          </cell>
          <cell r="DQ716">
            <v>0</v>
          </cell>
          <cell r="DR716">
            <v>0</v>
          </cell>
          <cell r="DS716">
            <v>0</v>
          </cell>
          <cell r="DT716">
            <v>0</v>
          </cell>
          <cell r="DU716">
            <v>0</v>
          </cell>
          <cell r="DV716">
            <v>0</v>
          </cell>
          <cell r="DW716">
            <v>0</v>
          </cell>
        </row>
        <row r="717">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0</v>
          </cell>
          <cell r="CB717">
            <v>0</v>
          </cell>
          <cell r="CC717">
            <v>0</v>
          </cell>
          <cell r="CD717">
            <v>0</v>
          </cell>
          <cell r="CE717">
            <v>0</v>
          </cell>
          <cell r="CF717">
            <v>0</v>
          </cell>
          <cell r="CG717">
            <v>0</v>
          </cell>
          <cell r="CH717">
            <v>0</v>
          </cell>
          <cell r="CI717">
            <v>0</v>
          </cell>
          <cell r="CJ717">
            <v>0</v>
          </cell>
          <cell r="CK717">
            <v>0</v>
          </cell>
          <cell r="CL717">
            <v>0</v>
          </cell>
          <cell r="CM717">
            <v>0</v>
          </cell>
          <cell r="CN717">
            <v>0</v>
          </cell>
          <cell r="CO717">
            <v>0</v>
          </cell>
          <cell r="CP717">
            <v>0</v>
          </cell>
          <cell r="CQ717">
            <v>0</v>
          </cell>
          <cell r="CR717">
            <v>0</v>
          </cell>
          <cell r="CS717">
            <v>0</v>
          </cell>
          <cell r="CT717">
            <v>0</v>
          </cell>
          <cell r="CU717">
            <v>0</v>
          </cell>
          <cell r="CV717">
            <v>0</v>
          </cell>
          <cell r="CW717">
            <v>0</v>
          </cell>
          <cell r="CX717">
            <v>0</v>
          </cell>
          <cell r="CY717">
            <v>0</v>
          </cell>
          <cell r="CZ717">
            <v>0</v>
          </cell>
          <cell r="DA717">
            <v>0</v>
          </cell>
          <cell r="DB717">
            <v>0</v>
          </cell>
          <cell r="DC717">
            <v>0</v>
          </cell>
          <cell r="DD717">
            <v>0</v>
          </cell>
          <cell r="DE717">
            <v>0</v>
          </cell>
          <cell r="DF717">
            <v>0</v>
          </cell>
          <cell r="DG717">
            <v>0</v>
          </cell>
          <cell r="DH717">
            <v>0</v>
          </cell>
          <cell r="DI717">
            <v>0</v>
          </cell>
          <cell r="DJ717">
            <v>0</v>
          </cell>
          <cell r="DK717">
            <v>0</v>
          </cell>
          <cell r="DL717">
            <v>0</v>
          </cell>
          <cell r="DM717">
            <v>0</v>
          </cell>
          <cell r="DN717">
            <v>0</v>
          </cell>
          <cell r="DO717">
            <v>0</v>
          </cell>
          <cell r="DP717">
            <v>0</v>
          </cell>
          <cell r="DQ717">
            <v>0</v>
          </cell>
          <cell r="DR717">
            <v>0</v>
          </cell>
          <cell r="DS717">
            <v>0</v>
          </cell>
          <cell r="DT717">
            <v>0</v>
          </cell>
          <cell r="DU717">
            <v>0</v>
          </cell>
          <cell r="DV717">
            <v>0</v>
          </cell>
          <cell r="DW717">
            <v>0</v>
          </cell>
        </row>
        <row r="718">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0</v>
          </cell>
          <cell r="CB718">
            <v>0</v>
          </cell>
          <cell r="CC718">
            <v>0</v>
          </cell>
          <cell r="CD718">
            <v>0</v>
          </cell>
          <cell r="CE718">
            <v>0</v>
          </cell>
          <cell r="CF718">
            <v>0</v>
          </cell>
          <cell r="CG718">
            <v>0</v>
          </cell>
          <cell r="CH718">
            <v>0</v>
          </cell>
          <cell r="CI718">
            <v>0</v>
          </cell>
          <cell r="CJ718">
            <v>0</v>
          </cell>
          <cell r="CK718">
            <v>0</v>
          </cell>
          <cell r="CL718">
            <v>0</v>
          </cell>
          <cell r="CM718">
            <v>0</v>
          </cell>
          <cell r="CN718">
            <v>0</v>
          </cell>
          <cell r="CO718">
            <v>0</v>
          </cell>
          <cell r="CP718">
            <v>0</v>
          </cell>
          <cell r="CQ718">
            <v>0</v>
          </cell>
          <cell r="CR718">
            <v>0</v>
          </cell>
          <cell r="CS718">
            <v>0</v>
          </cell>
          <cell r="CT718">
            <v>0</v>
          </cell>
          <cell r="CU718">
            <v>0</v>
          </cell>
          <cell r="CV718">
            <v>0</v>
          </cell>
          <cell r="CW718">
            <v>0</v>
          </cell>
          <cell r="CX718">
            <v>0</v>
          </cell>
          <cell r="CY718">
            <v>0</v>
          </cell>
          <cell r="CZ718">
            <v>0</v>
          </cell>
          <cell r="DA718">
            <v>0</v>
          </cell>
          <cell r="DB718">
            <v>0</v>
          </cell>
          <cell r="DC718">
            <v>0</v>
          </cell>
          <cell r="DD718">
            <v>0</v>
          </cell>
          <cell r="DE718">
            <v>0</v>
          </cell>
          <cell r="DF718">
            <v>0</v>
          </cell>
          <cell r="DG718">
            <v>0</v>
          </cell>
          <cell r="DH718">
            <v>0</v>
          </cell>
          <cell r="DI718">
            <v>0</v>
          </cell>
          <cell r="DJ718">
            <v>0</v>
          </cell>
          <cell r="DK718">
            <v>0</v>
          </cell>
          <cell r="DL718">
            <v>0</v>
          </cell>
          <cell r="DM718">
            <v>0</v>
          </cell>
          <cell r="DN718">
            <v>0</v>
          </cell>
          <cell r="DO718">
            <v>0</v>
          </cell>
          <cell r="DP718">
            <v>0</v>
          </cell>
          <cell r="DQ718">
            <v>0</v>
          </cell>
          <cell r="DR718">
            <v>0</v>
          </cell>
          <cell r="DS718">
            <v>0</v>
          </cell>
          <cell r="DT718">
            <v>0</v>
          </cell>
          <cell r="DU718">
            <v>0</v>
          </cell>
          <cell r="DV718">
            <v>0</v>
          </cell>
          <cell r="DW718">
            <v>0</v>
          </cell>
        </row>
        <row r="719">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0</v>
          </cell>
          <cell r="CB719">
            <v>0</v>
          </cell>
          <cell r="CC719">
            <v>0</v>
          </cell>
          <cell r="CD719">
            <v>0</v>
          </cell>
          <cell r="CE719">
            <v>0</v>
          </cell>
          <cell r="CF719">
            <v>0</v>
          </cell>
          <cell r="CG719">
            <v>0</v>
          </cell>
          <cell r="CH719">
            <v>0</v>
          </cell>
          <cell r="CI719">
            <v>0</v>
          </cell>
          <cell r="CJ719">
            <v>0</v>
          </cell>
          <cell r="CK719">
            <v>0</v>
          </cell>
          <cell r="CL719">
            <v>0</v>
          </cell>
          <cell r="CM719">
            <v>0</v>
          </cell>
          <cell r="CN719">
            <v>0</v>
          </cell>
          <cell r="CO719">
            <v>0</v>
          </cell>
          <cell r="CP719">
            <v>0</v>
          </cell>
          <cell r="CQ719">
            <v>0</v>
          </cell>
          <cell r="CR719">
            <v>0</v>
          </cell>
          <cell r="CS719">
            <v>0</v>
          </cell>
          <cell r="CT719">
            <v>0</v>
          </cell>
          <cell r="CU719">
            <v>0</v>
          </cell>
          <cell r="CV719">
            <v>0</v>
          </cell>
          <cell r="CW719">
            <v>0</v>
          </cell>
          <cell r="CX719">
            <v>0</v>
          </cell>
          <cell r="CY719">
            <v>0</v>
          </cell>
          <cell r="CZ719">
            <v>0</v>
          </cell>
          <cell r="DA719">
            <v>0</v>
          </cell>
          <cell r="DB719">
            <v>0</v>
          </cell>
          <cell r="DC719">
            <v>0</v>
          </cell>
          <cell r="DD719">
            <v>0</v>
          </cell>
          <cell r="DE719">
            <v>0</v>
          </cell>
          <cell r="DF719">
            <v>0</v>
          </cell>
          <cell r="DG719">
            <v>0</v>
          </cell>
          <cell r="DH719">
            <v>0</v>
          </cell>
          <cell r="DI719">
            <v>0</v>
          </cell>
          <cell r="DJ719">
            <v>0</v>
          </cell>
          <cell r="DK719">
            <v>0</v>
          </cell>
          <cell r="DL719">
            <v>0</v>
          </cell>
          <cell r="DM719">
            <v>0</v>
          </cell>
          <cell r="DN719">
            <v>0</v>
          </cell>
          <cell r="DO719">
            <v>0</v>
          </cell>
          <cell r="DP719">
            <v>0</v>
          </cell>
          <cell r="DQ719">
            <v>0</v>
          </cell>
          <cell r="DR719">
            <v>0</v>
          </cell>
          <cell r="DS719">
            <v>0</v>
          </cell>
          <cell r="DT719">
            <v>0</v>
          </cell>
          <cell r="DU719">
            <v>0</v>
          </cell>
          <cell r="DV719">
            <v>0</v>
          </cell>
          <cell r="DW719">
            <v>0</v>
          </cell>
        </row>
        <row r="720">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0</v>
          </cell>
          <cell r="CB720">
            <v>0</v>
          </cell>
          <cell r="CC720">
            <v>0</v>
          </cell>
          <cell r="CD720">
            <v>0</v>
          </cell>
          <cell r="CE720">
            <v>0</v>
          </cell>
          <cell r="CF720">
            <v>0</v>
          </cell>
          <cell r="CG720">
            <v>0</v>
          </cell>
          <cell r="CH720">
            <v>0</v>
          </cell>
          <cell r="CI720">
            <v>0</v>
          </cell>
          <cell r="CJ720">
            <v>0</v>
          </cell>
          <cell r="CK720">
            <v>0</v>
          </cell>
          <cell r="CL720">
            <v>0</v>
          </cell>
          <cell r="CM720">
            <v>0</v>
          </cell>
          <cell r="CN720">
            <v>0</v>
          </cell>
          <cell r="CO720">
            <v>0</v>
          </cell>
          <cell r="CP720">
            <v>0</v>
          </cell>
          <cell r="CQ720">
            <v>0</v>
          </cell>
          <cell r="CR720">
            <v>0</v>
          </cell>
          <cell r="CS720">
            <v>0</v>
          </cell>
          <cell r="CT720">
            <v>0</v>
          </cell>
          <cell r="CU720">
            <v>0</v>
          </cell>
          <cell r="CV720">
            <v>0</v>
          </cell>
          <cell r="CW720">
            <v>0</v>
          </cell>
          <cell r="CX720">
            <v>0</v>
          </cell>
          <cell r="CY720">
            <v>0</v>
          </cell>
          <cell r="CZ720">
            <v>0</v>
          </cell>
          <cell r="DA720">
            <v>0</v>
          </cell>
          <cell r="DB720">
            <v>0</v>
          </cell>
          <cell r="DC720">
            <v>0</v>
          </cell>
          <cell r="DD720">
            <v>0</v>
          </cell>
          <cell r="DE720">
            <v>0</v>
          </cell>
          <cell r="DF720">
            <v>0</v>
          </cell>
          <cell r="DG720">
            <v>0</v>
          </cell>
          <cell r="DH720">
            <v>0</v>
          </cell>
          <cell r="DI720">
            <v>0</v>
          </cell>
          <cell r="DJ720">
            <v>0</v>
          </cell>
          <cell r="DK720">
            <v>0</v>
          </cell>
          <cell r="DL720">
            <v>0</v>
          </cell>
          <cell r="DM720">
            <v>0</v>
          </cell>
          <cell r="DN720">
            <v>0</v>
          </cell>
          <cell r="DO720">
            <v>0</v>
          </cell>
          <cell r="DP720">
            <v>0</v>
          </cell>
          <cell r="DQ720">
            <v>0</v>
          </cell>
          <cell r="DR720">
            <v>0</v>
          </cell>
          <cell r="DS720">
            <v>0</v>
          </cell>
          <cell r="DT720">
            <v>0</v>
          </cell>
          <cell r="DU720">
            <v>0</v>
          </cell>
          <cell r="DV720">
            <v>0</v>
          </cell>
          <cell r="DW720">
            <v>0</v>
          </cell>
        </row>
        <row r="721">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0</v>
          </cell>
          <cell r="CB721">
            <v>0</v>
          </cell>
          <cell r="CC721">
            <v>0</v>
          </cell>
          <cell r="CD721">
            <v>0</v>
          </cell>
          <cell r="CE721">
            <v>0</v>
          </cell>
          <cell r="CF721">
            <v>0</v>
          </cell>
          <cell r="CG721">
            <v>0</v>
          </cell>
          <cell r="CH721">
            <v>0</v>
          </cell>
          <cell r="CI721">
            <v>0</v>
          </cell>
          <cell r="CJ721">
            <v>0</v>
          </cell>
          <cell r="CK721">
            <v>0</v>
          </cell>
          <cell r="CL721">
            <v>0</v>
          </cell>
          <cell r="CM721">
            <v>0</v>
          </cell>
          <cell r="CN721">
            <v>0</v>
          </cell>
          <cell r="CO721">
            <v>0</v>
          </cell>
          <cell r="CP721">
            <v>0</v>
          </cell>
          <cell r="CQ721">
            <v>0</v>
          </cell>
          <cell r="CR721">
            <v>0</v>
          </cell>
          <cell r="CS721">
            <v>0</v>
          </cell>
          <cell r="CT721">
            <v>0</v>
          </cell>
          <cell r="CU721">
            <v>0</v>
          </cell>
          <cell r="CV721">
            <v>0</v>
          </cell>
          <cell r="CW721">
            <v>0</v>
          </cell>
          <cell r="CX721">
            <v>0</v>
          </cell>
          <cell r="CY721">
            <v>0</v>
          </cell>
          <cell r="CZ721">
            <v>0</v>
          </cell>
          <cell r="DA721">
            <v>0</v>
          </cell>
          <cell r="DB721">
            <v>0</v>
          </cell>
          <cell r="DC721">
            <v>0</v>
          </cell>
          <cell r="DD721">
            <v>0</v>
          </cell>
          <cell r="DE721">
            <v>0</v>
          </cell>
          <cell r="DF721">
            <v>0</v>
          </cell>
          <cell r="DG721">
            <v>0</v>
          </cell>
          <cell r="DH721">
            <v>0</v>
          </cell>
          <cell r="DI721">
            <v>0</v>
          </cell>
          <cell r="DJ721">
            <v>0</v>
          </cell>
          <cell r="DK721">
            <v>0</v>
          </cell>
          <cell r="DL721">
            <v>0</v>
          </cell>
          <cell r="DM721">
            <v>0</v>
          </cell>
          <cell r="DN721">
            <v>0</v>
          </cell>
          <cell r="DO721">
            <v>0</v>
          </cell>
          <cell r="DP721">
            <v>0</v>
          </cell>
          <cell r="DQ721">
            <v>0</v>
          </cell>
          <cell r="DR721">
            <v>0</v>
          </cell>
          <cell r="DS721">
            <v>0</v>
          </cell>
          <cell r="DT721">
            <v>0</v>
          </cell>
          <cell r="DU721">
            <v>0</v>
          </cell>
          <cell r="DV721">
            <v>0</v>
          </cell>
          <cell r="DW721">
            <v>0</v>
          </cell>
        </row>
        <row r="722">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0</v>
          </cell>
          <cell r="CB722">
            <v>0</v>
          </cell>
          <cell r="CC722">
            <v>0</v>
          </cell>
          <cell r="CD722">
            <v>0</v>
          </cell>
          <cell r="CE722">
            <v>0</v>
          </cell>
          <cell r="CF722">
            <v>0</v>
          </cell>
          <cell r="CG722">
            <v>0</v>
          </cell>
          <cell r="CH722">
            <v>0</v>
          </cell>
          <cell r="CI722">
            <v>0</v>
          </cell>
          <cell r="CJ722">
            <v>0</v>
          </cell>
          <cell r="CK722">
            <v>0</v>
          </cell>
          <cell r="CL722">
            <v>0</v>
          </cell>
          <cell r="CM722">
            <v>0</v>
          </cell>
          <cell r="CN722">
            <v>0</v>
          </cell>
          <cell r="CO722">
            <v>0</v>
          </cell>
          <cell r="CP722">
            <v>0</v>
          </cell>
          <cell r="CQ722">
            <v>0</v>
          </cell>
          <cell r="CR722">
            <v>0</v>
          </cell>
          <cell r="CS722">
            <v>0</v>
          </cell>
          <cell r="CT722">
            <v>0</v>
          </cell>
          <cell r="CU722">
            <v>0</v>
          </cell>
          <cell r="CV722">
            <v>0</v>
          </cell>
          <cell r="CW722">
            <v>0</v>
          </cell>
          <cell r="CX722">
            <v>0</v>
          </cell>
          <cell r="CY722">
            <v>0</v>
          </cell>
          <cell r="CZ722">
            <v>0</v>
          </cell>
          <cell r="DA722">
            <v>0</v>
          </cell>
          <cell r="DB722">
            <v>0</v>
          </cell>
          <cell r="DC722">
            <v>0</v>
          </cell>
          <cell r="DD722">
            <v>0</v>
          </cell>
          <cell r="DE722">
            <v>0</v>
          </cell>
          <cell r="DF722">
            <v>0</v>
          </cell>
          <cell r="DG722">
            <v>0</v>
          </cell>
          <cell r="DH722">
            <v>0</v>
          </cell>
          <cell r="DI722">
            <v>0</v>
          </cell>
          <cell r="DJ722">
            <v>0</v>
          </cell>
          <cell r="DK722">
            <v>0</v>
          </cell>
          <cell r="DL722">
            <v>0</v>
          </cell>
          <cell r="DM722">
            <v>0</v>
          </cell>
          <cell r="DN722">
            <v>0</v>
          </cell>
          <cell r="DO722">
            <v>0</v>
          </cell>
          <cell r="DP722">
            <v>0</v>
          </cell>
          <cell r="DQ722">
            <v>0</v>
          </cell>
          <cell r="DR722">
            <v>0</v>
          </cell>
          <cell r="DS722">
            <v>0</v>
          </cell>
          <cell r="DT722">
            <v>0</v>
          </cell>
          <cell r="DU722">
            <v>0</v>
          </cell>
          <cell r="DV722">
            <v>0</v>
          </cell>
          <cell r="DW722">
            <v>0</v>
          </cell>
        </row>
        <row r="723">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cell r="CJ723">
            <v>0</v>
          </cell>
          <cell r="CK723">
            <v>0</v>
          </cell>
          <cell r="CL723">
            <v>0</v>
          </cell>
          <cell r="CM723">
            <v>0</v>
          </cell>
          <cell r="CN723">
            <v>0</v>
          </cell>
          <cell r="CO723">
            <v>0</v>
          </cell>
          <cell r="CP723">
            <v>0</v>
          </cell>
          <cell r="CQ723">
            <v>0</v>
          </cell>
          <cell r="CR723">
            <v>0</v>
          </cell>
          <cell r="CS723">
            <v>0</v>
          </cell>
          <cell r="CT723">
            <v>0</v>
          </cell>
          <cell r="CU723">
            <v>0</v>
          </cell>
          <cell r="CV723">
            <v>0</v>
          </cell>
          <cell r="CW723">
            <v>0</v>
          </cell>
          <cell r="CX723">
            <v>0</v>
          </cell>
          <cell r="CY723">
            <v>0</v>
          </cell>
          <cell r="CZ723">
            <v>0</v>
          </cell>
          <cell r="DA723">
            <v>0</v>
          </cell>
          <cell r="DB723">
            <v>0</v>
          </cell>
          <cell r="DC723">
            <v>0</v>
          </cell>
          <cell r="DD723">
            <v>0</v>
          </cell>
          <cell r="DE723">
            <v>0</v>
          </cell>
          <cell r="DF723">
            <v>0</v>
          </cell>
          <cell r="DG723">
            <v>0</v>
          </cell>
          <cell r="DH723">
            <v>0</v>
          </cell>
          <cell r="DI723">
            <v>0</v>
          </cell>
          <cell r="DJ723">
            <v>0</v>
          </cell>
          <cell r="DK723">
            <v>0</v>
          </cell>
          <cell r="DL723">
            <v>0</v>
          </cell>
          <cell r="DM723">
            <v>0</v>
          </cell>
          <cell r="DN723">
            <v>0</v>
          </cell>
          <cell r="DO723">
            <v>0</v>
          </cell>
          <cell r="DP723">
            <v>0</v>
          </cell>
          <cell r="DQ723">
            <v>0</v>
          </cell>
          <cell r="DR723">
            <v>0</v>
          </cell>
          <cell r="DS723">
            <v>0</v>
          </cell>
          <cell r="DT723">
            <v>0</v>
          </cell>
          <cell r="DU723">
            <v>0</v>
          </cell>
          <cell r="DV723">
            <v>0</v>
          </cell>
          <cell r="DW723">
            <v>0</v>
          </cell>
        </row>
        <row r="724">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0</v>
          </cell>
          <cell r="CB724">
            <v>0</v>
          </cell>
          <cell r="CC724">
            <v>0</v>
          </cell>
          <cell r="CD724">
            <v>0</v>
          </cell>
          <cell r="CE724">
            <v>0</v>
          </cell>
          <cell r="CF724">
            <v>0</v>
          </cell>
          <cell r="CG724">
            <v>0</v>
          </cell>
          <cell r="CH724">
            <v>0</v>
          </cell>
          <cell r="CI724">
            <v>0</v>
          </cell>
          <cell r="CJ724">
            <v>0</v>
          </cell>
          <cell r="CK724">
            <v>0</v>
          </cell>
          <cell r="CL724">
            <v>0</v>
          </cell>
          <cell r="CM724">
            <v>0</v>
          </cell>
          <cell r="CN724">
            <v>0</v>
          </cell>
          <cell r="CO724">
            <v>0</v>
          </cell>
          <cell r="CP724">
            <v>0</v>
          </cell>
          <cell r="CQ724">
            <v>0</v>
          </cell>
          <cell r="CR724">
            <v>0</v>
          </cell>
          <cell r="CS724">
            <v>0</v>
          </cell>
          <cell r="CT724">
            <v>0</v>
          </cell>
          <cell r="CU724">
            <v>0</v>
          </cell>
          <cell r="CV724">
            <v>0</v>
          </cell>
          <cell r="CW724">
            <v>0</v>
          </cell>
          <cell r="CX724">
            <v>0</v>
          </cell>
          <cell r="CY724">
            <v>0</v>
          </cell>
          <cell r="CZ724">
            <v>0</v>
          </cell>
          <cell r="DA724">
            <v>0</v>
          </cell>
          <cell r="DB724">
            <v>0</v>
          </cell>
          <cell r="DC724">
            <v>0</v>
          </cell>
          <cell r="DD724">
            <v>0</v>
          </cell>
          <cell r="DE724">
            <v>0</v>
          </cell>
          <cell r="DF724">
            <v>0</v>
          </cell>
          <cell r="DG724">
            <v>0</v>
          </cell>
          <cell r="DH724">
            <v>0</v>
          </cell>
          <cell r="DI724">
            <v>0</v>
          </cell>
          <cell r="DJ724">
            <v>0</v>
          </cell>
          <cell r="DK724">
            <v>0</v>
          </cell>
          <cell r="DL724">
            <v>0</v>
          </cell>
          <cell r="DM724">
            <v>0</v>
          </cell>
          <cell r="DN724">
            <v>0</v>
          </cell>
          <cell r="DO724">
            <v>0</v>
          </cell>
          <cell r="DP724">
            <v>0</v>
          </cell>
          <cell r="DQ724">
            <v>0</v>
          </cell>
          <cell r="DR724">
            <v>0</v>
          </cell>
          <cell r="DS724">
            <v>0</v>
          </cell>
          <cell r="DT724">
            <v>0</v>
          </cell>
          <cell r="DU724">
            <v>0</v>
          </cell>
          <cell r="DV724">
            <v>0</v>
          </cell>
          <cell r="DW724">
            <v>0</v>
          </cell>
        </row>
        <row r="725">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0</v>
          </cell>
          <cell r="CI725">
            <v>0</v>
          </cell>
          <cell r="CJ725">
            <v>0</v>
          </cell>
          <cell r="CK725">
            <v>0</v>
          </cell>
          <cell r="CL725">
            <v>0</v>
          </cell>
          <cell r="CM725">
            <v>0</v>
          </cell>
          <cell r="CN725">
            <v>0</v>
          </cell>
          <cell r="CO725">
            <v>0</v>
          </cell>
          <cell r="CP725">
            <v>0</v>
          </cell>
          <cell r="CQ725">
            <v>0</v>
          </cell>
          <cell r="CR725">
            <v>0</v>
          </cell>
          <cell r="CS725">
            <v>0</v>
          </cell>
          <cell r="CT725">
            <v>0</v>
          </cell>
          <cell r="CU725">
            <v>0</v>
          </cell>
          <cell r="CV725">
            <v>0</v>
          </cell>
          <cell r="CW725">
            <v>0</v>
          </cell>
          <cell r="CX725">
            <v>0</v>
          </cell>
          <cell r="CY725">
            <v>0</v>
          </cell>
          <cell r="CZ725">
            <v>0</v>
          </cell>
          <cell r="DA725">
            <v>0</v>
          </cell>
          <cell r="DB725">
            <v>0</v>
          </cell>
          <cell r="DC725">
            <v>0</v>
          </cell>
          <cell r="DD725">
            <v>0</v>
          </cell>
          <cell r="DE725">
            <v>0</v>
          </cell>
          <cell r="DF725">
            <v>0</v>
          </cell>
          <cell r="DG725">
            <v>0</v>
          </cell>
          <cell r="DH725">
            <v>0</v>
          </cell>
          <cell r="DI725">
            <v>0</v>
          </cell>
          <cell r="DJ725">
            <v>0</v>
          </cell>
          <cell r="DK725">
            <v>0</v>
          </cell>
          <cell r="DL725">
            <v>0</v>
          </cell>
          <cell r="DM725">
            <v>0</v>
          </cell>
          <cell r="DN725">
            <v>0</v>
          </cell>
          <cell r="DO725">
            <v>0</v>
          </cell>
          <cell r="DP725">
            <v>0</v>
          </cell>
          <cell r="DQ725">
            <v>0</v>
          </cell>
          <cell r="DR725">
            <v>0</v>
          </cell>
          <cell r="DS725">
            <v>0</v>
          </cell>
          <cell r="DT725">
            <v>0</v>
          </cell>
          <cell r="DU725">
            <v>0</v>
          </cell>
          <cell r="DV725">
            <v>0</v>
          </cell>
          <cell r="DW725">
            <v>0</v>
          </cell>
        </row>
        <row r="726">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0</v>
          </cell>
          <cell r="CB726">
            <v>0</v>
          </cell>
          <cell r="CC726">
            <v>0</v>
          </cell>
          <cell r="CD726">
            <v>0</v>
          </cell>
          <cell r="CE726">
            <v>0</v>
          </cell>
          <cell r="CF726">
            <v>0</v>
          </cell>
          <cell r="CG726">
            <v>0</v>
          </cell>
          <cell r="CH726">
            <v>0</v>
          </cell>
          <cell r="CI726">
            <v>0</v>
          </cell>
          <cell r="CJ726">
            <v>0</v>
          </cell>
          <cell r="CK726">
            <v>0</v>
          </cell>
          <cell r="CL726">
            <v>0</v>
          </cell>
          <cell r="CM726">
            <v>0</v>
          </cell>
          <cell r="CN726">
            <v>0</v>
          </cell>
          <cell r="CO726">
            <v>0</v>
          </cell>
          <cell r="CP726">
            <v>0</v>
          </cell>
          <cell r="CQ726">
            <v>0</v>
          </cell>
          <cell r="CR726">
            <v>0</v>
          </cell>
          <cell r="CS726">
            <v>0</v>
          </cell>
          <cell r="CT726">
            <v>0</v>
          </cell>
          <cell r="CU726">
            <v>0</v>
          </cell>
          <cell r="CV726">
            <v>0</v>
          </cell>
          <cell r="CW726">
            <v>0</v>
          </cell>
          <cell r="CX726">
            <v>0</v>
          </cell>
          <cell r="CY726">
            <v>0</v>
          </cell>
          <cell r="CZ726">
            <v>0</v>
          </cell>
          <cell r="DA726">
            <v>0</v>
          </cell>
          <cell r="DB726">
            <v>0</v>
          </cell>
          <cell r="DC726">
            <v>0</v>
          </cell>
          <cell r="DD726">
            <v>0</v>
          </cell>
          <cell r="DE726">
            <v>0</v>
          </cell>
          <cell r="DF726">
            <v>0</v>
          </cell>
          <cell r="DG726">
            <v>0</v>
          </cell>
          <cell r="DH726">
            <v>0</v>
          </cell>
          <cell r="DI726">
            <v>0</v>
          </cell>
          <cell r="DJ726">
            <v>0</v>
          </cell>
          <cell r="DK726">
            <v>0</v>
          </cell>
          <cell r="DL726">
            <v>0</v>
          </cell>
          <cell r="DM726">
            <v>0</v>
          </cell>
          <cell r="DN726">
            <v>0</v>
          </cell>
          <cell r="DO726">
            <v>0</v>
          </cell>
          <cell r="DP726">
            <v>0</v>
          </cell>
          <cell r="DQ726">
            <v>0</v>
          </cell>
          <cell r="DR726">
            <v>0</v>
          </cell>
          <cell r="DS726">
            <v>0</v>
          </cell>
          <cell r="DT726">
            <v>0</v>
          </cell>
          <cell r="DU726">
            <v>0</v>
          </cell>
          <cell r="DV726">
            <v>0</v>
          </cell>
          <cell r="DW726">
            <v>0</v>
          </cell>
        </row>
        <row r="727">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0</v>
          </cell>
          <cell r="CB727">
            <v>0</v>
          </cell>
          <cell r="CC727">
            <v>0</v>
          </cell>
          <cell r="CD727">
            <v>0</v>
          </cell>
          <cell r="CE727">
            <v>0</v>
          </cell>
          <cell r="CF727">
            <v>0</v>
          </cell>
          <cell r="CG727">
            <v>0</v>
          </cell>
          <cell r="CH727">
            <v>0</v>
          </cell>
          <cell r="CI727">
            <v>0</v>
          </cell>
          <cell r="CJ727">
            <v>0</v>
          </cell>
          <cell r="CK727">
            <v>0</v>
          </cell>
          <cell r="CL727">
            <v>0</v>
          </cell>
          <cell r="CM727">
            <v>0</v>
          </cell>
          <cell r="CN727">
            <v>0</v>
          </cell>
          <cell r="CO727">
            <v>0</v>
          </cell>
          <cell r="CP727">
            <v>0</v>
          </cell>
          <cell r="CQ727">
            <v>0</v>
          </cell>
          <cell r="CR727">
            <v>0</v>
          </cell>
          <cell r="CS727">
            <v>0</v>
          </cell>
          <cell r="CT727">
            <v>0</v>
          </cell>
          <cell r="CU727">
            <v>0</v>
          </cell>
          <cell r="CV727">
            <v>0</v>
          </cell>
          <cell r="CW727">
            <v>0</v>
          </cell>
          <cell r="CX727">
            <v>0</v>
          </cell>
          <cell r="CY727">
            <v>0</v>
          </cell>
          <cell r="CZ727">
            <v>0</v>
          </cell>
          <cell r="DA727">
            <v>0</v>
          </cell>
          <cell r="DB727">
            <v>0</v>
          </cell>
          <cell r="DC727">
            <v>0</v>
          </cell>
          <cell r="DD727">
            <v>0</v>
          </cell>
          <cell r="DE727">
            <v>0</v>
          </cell>
          <cell r="DF727">
            <v>0</v>
          </cell>
          <cell r="DG727">
            <v>0</v>
          </cell>
          <cell r="DH727">
            <v>0</v>
          </cell>
          <cell r="DI727">
            <v>0</v>
          </cell>
          <cell r="DJ727">
            <v>0</v>
          </cell>
          <cell r="DK727">
            <v>0</v>
          </cell>
          <cell r="DL727">
            <v>0</v>
          </cell>
          <cell r="DM727">
            <v>0</v>
          </cell>
          <cell r="DN727">
            <v>0</v>
          </cell>
          <cell r="DO727">
            <v>0</v>
          </cell>
          <cell r="DP727">
            <v>0</v>
          </cell>
          <cell r="DQ727">
            <v>0</v>
          </cell>
          <cell r="DR727">
            <v>0</v>
          </cell>
          <cell r="DS727">
            <v>0</v>
          </cell>
          <cell r="DT727">
            <v>0</v>
          </cell>
          <cell r="DU727">
            <v>0</v>
          </cell>
          <cell r="DV727">
            <v>0</v>
          </cell>
          <cell r="DW727">
            <v>0</v>
          </cell>
        </row>
        <row r="728">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0</v>
          </cell>
          <cell r="CB728">
            <v>0</v>
          </cell>
          <cell r="CC728">
            <v>0</v>
          </cell>
          <cell r="CD728">
            <v>0</v>
          </cell>
          <cell r="CE728">
            <v>0</v>
          </cell>
          <cell r="CF728">
            <v>0</v>
          </cell>
          <cell r="CG728">
            <v>0</v>
          </cell>
          <cell r="CH728">
            <v>0</v>
          </cell>
          <cell r="CI728">
            <v>0</v>
          </cell>
          <cell r="CJ728">
            <v>0</v>
          </cell>
          <cell r="CK728">
            <v>0</v>
          </cell>
          <cell r="CL728">
            <v>0</v>
          </cell>
          <cell r="CM728">
            <v>0</v>
          </cell>
          <cell r="CN728">
            <v>0</v>
          </cell>
          <cell r="CO728">
            <v>0</v>
          </cell>
          <cell r="CP728">
            <v>0</v>
          </cell>
          <cell r="CQ728">
            <v>0</v>
          </cell>
          <cell r="CR728">
            <v>0</v>
          </cell>
          <cell r="CS728">
            <v>0</v>
          </cell>
          <cell r="CT728">
            <v>0</v>
          </cell>
          <cell r="CU728">
            <v>0</v>
          </cell>
          <cell r="CV728">
            <v>0</v>
          </cell>
          <cell r="CW728">
            <v>0</v>
          </cell>
          <cell r="CX728">
            <v>0</v>
          </cell>
          <cell r="CY728">
            <v>0</v>
          </cell>
          <cell r="CZ728">
            <v>0</v>
          </cell>
          <cell r="DA728">
            <v>0</v>
          </cell>
          <cell r="DB728">
            <v>0</v>
          </cell>
          <cell r="DC728">
            <v>0</v>
          </cell>
          <cell r="DD728">
            <v>0</v>
          </cell>
          <cell r="DE728">
            <v>0</v>
          </cell>
          <cell r="DF728">
            <v>0</v>
          </cell>
          <cell r="DG728">
            <v>0</v>
          </cell>
          <cell r="DH728">
            <v>0</v>
          </cell>
          <cell r="DI728">
            <v>0</v>
          </cell>
          <cell r="DJ728">
            <v>0</v>
          </cell>
          <cell r="DK728">
            <v>0</v>
          </cell>
          <cell r="DL728">
            <v>0</v>
          </cell>
          <cell r="DM728">
            <v>0</v>
          </cell>
          <cell r="DN728">
            <v>0</v>
          </cell>
          <cell r="DO728">
            <v>0</v>
          </cell>
          <cell r="DP728">
            <v>0</v>
          </cell>
          <cell r="DQ728">
            <v>0</v>
          </cell>
          <cell r="DR728">
            <v>0</v>
          </cell>
          <cell r="DS728">
            <v>0</v>
          </cell>
          <cell r="DT728">
            <v>0</v>
          </cell>
          <cell r="DU728">
            <v>0</v>
          </cell>
          <cell r="DV728">
            <v>0</v>
          </cell>
          <cell r="DW728">
            <v>0</v>
          </cell>
        </row>
        <row r="729">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0</v>
          </cell>
          <cell r="CB729">
            <v>0</v>
          </cell>
          <cell r="CC729">
            <v>0</v>
          </cell>
          <cell r="CD729">
            <v>0</v>
          </cell>
          <cell r="CE729">
            <v>0</v>
          </cell>
          <cell r="CF729">
            <v>0</v>
          </cell>
          <cell r="CG729">
            <v>0</v>
          </cell>
          <cell r="CH729">
            <v>0</v>
          </cell>
          <cell r="CI729">
            <v>0</v>
          </cell>
          <cell r="CJ729">
            <v>0</v>
          </cell>
          <cell r="CK729">
            <v>0</v>
          </cell>
          <cell r="CL729">
            <v>0</v>
          </cell>
          <cell r="CM729">
            <v>0</v>
          </cell>
          <cell r="CN729">
            <v>0</v>
          </cell>
          <cell r="CO729">
            <v>0</v>
          </cell>
          <cell r="CP729">
            <v>0</v>
          </cell>
          <cell r="CQ729">
            <v>0</v>
          </cell>
          <cell r="CR729">
            <v>0</v>
          </cell>
          <cell r="CS729">
            <v>0</v>
          </cell>
          <cell r="CT729">
            <v>0</v>
          </cell>
          <cell r="CU729">
            <v>0</v>
          </cell>
          <cell r="CV729">
            <v>0</v>
          </cell>
          <cell r="CW729">
            <v>0</v>
          </cell>
          <cell r="CX729">
            <v>0</v>
          </cell>
          <cell r="CY729">
            <v>0</v>
          </cell>
          <cell r="CZ729">
            <v>0</v>
          </cell>
          <cell r="DA729">
            <v>0</v>
          </cell>
          <cell r="DB729">
            <v>0</v>
          </cell>
          <cell r="DC729">
            <v>0</v>
          </cell>
          <cell r="DD729">
            <v>0</v>
          </cell>
          <cell r="DE729">
            <v>0</v>
          </cell>
          <cell r="DF729">
            <v>0</v>
          </cell>
          <cell r="DG729">
            <v>0</v>
          </cell>
          <cell r="DH729">
            <v>0</v>
          </cell>
          <cell r="DI729">
            <v>0</v>
          </cell>
          <cell r="DJ729">
            <v>0</v>
          </cell>
          <cell r="DK729">
            <v>0</v>
          </cell>
          <cell r="DL729">
            <v>0</v>
          </cell>
          <cell r="DM729">
            <v>0</v>
          </cell>
          <cell r="DN729">
            <v>0</v>
          </cell>
          <cell r="DO729">
            <v>0</v>
          </cell>
          <cell r="DP729">
            <v>0</v>
          </cell>
          <cell r="DQ729">
            <v>0</v>
          </cell>
          <cell r="DR729">
            <v>0</v>
          </cell>
          <cell r="DS729">
            <v>0</v>
          </cell>
          <cell r="DT729">
            <v>0</v>
          </cell>
          <cell r="DU729">
            <v>0</v>
          </cell>
          <cell r="DV729">
            <v>0</v>
          </cell>
          <cell r="DW729">
            <v>0</v>
          </cell>
        </row>
        <row r="730">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0</v>
          </cell>
          <cell r="CC730">
            <v>0</v>
          </cell>
          <cell r="CD730">
            <v>0</v>
          </cell>
          <cell r="CE730">
            <v>0</v>
          </cell>
          <cell r="CF730">
            <v>0</v>
          </cell>
          <cell r="CG730">
            <v>0</v>
          </cell>
          <cell r="CH730">
            <v>0</v>
          </cell>
          <cell r="CI730">
            <v>0</v>
          </cell>
          <cell r="CJ730">
            <v>0</v>
          </cell>
          <cell r="CK730">
            <v>0</v>
          </cell>
          <cell r="CL730">
            <v>0</v>
          </cell>
          <cell r="CM730">
            <v>0</v>
          </cell>
          <cell r="CN730">
            <v>0</v>
          </cell>
          <cell r="CO730">
            <v>0</v>
          </cell>
          <cell r="CP730">
            <v>0</v>
          </cell>
          <cell r="CQ730">
            <v>0</v>
          </cell>
          <cell r="CR730">
            <v>0</v>
          </cell>
          <cell r="CS730">
            <v>0</v>
          </cell>
          <cell r="CT730">
            <v>0</v>
          </cell>
          <cell r="CU730">
            <v>0</v>
          </cell>
          <cell r="CV730">
            <v>0</v>
          </cell>
          <cell r="CW730">
            <v>0</v>
          </cell>
          <cell r="CX730">
            <v>0</v>
          </cell>
          <cell r="CY730">
            <v>0</v>
          </cell>
          <cell r="CZ730">
            <v>0</v>
          </cell>
          <cell r="DA730">
            <v>0</v>
          </cell>
          <cell r="DB730">
            <v>0</v>
          </cell>
          <cell r="DC730">
            <v>0</v>
          </cell>
          <cell r="DD730">
            <v>0</v>
          </cell>
          <cell r="DE730">
            <v>0</v>
          </cell>
          <cell r="DF730">
            <v>0</v>
          </cell>
          <cell r="DG730">
            <v>0</v>
          </cell>
          <cell r="DH730">
            <v>0</v>
          </cell>
          <cell r="DI730">
            <v>0</v>
          </cell>
          <cell r="DJ730">
            <v>0</v>
          </cell>
          <cell r="DK730">
            <v>0</v>
          </cell>
          <cell r="DL730">
            <v>0</v>
          </cell>
          <cell r="DM730">
            <v>0</v>
          </cell>
          <cell r="DN730">
            <v>0</v>
          </cell>
          <cell r="DO730">
            <v>0</v>
          </cell>
          <cell r="DP730">
            <v>0</v>
          </cell>
          <cell r="DQ730">
            <v>0</v>
          </cell>
          <cell r="DR730">
            <v>0</v>
          </cell>
          <cell r="DS730">
            <v>0</v>
          </cell>
          <cell r="DT730">
            <v>0</v>
          </cell>
          <cell r="DU730">
            <v>0</v>
          </cell>
          <cell r="DV730">
            <v>0</v>
          </cell>
          <cell r="DW730">
            <v>0</v>
          </cell>
        </row>
        <row r="731">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cell r="CJ731">
            <v>0</v>
          </cell>
          <cell r="CK731">
            <v>0</v>
          </cell>
          <cell r="CL731">
            <v>0</v>
          </cell>
          <cell r="CM731">
            <v>0</v>
          </cell>
          <cell r="CN731">
            <v>0</v>
          </cell>
          <cell r="CO731">
            <v>0</v>
          </cell>
          <cell r="CP731">
            <v>0</v>
          </cell>
          <cell r="CQ731">
            <v>0</v>
          </cell>
          <cell r="CR731">
            <v>0</v>
          </cell>
          <cell r="CS731">
            <v>0</v>
          </cell>
          <cell r="CT731">
            <v>0</v>
          </cell>
          <cell r="CU731">
            <v>0</v>
          </cell>
          <cell r="CV731">
            <v>0</v>
          </cell>
          <cell r="CW731">
            <v>0</v>
          </cell>
          <cell r="CX731">
            <v>0</v>
          </cell>
          <cell r="CY731">
            <v>0</v>
          </cell>
          <cell r="CZ731">
            <v>0</v>
          </cell>
          <cell r="DA731">
            <v>0</v>
          </cell>
          <cell r="DB731">
            <v>0</v>
          </cell>
          <cell r="DC731">
            <v>0</v>
          </cell>
          <cell r="DD731">
            <v>0</v>
          </cell>
          <cell r="DE731">
            <v>0</v>
          </cell>
          <cell r="DF731">
            <v>0</v>
          </cell>
          <cell r="DG731">
            <v>0</v>
          </cell>
          <cell r="DH731">
            <v>0</v>
          </cell>
          <cell r="DI731">
            <v>0</v>
          </cell>
          <cell r="DJ731">
            <v>0</v>
          </cell>
          <cell r="DK731">
            <v>0</v>
          </cell>
          <cell r="DL731">
            <v>0</v>
          </cell>
          <cell r="DM731">
            <v>0</v>
          </cell>
          <cell r="DN731">
            <v>0</v>
          </cell>
          <cell r="DO731">
            <v>0</v>
          </cell>
          <cell r="DP731">
            <v>0</v>
          </cell>
          <cell r="DQ731">
            <v>0</v>
          </cell>
          <cell r="DR731">
            <v>0</v>
          </cell>
          <cell r="DS731">
            <v>0</v>
          </cell>
          <cell r="DT731">
            <v>0</v>
          </cell>
          <cell r="DU731">
            <v>0</v>
          </cell>
          <cell r="DV731">
            <v>0</v>
          </cell>
          <cell r="DW731">
            <v>0</v>
          </cell>
        </row>
        <row r="732">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cell r="CJ732">
            <v>0</v>
          </cell>
          <cell r="CK732">
            <v>0</v>
          </cell>
          <cell r="CL732">
            <v>0</v>
          </cell>
          <cell r="CM732">
            <v>0</v>
          </cell>
          <cell r="CN732">
            <v>0</v>
          </cell>
          <cell r="CO732">
            <v>0</v>
          </cell>
          <cell r="CP732">
            <v>0</v>
          </cell>
          <cell r="CQ732">
            <v>0</v>
          </cell>
          <cell r="CR732">
            <v>0</v>
          </cell>
          <cell r="CS732">
            <v>0</v>
          </cell>
          <cell r="CT732">
            <v>0</v>
          </cell>
          <cell r="CU732">
            <v>0</v>
          </cell>
          <cell r="CV732">
            <v>0</v>
          </cell>
          <cell r="CW732">
            <v>0</v>
          </cell>
          <cell r="CX732">
            <v>0</v>
          </cell>
          <cell r="CY732">
            <v>0</v>
          </cell>
          <cell r="CZ732">
            <v>0</v>
          </cell>
          <cell r="DA732">
            <v>0</v>
          </cell>
          <cell r="DB732">
            <v>0</v>
          </cell>
          <cell r="DC732">
            <v>0</v>
          </cell>
          <cell r="DD732">
            <v>0</v>
          </cell>
          <cell r="DE732">
            <v>0</v>
          </cell>
          <cell r="DF732">
            <v>0</v>
          </cell>
          <cell r="DG732">
            <v>0</v>
          </cell>
          <cell r="DH732">
            <v>0</v>
          </cell>
          <cell r="DI732">
            <v>0</v>
          </cell>
          <cell r="DJ732">
            <v>0</v>
          </cell>
          <cell r="DK732">
            <v>0</v>
          </cell>
          <cell r="DL732">
            <v>0</v>
          </cell>
          <cell r="DM732">
            <v>0</v>
          </cell>
          <cell r="DN732">
            <v>0</v>
          </cell>
          <cell r="DO732">
            <v>0</v>
          </cell>
          <cell r="DP732">
            <v>0</v>
          </cell>
          <cell r="DQ732">
            <v>0</v>
          </cell>
          <cell r="DR732">
            <v>0</v>
          </cell>
          <cell r="DS732">
            <v>0</v>
          </cell>
          <cell r="DT732">
            <v>0</v>
          </cell>
          <cell r="DU732">
            <v>0</v>
          </cell>
          <cell r="DV732">
            <v>0</v>
          </cell>
          <cell r="DW732">
            <v>0</v>
          </cell>
        </row>
        <row r="733">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0</v>
          </cell>
          <cell r="CB733">
            <v>0</v>
          </cell>
          <cell r="CC733">
            <v>0</v>
          </cell>
          <cell r="CD733">
            <v>0</v>
          </cell>
          <cell r="CE733">
            <v>0</v>
          </cell>
          <cell r="CF733">
            <v>0</v>
          </cell>
          <cell r="CG733">
            <v>0</v>
          </cell>
          <cell r="CH733">
            <v>0</v>
          </cell>
          <cell r="CI733">
            <v>0</v>
          </cell>
          <cell r="CJ733">
            <v>0</v>
          </cell>
          <cell r="CK733">
            <v>0</v>
          </cell>
          <cell r="CL733">
            <v>0</v>
          </cell>
          <cell r="CM733">
            <v>0</v>
          </cell>
          <cell r="CN733">
            <v>0</v>
          </cell>
          <cell r="CO733">
            <v>0</v>
          </cell>
          <cell r="CP733">
            <v>0</v>
          </cell>
          <cell r="CQ733">
            <v>0</v>
          </cell>
          <cell r="CR733">
            <v>0</v>
          </cell>
          <cell r="CS733">
            <v>0</v>
          </cell>
          <cell r="CT733">
            <v>0</v>
          </cell>
          <cell r="CU733">
            <v>0</v>
          </cell>
          <cell r="CV733">
            <v>0</v>
          </cell>
          <cell r="CW733">
            <v>0</v>
          </cell>
          <cell r="CX733">
            <v>0</v>
          </cell>
          <cell r="CY733">
            <v>0</v>
          </cell>
          <cell r="CZ733">
            <v>0</v>
          </cell>
          <cell r="DA733">
            <v>0</v>
          </cell>
          <cell r="DB733">
            <v>0</v>
          </cell>
          <cell r="DC733">
            <v>0</v>
          </cell>
          <cell r="DD733">
            <v>0</v>
          </cell>
          <cell r="DE733">
            <v>0</v>
          </cell>
          <cell r="DF733">
            <v>0</v>
          </cell>
          <cell r="DG733">
            <v>0</v>
          </cell>
          <cell r="DH733">
            <v>0</v>
          </cell>
          <cell r="DI733">
            <v>0</v>
          </cell>
          <cell r="DJ733">
            <v>0</v>
          </cell>
          <cell r="DK733">
            <v>0</v>
          </cell>
          <cell r="DL733">
            <v>0</v>
          </cell>
          <cell r="DM733">
            <v>0</v>
          </cell>
          <cell r="DN733">
            <v>0</v>
          </cell>
          <cell r="DO733">
            <v>0</v>
          </cell>
          <cell r="DP733">
            <v>0</v>
          </cell>
          <cell r="DQ733">
            <v>0</v>
          </cell>
          <cell r="DR733">
            <v>0</v>
          </cell>
          <cell r="DS733">
            <v>0</v>
          </cell>
          <cell r="DT733">
            <v>0</v>
          </cell>
          <cell r="DU733">
            <v>0</v>
          </cell>
          <cell r="DV733">
            <v>0</v>
          </cell>
          <cell r="DW733">
            <v>0</v>
          </cell>
        </row>
        <row r="734">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0</v>
          </cell>
          <cell r="CB734">
            <v>0</v>
          </cell>
          <cell r="CC734">
            <v>0</v>
          </cell>
          <cell r="CD734">
            <v>0</v>
          </cell>
          <cell r="CE734">
            <v>0</v>
          </cell>
          <cell r="CF734">
            <v>0</v>
          </cell>
          <cell r="CG734">
            <v>0</v>
          </cell>
          <cell r="CH734">
            <v>0</v>
          </cell>
          <cell r="CI734">
            <v>0</v>
          </cell>
          <cell r="CJ734">
            <v>0</v>
          </cell>
          <cell r="CK734">
            <v>0</v>
          </cell>
          <cell r="CL734">
            <v>0</v>
          </cell>
          <cell r="CM734">
            <v>0</v>
          </cell>
          <cell r="CN734">
            <v>0</v>
          </cell>
          <cell r="CO734">
            <v>0</v>
          </cell>
          <cell r="CP734">
            <v>0</v>
          </cell>
          <cell r="CQ734">
            <v>0</v>
          </cell>
          <cell r="CR734">
            <v>0</v>
          </cell>
          <cell r="CS734">
            <v>0</v>
          </cell>
          <cell r="CT734">
            <v>0</v>
          </cell>
          <cell r="CU734">
            <v>0</v>
          </cell>
          <cell r="CV734">
            <v>0</v>
          </cell>
          <cell r="CW734">
            <v>0</v>
          </cell>
          <cell r="CX734">
            <v>0</v>
          </cell>
          <cell r="CY734">
            <v>0</v>
          </cell>
          <cell r="CZ734">
            <v>0</v>
          </cell>
          <cell r="DA734">
            <v>0</v>
          </cell>
          <cell r="DB734">
            <v>0</v>
          </cell>
          <cell r="DC734">
            <v>0</v>
          </cell>
          <cell r="DD734">
            <v>0</v>
          </cell>
          <cell r="DE734">
            <v>0</v>
          </cell>
          <cell r="DF734">
            <v>0</v>
          </cell>
          <cell r="DG734">
            <v>0</v>
          </cell>
          <cell r="DH734">
            <v>0</v>
          </cell>
          <cell r="DI734">
            <v>0</v>
          </cell>
          <cell r="DJ734">
            <v>0</v>
          </cell>
          <cell r="DK734">
            <v>0</v>
          </cell>
          <cell r="DL734">
            <v>0</v>
          </cell>
          <cell r="DM734">
            <v>0</v>
          </cell>
          <cell r="DN734">
            <v>0</v>
          </cell>
          <cell r="DO734">
            <v>0</v>
          </cell>
          <cell r="DP734">
            <v>0</v>
          </cell>
          <cell r="DQ734">
            <v>0</v>
          </cell>
          <cell r="DR734">
            <v>0</v>
          </cell>
          <cell r="DS734">
            <v>0</v>
          </cell>
          <cell r="DT734">
            <v>0</v>
          </cell>
          <cell r="DU734">
            <v>0</v>
          </cell>
          <cell r="DV734">
            <v>0</v>
          </cell>
          <cell r="DW734">
            <v>0</v>
          </cell>
        </row>
        <row r="735">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0</v>
          </cell>
          <cell r="CB735">
            <v>0</v>
          </cell>
          <cell r="CC735">
            <v>0</v>
          </cell>
          <cell r="CD735">
            <v>0</v>
          </cell>
          <cell r="CE735">
            <v>0</v>
          </cell>
          <cell r="CF735">
            <v>0</v>
          </cell>
          <cell r="CG735">
            <v>0</v>
          </cell>
          <cell r="CH735">
            <v>0</v>
          </cell>
          <cell r="CI735">
            <v>0</v>
          </cell>
          <cell r="CJ735">
            <v>0</v>
          </cell>
          <cell r="CK735">
            <v>0</v>
          </cell>
          <cell r="CL735">
            <v>0</v>
          </cell>
          <cell r="CM735">
            <v>0</v>
          </cell>
          <cell r="CN735">
            <v>0</v>
          </cell>
          <cell r="CO735">
            <v>0</v>
          </cell>
          <cell r="CP735">
            <v>0</v>
          </cell>
          <cell r="CQ735">
            <v>0</v>
          </cell>
          <cell r="CR735">
            <v>0</v>
          </cell>
          <cell r="CS735">
            <v>0</v>
          </cell>
          <cell r="CT735">
            <v>0</v>
          </cell>
          <cell r="CU735">
            <v>0</v>
          </cell>
          <cell r="CV735">
            <v>0</v>
          </cell>
          <cell r="CW735">
            <v>0</v>
          </cell>
          <cell r="CX735">
            <v>0</v>
          </cell>
          <cell r="CY735">
            <v>0</v>
          </cell>
          <cell r="CZ735">
            <v>0</v>
          </cell>
          <cell r="DA735">
            <v>0</v>
          </cell>
          <cell r="DB735">
            <v>0</v>
          </cell>
          <cell r="DC735">
            <v>0</v>
          </cell>
          <cell r="DD735">
            <v>0</v>
          </cell>
          <cell r="DE735">
            <v>0</v>
          </cell>
          <cell r="DF735">
            <v>0</v>
          </cell>
          <cell r="DG735">
            <v>0</v>
          </cell>
          <cell r="DH735">
            <v>0</v>
          </cell>
          <cell r="DI735">
            <v>0</v>
          </cell>
          <cell r="DJ735">
            <v>0</v>
          </cell>
          <cell r="DK735">
            <v>0</v>
          </cell>
          <cell r="DL735">
            <v>0</v>
          </cell>
          <cell r="DM735">
            <v>0</v>
          </cell>
          <cell r="DN735">
            <v>0</v>
          </cell>
          <cell r="DO735">
            <v>0</v>
          </cell>
          <cell r="DP735">
            <v>0</v>
          </cell>
          <cell r="DQ735">
            <v>0</v>
          </cell>
          <cell r="DR735">
            <v>0</v>
          </cell>
          <cell r="DS735">
            <v>0</v>
          </cell>
          <cell r="DT735">
            <v>0</v>
          </cell>
          <cell r="DU735">
            <v>0</v>
          </cell>
          <cell r="DV735">
            <v>0</v>
          </cell>
          <cell r="DW735">
            <v>0</v>
          </cell>
        </row>
        <row r="736">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cell r="CJ736">
            <v>0</v>
          </cell>
          <cell r="CK736">
            <v>0</v>
          </cell>
          <cell r="CL736">
            <v>0</v>
          </cell>
          <cell r="CM736">
            <v>0</v>
          </cell>
          <cell r="CN736">
            <v>0</v>
          </cell>
          <cell r="CO736">
            <v>0</v>
          </cell>
          <cell r="CP736">
            <v>0</v>
          </cell>
          <cell r="CQ736">
            <v>0</v>
          </cell>
          <cell r="CR736">
            <v>0</v>
          </cell>
          <cell r="CS736">
            <v>0</v>
          </cell>
          <cell r="CT736">
            <v>0</v>
          </cell>
          <cell r="CU736">
            <v>0</v>
          </cell>
          <cell r="CV736">
            <v>0</v>
          </cell>
          <cell r="CW736">
            <v>0</v>
          </cell>
          <cell r="CX736">
            <v>0</v>
          </cell>
          <cell r="CY736">
            <v>0</v>
          </cell>
          <cell r="CZ736">
            <v>0</v>
          </cell>
          <cell r="DA736">
            <v>0</v>
          </cell>
          <cell r="DB736">
            <v>0</v>
          </cell>
          <cell r="DC736">
            <v>0</v>
          </cell>
          <cell r="DD736">
            <v>0</v>
          </cell>
          <cell r="DE736">
            <v>0</v>
          </cell>
          <cell r="DF736">
            <v>0</v>
          </cell>
          <cell r="DG736">
            <v>0</v>
          </cell>
          <cell r="DH736">
            <v>0</v>
          </cell>
          <cell r="DI736">
            <v>0</v>
          </cell>
          <cell r="DJ736">
            <v>0</v>
          </cell>
          <cell r="DK736">
            <v>0</v>
          </cell>
          <cell r="DL736">
            <v>0</v>
          </cell>
          <cell r="DM736">
            <v>0</v>
          </cell>
          <cell r="DN736">
            <v>0</v>
          </cell>
          <cell r="DO736">
            <v>0</v>
          </cell>
          <cell r="DP736">
            <v>0</v>
          </cell>
          <cell r="DQ736">
            <v>0</v>
          </cell>
          <cell r="DR736">
            <v>0</v>
          </cell>
          <cell r="DS736">
            <v>0</v>
          </cell>
          <cell r="DT736">
            <v>0</v>
          </cell>
          <cell r="DU736">
            <v>0</v>
          </cell>
          <cell r="DV736">
            <v>0</v>
          </cell>
          <cell r="DW736">
            <v>0</v>
          </cell>
        </row>
        <row r="737">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0</v>
          </cell>
          <cell r="CB737">
            <v>0</v>
          </cell>
          <cell r="CC737">
            <v>0</v>
          </cell>
          <cell r="CD737">
            <v>0</v>
          </cell>
          <cell r="CE737">
            <v>0</v>
          </cell>
          <cell r="CF737">
            <v>0</v>
          </cell>
          <cell r="CG737">
            <v>0</v>
          </cell>
          <cell r="CH737">
            <v>0</v>
          </cell>
          <cell r="CI737">
            <v>0</v>
          </cell>
          <cell r="CJ737">
            <v>0</v>
          </cell>
          <cell r="CK737">
            <v>0</v>
          </cell>
          <cell r="CL737">
            <v>0</v>
          </cell>
          <cell r="CM737">
            <v>0</v>
          </cell>
          <cell r="CN737">
            <v>0</v>
          </cell>
          <cell r="CO737">
            <v>0</v>
          </cell>
          <cell r="CP737">
            <v>0</v>
          </cell>
          <cell r="CQ737">
            <v>0</v>
          </cell>
          <cell r="CR737">
            <v>0</v>
          </cell>
          <cell r="CS737">
            <v>0</v>
          </cell>
          <cell r="CT737">
            <v>0</v>
          </cell>
          <cell r="CU737">
            <v>0</v>
          </cell>
          <cell r="CV737">
            <v>0</v>
          </cell>
          <cell r="CW737">
            <v>0</v>
          </cell>
          <cell r="CX737">
            <v>0</v>
          </cell>
          <cell r="CY737">
            <v>0</v>
          </cell>
          <cell r="CZ737">
            <v>0</v>
          </cell>
          <cell r="DA737">
            <v>0</v>
          </cell>
          <cell r="DB737">
            <v>0</v>
          </cell>
          <cell r="DC737">
            <v>0</v>
          </cell>
          <cell r="DD737">
            <v>0</v>
          </cell>
          <cell r="DE737">
            <v>0</v>
          </cell>
          <cell r="DF737">
            <v>0</v>
          </cell>
          <cell r="DG737">
            <v>0</v>
          </cell>
          <cell r="DH737">
            <v>0</v>
          </cell>
          <cell r="DI737">
            <v>0</v>
          </cell>
          <cell r="DJ737">
            <v>0</v>
          </cell>
          <cell r="DK737">
            <v>0</v>
          </cell>
          <cell r="DL737">
            <v>0</v>
          </cell>
          <cell r="DM737">
            <v>0</v>
          </cell>
          <cell r="DN737">
            <v>0</v>
          </cell>
          <cell r="DO737">
            <v>0</v>
          </cell>
          <cell r="DP737">
            <v>0</v>
          </cell>
          <cell r="DQ737">
            <v>0</v>
          </cell>
          <cell r="DR737">
            <v>0</v>
          </cell>
          <cell r="DS737">
            <v>0</v>
          </cell>
          <cell r="DT737">
            <v>0</v>
          </cell>
          <cell r="DU737">
            <v>0</v>
          </cell>
          <cell r="DV737">
            <v>0</v>
          </cell>
          <cell r="DW737">
            <v>0</v>
          </cell>
        </row>
        <row r="738">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0</v>
          </cell>
          <cell r="CB738">
            <v>0</v>
          </cell>
          <cell r="CC738">
            <v>0</v>
          </cell>
          <cell r="CD738">
            <v>0</v>
          </cell>
          <cell r="CE738">
            <v>0</v>
          </cell>
          <cell r="CF738">
            <v>0</v>
          </cell>
          <cell r="CG738">
            <v>0</v>
          </cell>
          <cell r="CH738">
            <v>0</v>
          </cell>
          <cell r="CI738">
            <v>0</v>
          </cell>
          <cell r="CJ738">
            <v>0</v>
          </cell>
          <cell r="CK738">
            <v>0</v>
          </cell>
          <cell r="CL738">
            <v>0</v>
          </cell>
          <cell r="CM738">
            <v>0</v>
          </cell>
          <cell r="CN738">
            <v>0</v>
          </cell>
          <cell r="CO738">
            <v>0</v>
          </cell>
          <cell r="CP738">
            <v>0</v>
          </cell>
          <cell r="CQ738">
            <v>0</v>
          </cell>
          <cell r="CR738">
            <v>0</v>
          </cell>
          <cell r="CS738">
            <v>0</v>
          </cell>
          <cell r="CT738">
            <v>0</v>
          </cell>
          <cell r="CU738">
            <v>0</v>
          </cell>
          <cell r="CV738">
            <v>0</v>
          </cell>
          <cell r="CW738">
            <v>0</v>
          </cell>
          <cell r="CX738">
            <v>0</v>
          </cell>
          <cell r="CY738">
            <v>0</v>
          </cell>
          <cell r="CZ738">
            <v>0</v>
          </cell>
          <cell r="DA738">
            <v>0</v>
          </cell>
          <cell r="DB738">
            <v>0</v>
          </cell>
          <cell r="DC738">
            <v>0</v>
          </cell>
          <cell r="DD738">
            <v>0</v>
          </cell>
          <cell r="DE738">
            <v>0</v>
          </cell>
          <cell r="DF738">
            <v>0</v>
          </cell>
          <cell r="DG738">
            <v>0</v>
          </cell>
          <cell r="DH738">
            <v>0</v>
          </cell>
          <cell r="DI738">
            <v>0</v>
          </cell>
          <cell r="DJ738">
            <v>0</v>
          </cell>
          <cell r="DK738">
            <v>0</v>
          </cell>
          <cell r="DL738">
            <v>0</v>
          </cell>
          <cell r="DM738">
            <v>0</v>
          </cell>
          <cell r="DN738">
            <v>0</v>
          </cell>
          <cell r="DO738">
            <v>0</v>
          </cell>
          <cell r="DP738">
            <v>0</v>
          </cell>
          <cell r="DQ738">
            <v>0</v>
          </cell>
          <cell r="DR738">
            <v>0</v>
          </cell>
          <cell r="DS738">
            <v>0</v>
          </cell>
          <cell r="DT738">
            <v>0</v>
          </cell>
          <cell r="DU738">
            <v>0</v>
          </cell>
          <cell r="DV738">
            <v>0</v>
          </cell>
          <cell r="DW738">
            <v>0</v>
          </cell>
        </row>
        <row r="739">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0</v>
          </cell>
          <cell r="CB739">
            <v>0</v>
          </cell>
          <cell r="CC739">
            <v>0</v>
          </cell>
          <cell r="CD739">
            <v>0</v>
          </cell>
          <cell r="CE739">
            <v>0</v>
          </cell>
          <cell r="CF739">
            <v>0</v>
          </cell>
          <cell r="CG739">
            <v>0</v>
          </cell>
          <cell r="CH739">
            <v>0</v>
          </cell>
          <cell r="CI739">
            <v>0</v>
          </cell>
          <cell r="CJ739">
            <v>0</v>
          </cell>
          <cell r="CK739">
            <v>0</v>
          </cell>
          <cell r="CL739">
            <v>0</v>
          </cell>
          <cell r="CM739">
            <v>0</v>
          </cell>
          <cell r="CN739">
            <v>0</v>
          </cell>
          <cell r="CO739">
            <v>0</v>
          </cell>
          <cell r="CP739">
            <v>0</v>
          </cell>
          <cell r="CQ739">
            <v>0</v>
          </cell>
          <cell r="CR739">
            <v>0</v>
          </cell>
          <cell r="CS739">
            <v>0</v>
          </cell>
          <cell r="CT739">
            <v>0</v>
          </cell>
          <cell r="CU739">
            <v>0</v>
          </cell>
          <cell r="CV739">
            <v>0</v>
          </cell>
          <cell r="CW739">
            <v>0</v>
          </cell>
          <cell r="CX739">
            <v>0</v>
          </cell>
          <cell r="CY739">
            <v>0</v>
          </cell>
          <cell r="CZ739">
            <v>0</v>
          </cell>
          <cell r="DA739">
            <v>0</v>
          </cell>
          <cell r="DB739">
            <v>0</v>
          </cell>
          <cell r="DC739">
            <v>0</v>
          </cell>
          <cell r="DD739">
            <v>0</v>
          </cell>
          <cell r="DE739">
            <v>0</v>
          </cell>
          <cell r="DF739">
            <v>0</v>
          </cell>
          <cell r="DG739">
            <v>0</v>
          </cell>
          <cell r="DH739">
            <v>0</v>
          </cell>
          <cell r="DI739">
            <v>0</v>
          </cell>
          <cell r="DJ739">
            <v>0</v>
          </cell>
          <cell r="DK739">
            <v>0</v>
          </cell>
          <cell r="DL739">
            <v>0</v>
          </cell>
          <cell r="DM739">
            <v>0</v>
          </cell>
          <cell r="DN739">
            <v>0</v>
          </cell>
          <cell r="DO739">
            <v>0</v>
          </cell>
          <cell r="DP739">
            <v>0</v>
          </cell>
          <cell r="DQ739">
            <v>0</v>
          </cell>
          <cell r="DR739">
            <v>0</v>
          </cell>
          <cell r="DS739">
            <v>0</v>
          </cell>
          <cell r="DT739">
            <v>0</v>
          </cell>
          <cell r="DU739">
            <v>0</v>
          </cell>
          <cell r="DV739">
            <v>0</v>
          </cell>
          <cell r="DW739">
            <v>0</v>
          </cell>
        </row>
        <row r="740">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0</v>
          </cell>
          <cell r="CC740">
            <v>0</v>
          </cell>
          <cell r="CD740">
            <v>0</v>
          </cell>
          <cell r="CE740">
            <v>0</v>
          </cell>
          <cell r="CF740">
            <v>0</v>
          </cell>
          <cell r="CG740">
            <v>0</v>
          </cell>
          <cell r="CH740">
            <v>0</v>
          </cell>
          <cell r="CI740">
            <v>0</v>
          </cell>
          <cell r="CJ740">
            <v>0</v>
          </cell>
          <cell r="CK740">
            <v>0</v>
          </cell>
          <cell r="CL740">
            <v>0</v>
          </cell>
          <cell r="CM740">
            <v>0</v>
          </cell>
          <cell r="CN740">
            <v>0</v>
          </cell>
          <cell r="CO740">
            <v>0</v>
          </cell>
          <cell r="CP740">
            <v>0</v>
          </cell>
          <cell r="CQ740">
            <v>0</v>
          </cell>
          <cell r="CR740">
            <v>0</v>
          </cell>
          <cell r="CS740">
            <v>0</v>
          </cell>
          <cell r="CT740">
            <v>0</v>
          </cell>
          <cell r="CU740">
            <v>0</v>
          </cell>
          <cell r="CV740">
            <v>0</v>
          </cell>
          <cell r="CW740">
            <v>0</v>
          </cell>
          <cell r="CX740">
            <v>0</v>
          </cell>
          <cell r="CY740">
            <v>0</v>
          </cell>
          <cell r="CZ740">
            <v>0</v>
          </cell>
          <cell r="DA740">
            <v>0</v>
          </cell>
          <cell r="DB740">
            <v>0</v>
          </cell>
          <cell r="DC740">
            <v>0</v>
          </cell>
          <cell r="DD740">
            <v>0</v>
          </cell>
          <cell r="DE740">
            <v>0</v>
          </cell>
          <cell r="DF740">
            <v>0</v>
          </cell>
          <cell r="DG740">
            <v>0</v>
          </cell>
          <cell r="DH740">
            <v>0</v>
          </cell>
          <cell r="DI740">
            <v>0</v>
          </cell>
          <cell r="DJ740">
            <v>0</v>
          </cell>
          <cell r="DK740">
            <v>0</v>
          </cell>
          <cell r="DL740">
            <v>0</v>
          </cell>
          <cell r="DM740">
            <v>0</v>
          </cell>
          <cell r="DN740">
            <v>0</v>
          </cell>
          <cell r="DO740">
            <v>0</v>
          </cell>
          <cell r="DP740">
            <v>0</v>
          </cell>
          <cell r="DQ740">
            <v>0</v>
          </cell>
          <cell r="DR740">
            <v>0</v>
          </cell>
          <cell r="DS740">
            <v>0</v>
          </cell>
          <cell r="DT740">
            <v>0</v>
          </cell>
          <cell r="DU740">
            <v>0</v>
          </cell>
          <cell r="DV740">
            <v>0</v>
          </cell>
          <cell r="DW740">
            <v>0</v>
          </cell>
        </row>
        <row r="741">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0</v>
          </cell>
          <cell r="CB741">
            <v>0</v>
          </cell>
          <cell r="CC741">
            <v>0</v>
          </cell>
          <cell r="CD741">
            <v>0</v>
          </cell>
          <cell r="CE741">
            <v>0</v>
          </cell>
          <cell r="CF741">
            <v>0</v>
          </cell>
          <cell r="CG741">
            <v>0</v>
          </cell>
          <cell r="CH741">
            <v>0</v>
          </cell>
          <cell r="CI741">
            <v>0</v>
          </cell>
          <cell r="CJ741">
            <v>0</v>
          </cell>
          <cell r="CK741">
            <v>0</v>
          </cell>
          <cell r="CL741">
            <v>0</v>
          </cell>
          <cell r="CM741">
            <v>0</v>
          </cell>
          <cell r="CN741">
            <v>0</v>
          </cell>
          <cell r="CO741">
            <v>0</v>
          </cell>
          <cell r="CP741">
            <v>0</v>
          </cell>
          <cell r="CQ741">
            <v>0</v>
          </cell>
          <cell r="CR741">
            <v>0</v>
          </cell>
          <cell r="CS741">
            <v>0</v>
          </cell>
          <cell r="CT741">
            <v>0</v>
          </cell>
          <cell r="CU741">
            <v>0</v>
          </cell>
          <cell r="CV741">
            <v>0</v>
          </cell>
          <cell r="CW741">
            <v>0</v>
          </cell>
          <cell r="CX741">
            <v>0</v>
          </cell>
          <cell r="CY741">
            <v>0</v>
          </cell>
          <cell r="CZ741">
            <v>0</v>
          </cell>
          <cell r="DA741">
            <v>0</v>
          </cell>
          <cell r="DB741">
            <v>0</v>
          </cell>
          <cell r="DC741">
            <v>0</v>
          </cell>
          <cell r="DD741">
            <v>0</v>
          </cell>
          <cell r="DE741">
            <v>0</v>
          </cell>
          <cell r="DF741">
            <v>0</v>
          </cell>
          <cell r="DG741">
            <v>0</v>
          </cell>
          <cell r="DH741">
            <v>0</v>
          </cell>
          <cell r="DI741">
            <v>0</v>
          </cell>
          <cell r="DJ741">
            <v>0</v>
          </cell>
          <cell r="DK741">
            <v>0</v>
          </cell>
          <cell r="DL741">
            <v>0</v>
          </cell>
          <cell r="DM741">
            <v>0</v>
          </cell>
          <cell r="DN741">
            <v>0</v>
          </cell>
          <cell r="DO741">
            <v>0</v>
          </cell>
          <cell r="DP741">
            <v>0</v>
          </cell>
          <cell r="DQ741">
            <v>0</v>
          </cell>
          <cell r="DR741">
            <v>0</v>
          </cell>
          <cell r="DS741">
            <v>0</v>
          </cell>
          <cell r="DT741">
            <v>0</v>
          </cell>
          <cell r="DU741">
            <v>0</v>
          </cell>
          <cell r="DV741">
            <v>0</v>
          </cell>
          <cell r="DW741">
            <v>0</v>
          </cell>
        </row>
        <row r="742">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cell r="CJ742">
            <v>0</v>
          </cell>
          <cell r="CK742">
            <v>0</v>
          </cell>
          <cell r="CL742">
            <v>0</v>
          </cell>
          <cell r="CM742">
            <v>0</v>
          </cell>
          <cell r="CN742">
            <v>0</v>
          </cell>
          <cell r="CO742">
            <v>0</v>
          </cell>
          <cell r="CP742">
            <v>0</v>
          </cell>
          <cell r="CQ742">
            <v>0</v>
          </cell>
          <cell r="CR742">
            <v>0</v>
          </cell>
          <cell r="CS742">
            <v>0</v>
          </cell>
          <cell r="CT742">
            <v>0</v>
          </cell>
          <cell r="CU742">
            <v>0</v>
          </cell>
          <cell r="CV742">
            <v>0</v>
          </cell>
          <cell r="CW742">
            <v>0</v>
          </cell>
          <cell r="CX742">
            <v>0</v>
          </cell>
          <cell r="CY742">
            <v>0</v>
          </cell>
          <cell r="CZ742">
            <v>0</v>
          </cell>
          <cell r="DA742">
            <v>0</v>
          </cell>
          <cell r="DB742">
            <v>0</v>
          </cell>
          <cell r="DC742">
            <v>0</v>
          </cell>
          <cell r="DD742">
            <v>0</v>
          </cell>
          <cell r="DE742">
            <v>0</v>
          </cell>
          <cell r="DF742">
            <v>0</v>
          </cell>
          <cell r="DG742">
            <v>0</v>
          </cell>
          <cell r="DH742">
            <v>0</v>
          </cell>
          <cell r="DI742">
            <v>0</v>
          </cell>
          <cell r="DJ742">
            <v>0</v>
          </cell>
          <cell r="DK742">
            <v>0</v>
          </cell>
          <cell r="DL742">
            <v>0</v>
          </cell>
          <cell r="DM742">
            <v>0</v>
          </cell>
          <cell r="DN742">
            <v>0</v>
          </cell>
          <cell r="DO742">
            <v>0</v>
          </cell>
          <cell r="DP742">
            <v>0</v>
          </cell>
          <cell r="DQ742">
            <v>0</v>
          </cell>
          <cell r="DR742">
            <v>0</v>
          </cell>
          <cell r="DS742">
            <v>0</v>
          </cell>
          <cell r="DT742">
            <v>0</v>
          </cell>
          <cell r="DU742">
            <v>0</v>
          </cell>
          <cell r="DV742">
            <v>0</v>
          </cell>
          <cell r="DW742">
            <v>0</v>
          </cell>
        </row>
        <row r="743">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cell r="CJ743">
            <v>0</v>
          </cell>
          <cell r="CK743">
            <v>0</v>
          </cell>
          <cell r="CL743">
            <v>0</v>
          </cell>
          <cell r="CM743">
            <v>0</v>
          </cell>
          <cell r="CN743">
            <v>0</v>
          </cell>
          <cell r="CO743">
            <v>0</v>
          </cell>
          <cell r="CP743">
            <v>0</v>
          </cell>
          <cell r="CQ743">
            <v>0</v>
          </cell>
          <cell r="CR743">
            <v>0</v>
          </cell>
          <cell r="CS743">
            <v>0</v>
          </cell>
          <cell r="CT743">
            <v>0</v>
          </cell>
          <cell r="CU743">
            <v>0</v>
          </cell>
          <cell r="CV743">
            <v>0</v>
          </cell>
          <cell r="CW743">
            <v>0</v>
          </cell>
          <cell r="CX743">
            <v>0</v>
          </cell>
          <cell r="CY743">
            <v>0</v>
          </cell>
          <cell r="CZ743">
            <v>0</v>
          </cell>
          <cell r="DA743">
            <v>0</v>
          </cell>
          <cell r="DB743">
            <v>0</v>
          </cell>
          <cell r="DC743">
            <v>0</v>
          </cell>
          <cell r="DD743">
            <v>0</v>
          </cell>
          <cell r="DE743">
            <v>0</v>
          </cell>
          <cell r="DF743">
            <v>0</v>
          </cell>
          <cell r="DG743">
            <v>0</v>
          </cell>
          <cell r="DH743">
            <v>0</v>
          </cell>
          <cell r="DI743">
            <v>0</v>
          </cell>
          <cell r="DJ743">
            <v>0</v>
          </cell>
          <cell r="DK743">
            <v>0</v>
          </cell>
          <cell r="DL743">
            <v>0</v>
          </cell>
          <cell r="DM743">
            <v>0</v>
          </cell>
          <cell r="DN743">
            <v>0</v>
          </cell>
          <cell r="DO743">
            <v>0</v>
          </cell>
          <cell r="DP743">
            <v>0</v>
          </cell>
          <cell r="DQ743">
            <v>0</v>
          </cell>
          <cell r="DR743">
            <v>0</v>
          </cell>
          <cell r="DS743">
            <v>0</v>
          </cell>
          <cell r="DT743">
            <v>0</v>
          </cell>
          <cell r="DU743">
            <v>0</v>
          </cell>
          <cell r="DV743">
            <v>0</v>
          </cell>
          <cell r="DW743">
            <v>0</v>
          </cell>
        </row>
        <row r="744">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0</v>
          </cell>
          <cell r="CB744">
            <v>0</v>
          </cell>
          <cell r="CC744">
            <v>0</v>
          </cell>
          <cell r="CD744">
            <v>0</v>
          </cell>
          <cell r="CE744">
            <v>0</v>
          </cell>
          <cell r="CF744">
            <v>0</v>
          </cell>
          <cell r="CG744">
            <v>0</v>
          </cell>
          <cell r="CH744">
            <v>0</v>
          </cell>
          <cell r="CI744">
            <v>0</v>
          </cell>
          <cell r="CJ744">
            <v>0</v>
          </cell>
          <cell r="CK744">
            <v>0</v>
          </cell>
          <cell r="CL744">
            <v>0</v>
          </cell>
          <cell r="CM744">
            <v>0</v>
          </cell>
          <cell r="CN744">
            <v>0</v>
          </cell>
          <cell r="CO744">
            <v>0</v>
          </cell>
          <cell r="CP744">
            <v>0</v>
          </cell>
          <cell r="CQ744">
            <v>0</v>
          </cell>
          <cell r="CR744">
            <v>0</v>
          </cell>
          <cell r="CS744">
            <v>0</v>
          </cell>
          <cell r="CT744">
            <v>0</v>
          </cell>
          <cell r="CU744">
            <v>0</v>
          </cell>
          <cell r="CV744">
            <v>0</v>
          </cell>
          <cell r="CW744">
            <v>0</v>
          </cell>
          <cell r="CX744">
            <v>0</v>
          </cell>
          <cell r="CY744">
            <v>0</v>
          </cell>
          <cell r="CZ744">
            <v>0</v>
          </cell>
          <cell r="DA744">
            <v>0</v>
          </cell>
          <cell r="DB744">
            <v>0</v>
          </cell>
          <cell r="DC744">
            <v>0</v>
          </cell>
          <cell r="DD744">
            <v>0</v>
          </cell>
          <cell r="DE744">
            <v>0</v>
          </cell>
          <cell r="DF744">
            <v>0</v>
          </cell>
          <cell r="DG744">
            <v>0</v>
          </cell>
          <cell r="DH744">
            <v>0</v>
          </cell>
          <cell r="DI744">
            <v>0</v>
          </cell>
          <cell r="DJ744">
            <v>0</v>
          </cell>
          <cell r="DK744">
            <v>0</v>
          </cell>
          <cell r="DL744">
            <v>0</v>
          </cell>
          <cell r="DM744">
            <v>0</v>
          </cell>
          <cell r="DN744">
            <v>0</v>
          </cell>
          <cell r="DO744">
            <v>0</v>
          </cell>
          <cell r="DP744">
            <v>0</v>
          </cell>
          <cell r="DQ744">
            <v>0</v>
          </cell>
          <cell r="DR744">
            <v>0</v>
          </cell>
          <cell r="DS744">
            <v>0</v>
          </cell>
          <cell r="DT744">
            <v>0</v>
          </cell>
          <cell r="DU744">
            <v>0</v>
          </cell>
          <cell r="DV744">
            <v>0</v>
          </cell>
          <cell r="DW744">
            <v>0</v>
          </cell>
        </row>
        <row r="745">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0</v>
          </cell>
          <cell r="CB745">
            <v>0</v>
          </cell>
          <cell r="CC745">
            <v>0</v>
          </cell>
          <cell r="CD745">
            <v>0</v>
          </cell>
          <cell r="CE745">
            <v>0</v>
          </cell>
          <cell r="CF745">
            <v>0</v>
          </cell>
          <cell r="CG745">
            <v>0</v>
          </cell>
          <cell r="CH745">
            <v>0</v>
          </cell>
          <cell r="CI745">
            <v>0</v>
          </cell>
          <cell r="CJ745">
            <v>0</v>
          </cell>
          <cell r="CK745">
            <v>0</v>
          </cell>
          <cell r="CL745">
            <v>0</v>
          </cell>
          <cell r="CM745">
            <v>0</v>
          </cell>
          <cell r="CN745">
            <v>0</v>
          </cell>
          <cell r="CO745">
            <v>0</v>
          </cell>
          <cell r="CP745">
            <v>0</v>
          </cell>
          <cell r="CQ745">
            <v>0</v>
          </cell>
          <cell r="CR745">
            <v>0</v>
          </cell>
          <cell r="CS745">
            <v>0</v>
          </cell>
          <cell r="CT745">
            <v>0</v>
          </cell>
          <cell r="CU745">
            <v>0</v>
          </cell>
          <cell r="CV745">
            <v>0</v>
          </cell>
          <cell r="CW745">
            <v>0</v>
          </cell>
          <cell r="CX745">
            <v>0</v>
          </cell>
          <cell r="CY745">
            <v>0</v>
          </cell>
          <cell r="CZ745">
            <v>0</v>
          </cell>
          <cell r="DA745">
            <v>0</v>
          </cell>
          <cell r="DB745">
            <v>0</v>
          </cell>
          <cell r="DC745">
            <v>0</v>
          </cell>
          <cell r="DD745">
            <v>0</v>
          </cell>
          <cell r="DE745">
            <v>0</v>
          </cell>
          <cell r="DF745">
            <v>0</v>
          </cell>
          <cell r="DG745">
            <v>0</v>
          </cell>
          <cell r="DH745">
            <v>0</v>
          </cell>
          <cell r="DI745">
            <v>0</v>
          </cell>
          <cell r="DJ745">
            <v>0</v>
          </cell>
          <cell r="DK745">
            <v>0</v>
          </cell>
          <cell r="DL745">
            <v>0</v>
          </cell>
          <cell r="DM745">
            <v>0</v>
          </cell>
          <cell r="DN745">
            <v>0</v>
          </cell>
          <cell r="DO745">
            <v>0</v>
          </cell>
          <cell r="DP745">
            <v>0</v>
          </cell>
          <cell r="DQ745">
            <v>0</v>
          </cell>
          <cell r="DR745">
            <v>0</v>
          </cell>
          <cell r="DS745">
            <v>0</v>
          </cell>
          <cell r="DT745">
            <v>0</v>
          </cell>
          <cell r="DU745">
            <v>0</v>
          </cell>
          <cell r="DV745">
            <v>0</v>
          </cell>
          <cell r="DW745">
            <v>0</v>
          </cell>
        </row>
        <row r="746">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0</v>
          </cell>
          <cell r="CB746">
            <v>0</v>
          </cell>
          <cell r="CC746">
            <v>0</v>
          </cell>
          <cell r="CD746">
            <v>0</v>
          </cell>
          <cell r="CE746">
            <v>0</v>
          </cell>
          <cell r="CF746">
            <v>0</v>
          </cell>
          <cell r="CG746">
            <v>0</v>
          </cell>
          <cell r="CH746">
            <v>0</v>
          </cell>
          <cell r="CI746">
            <v>0</v>
          </cell>
          <cell r="CJ746">
            <v>0</v>
          </cell>
          <cell r="CK746">
            <v>0</v>
          </cell>
          <cell r="CL746">
            <v>0</v>
          </cell>
          <cell r="CM746">
            <v>0</v>
          </cell>
          <cell r="CN746">
            <v>0</v>
          </cell>
          <cell r="CO746">
            <v>0</v>
          </cell>
          <cell r="CP746">
            <v>0</v>
          </cell>
          <cell r="CQ746">
            <v>0</v>
          </cell>
          <cell r="CR746">
            <v>0</v>
          </cell>
          <cell r="CS746">
            <v>0</v>
          </cell>
          <cell r="CT746">
            <v>0</v>
          </cell>
          <cell r="CU746">
            <v>0</v>
          </cell>
          <cell r="CV746">
            <v>0</v>
          </cell>
          <cell r="CW746">
            <v>0</v>
          </cell>
          <cell r="CX746">
            <v>0</v>
          </cell>
          <cell r="CY746">
            <v>0</v>
          </cell>
          <cell r="CZ746">
            <v>0</v>
          </cell>
          <cell r="DA746">
            <v>0</v>
          </cell>
          <cell r="DB746">
            <v>0</v>
          </cell>
          <cell r="DC746">
            <v>0</v>
          </cell>
          <cell r="DD746">
            <v>0</v>
          </cell>
          <cell r="DE746">
            <v>0</v>
          </cell>
          <cell r="DF746">
            <v>0</v>
          </cell>
          <cell r="DG746">
            <v>0</v>
          </cell>
          <cell r="DH746">
            <v>0</v>
          </cell>
          <cell r="DI746">
            <v>0</v>
          </cell>
          <cell r="DJ746">
            <v>0</v>
          </cell>
          <cell r="DK746">
            <v>0</v>
          </cell>
          <cell r="DL746">
            <v>0</v>
          </cell>
          <cell r="DM746">
            <v>0</v>
          </cell>
          <cell r="DN746">
            <v>0</v>
          </cell>
          <cell r="DO746">
            <v>0</v>
          </cell>
          <cell r="DP746">
            <v>0</v>
          </cell>
          <cell r="DQ746">
            <v>0</v>
          </cell>
          <cell r="DR746">
            <v>0</v>
          </cell>
          <cell r="DS746">
            <v>0</v>
          </cell>
          <cell r="DT746">
            <v>0</v>
          </cell>
          <cell r="DU746">
            <v>0</v>
          </cell>
          <cell r="DV746">
            <v>0</v>
          </cell>
          <cell r="DW746">
            <v>0</v>
          </cell>
        </row>
        <row r="747">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0</v>
          </cell>
          <cell r="CC747">
            <v>0</v>
          </cell>
          <cell r="CD747">
            <v>0</v>
          </cell>
          <cell r="CE747">
            <v>0</v>
          </cell>
          <cell r="CF747">
            <v>0</v>
          </cell>
          <cell r="CG747">
            <v>0</v>
          </cell>
          <cell r="CH747">
            <v>0</v>
          </cell>
          <cell r="CI747">
            <v>0</v>
          </cell>
          <cell r="CJ747">
            <v>0</v>
          </cell>
          <cell r="CK747">
            <v>0</v>
          </cell>
          <cell r="CL747">
            <v>0</v>
          </cell>
          <cell r="CM747">
            <v>0</v>
          </cell>
          <cell r="CN747">
            <v>0</v>
          </cell>
          <cell r="CO747">
            <v>0</v>
          </cell>
          <cell r="CP747">
            <v>0</v>
          </cell>
          <cell r="CQ747">
            <v>0</v>
          </cell>
          <cell r="CR747">
            <v>0</v>
          </cell>
          <cell r="CS747">
            <v>0</v>
          </cell>
          <cell r="CT747">
            <v>0</v>
          </cell>
          <cell r="CU747">
            <v>0</v>
          </cell>
          <cell r="CV747">
            <v>0</v>
          </cell>
          <cell r="CW747">
            <v>0</v>
          </cell>
          <cell r="CX747">
            <v>0</v>
          </cell>
          <cell r="CY747">
            <v>0</v>
          </cell>
          <cell r="CZ747">
            <v>0</v>
          </cell>
          <cell r="DA747">
            <v>0</v>
          </cell>
          <cell r="DB747">
            <v>0</v>
          </cell>
          <cell r="DC747">
            <v>0</v>
          </cell>
          <cell r="DD747">
            <v>0</v>
          </cell>
          <cell r="DE747">
            <v>0</v>
          </cell>
          <cell r="DF747">
            <v>0</v>
          </cell>
          <cell r="DG747">
            <v>0</v>
          </cell>
          <cell r="DH747">
            <v>0</v>
          </cell>
          <cell r="DI747">
            <v>0</v>
          </cell>
          <cell r="DJ747">
            <v>0</v>
          </cell>
          <cell r="DK747">
            <v>0</v>
          </cell>
          <cell r="DL747">
            <v>0</v>
          </cell>
          <cell r="DM747">
            <v>0</v>
          </cell>
          <cell r="DN747">
            <v>0</v>
          </cell>
          <cell r="DO747">
            <v>0</v>
          </cell>
          <cell r="DP747">
            <v>0</v>
          </cell>
          <cell r="DQ747">
            <v>0</v>
          </cell>
          <cell r="DR747">
            <v>0</v>
          </cell>
          <cell r="DS747">
            <v>0</v>
          </cell>
          <cell r="DT747">
            <v>0</v>
          </cell>
          <cell r="DU747">
            <v>0</v>
          </cell>
          <cell r="DV747">
            <v>0</v>
          </cell>
          <cell r="DW747">
            <v>0</v>
          </cell>
        </row>
        <row r="748">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0</v>
          </cell>
          <cell r="CI748">
            <v>0</v>
          </cell>
          <cell r="CJ748">
            <v>0</v>
          </cell>
          <cell r="CK748">
            <v>0</v>
          </cell>
          <cell r="CL748">
            <v>0</v>
          </cell>
          <cell r="CM748">
            <v>0</v>
          </cell>
          <cell r="CN748">
            <v>0</v>
          </cell>
          <cell r="CO748">
            <v>0</v>
          </cell>
          <cell r="CP748">
            <v>0</v>
          </cell>
          <cell r="CQ748">
            <v>0</v>
          </cell>
          <cell r="CR748">
            <v>0</v>
          </cell>
          <cell r="CS748">
            <v>0</v>
          </cell>
          <cell r="CT748">
            <v>0</v>
          </cell>
          <cell r="CU748">
            <v>0</v>
          </cell>
          <cell r="CV748">
            <v>0</v>
          </cell>
          <cell r="CW748">
            <v>0</v>
          </cell>
          <cell r="CX748">
            <v>0</v>
          </cell>
          <cell r="CY748">
            <v>0</v>
          </cell>
          <cell r="CZ748">
            <v>0</v>
          </cell>
          <cell r="DA748">
            <v>0</v>
          </cell>
          <cell r="DB748">
            <v>0</v>
          </cell>
          <cell r="DC748">
            <v>0</v>
          </cell>
          <cell r="DD748">
            <v>0</v>
          </cell>
          <cell r="DE748">
            <v>0</v>
          </cell>
          <cell r="DF748">
            <v>0</v>
          </cell>
          <cell r="DG748">
            <v>0</v>
          </cell>
          <cell r="DH748">
            <v>0</v>
          </cell>
          <cell r="DI748">
            <v>0</v>
          </cell>
          <cell r="DJ748">
            <v>0</v>
          </cell>
          <cell r="DK748">
            <v>0</v>
          </cell>
          <cell r="DL748">
            <v>0</v>
          </cell>
          <cell r="DM748">
            <v>0</v>
          </cell>
          <cell r="DN748">
            <v>0</v>
          </cell>
          <cell r="DO748">
            <v>0</v>
          </cell>
          <cell r="DP748">
            <v>0</v>
          </cell>
          <cell r="DQ748">
            <v>0</v>
          </cell>
          <cell r="DR748">
            <v>0</v>
          </cell>
          <cell r="DS748">
            <v>0</v>
          </cell>
          <cell r="DT748">
            <v>0</v>
          </cell>
          <cell r="DU748">
            <v>0</v>
          </cell>
          <cell r="DV748">
            <v>0</v>
          </cell>
          <cell r="DW748">
            <v>0</v>
          </cell>
        </row>
        <row r="749">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0</v>
          </cell>
          <cell r="CB749">
            <v>0</v>
          </cell>
          <cell r="CC749">
            <v>0</v>
          </cell>
          <cell r="CD749">
            <v>0</v>
          </cell>
          <cell r="CE749">
            <v>0</v>
          </cell>
          <cell r="CF749">
            <v>0</v>
          </cell>
          <cell r="CG749">
            <v>0</v>
          </cell>
          <cell r="CH749">
            <v>0</v>
          </cell>
          <cell r="CI749">
            <v>0</v>
          </cell>
          <cell r="CJ749">
            <v>0</v>
          </cell>
          <cell r="CK749">
            <v>0</v>
          </cell>
          <cell r="CL749">
            <v>0</v>
          </cell>
          <cell r="CM749">
            <v>0</v>
          </cell>
          <cell r="CN749">
            <v>0</v>
          </cell>
          <cell r="CO749">
            <v>0</v>
          </cell>
          <cell r="CP749">
            <v>0</v>
          </cell>
          <cell r="CQ749">
            <v>0</v>
          </cell>
          <cell r="CR749">
            <v>0</v>
          </cell>
          <cell r="CS749">
            <v>0</v>
          </cell>
          <cell r="CT749">
            <v>0</v>
          </cell>
          <cell r="CU749">
            <v>0</v>
          </cell>
          <cell r="CV749">
            <v>0</v>
          </cell>
          <cell r="CW749">
            <v>0</v>
          </cell>
          <cell r="CX749">
            <v>0</v>
          </cell>
          <cell r="CY749">
            <v>0</v>
          </cell>
          <cell r="CZ749">
            <v>0</v>
          </cell>
          <cell r="DA749">
            <v>0</v>
          </cell>
          <cell r="DB749">
            <v>0</v>
          </cell>
          <cell r="DC749">
            <v>0</v>
          </cell>
          <cell r="DD749">
            <v>0</v>
          </cell>
          <cell r="DE749">
            <v>0</v>
          </cell>
          <cell r="DF749">
            <v>0</v>
          </cell>
          <cell r="DG749">
            <v>0</v>
          </cell>
          <cell r="DH749">
            <v>0</v>
          </cell>
          <cell r="DI749">
            <v>0</v>
          </cell>
          <cell r="DJ749">
            <v>0</v>
          </cell>
          <cell r="DK749">
            <v>0</v>
          </cell>
          <cell r="DL749">
            <v>0</v>
          </cell>
          <cell r="DM749">
            <v>0</v>
          </cell>
          <cell r="DN749">
            <v>0</v>
          </cell>
          <cell r="DO749">
            <v>0</v>
          </cell>
          <cell r="DP749">
            <v>0</v>
          </cell>
          <cell r="DQ749">
            <v>0</v>
          </cell>
          <cell r="DR749">
            <v>0</v>
          </cell>
          <cell r="DS749">
            <v>0</v>
          </cell>
          <cell r="DT749">
            <v>0</v>
          </cell>
          <cell r="DU749">
            <v>0</v>
          </cell>
          <cell r="DV749">
            <v>0</v>
          </cell>
          <cell r="DW749">
            <v>0</v>
          </cell>
        </row>
        <row r="750">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0</v>
          </cell>
          <cell r="CB750">
            <v>0</v>
          </cell>
          <cell r="CC750">
            <v>0</v>
          </cell>
          <cell r="CD750">
            <v>0</v>
          </cell>
          <cell r="CE750">
            <v>0</v>
          </cell>
          <cell r="CF750">
            <v>0</v>
          </cell>
          <cell r="CG750">
            <v>0</v>
          </cell>
          <cell r="CH750">
            <v>0</v>
          </cell>
          <cell r="CI750">
            <v>0</v>
          </cell>
          <cell r="CJ750">
            <v>0</v>
          </cell>
          <cell r="CK750">
            <v>0</v>
          </cell>
          <cell r="CL750">
            <v>0</v>
          </cell>
          <cell r="CM750">
            <v>0</v>
          </cell>
          <cell r="CN750">
            <v>0</v>
          </cell>
          <cell r="CO750">
            <v>0</v>
          </cell>
          <cell r="CP750">
            <v>0</v>
          </cell>
          <cell r="CQ750">
            <v>0</v>
          </cell>
          <cell r="CR750">
            <v>0</v>
          </cell>
          <cell r="CS750">
            <v>0</v>
          </cell>
          <cell r="CT750">
            <v>0</v>
          </cell>
          <cell r="CU750">
            <v>0</v>
          </cell>
          <cell r="CV750">
            <v>0</v>
          </cell>
          <cell r="CW750">
            <v>0</v>
          </cell>
          <cell r="CX750">
            <v>0</v>
          </cell>
          <cell r="CY750">
            <v>0</v>
          </cell>
          <cell r="CZ750">
            <v>0</v>
          </cell>
          <cell r="DA750">
            <v>0</v>
          </cell>
          <cell r="DB750">
            <v>0</v>
          </cell>
          <cell r="DC750">
            <v>0</v>
          </cell>
          <cell r="DD750">
            <v>0</v>
          </cell>
          <cell r="DE750">
            <v>0</v>
          </cell>
          <cell r="DF750">
            <v>0</v>
          </cell>
          <cell r="DG750">
            <v>0</v>
          </cell>
          <cell r="DH750">
            <v>0</v>
          </cell>
          <cell r="DI750">
            <v>0</v>
          </cell>
          <cell r="DJ750">
            <v>0</v>
          </cell>
          <cell r="DK750">
            <v>0</v>
          </cell>
          <cell r="DL750">
            <v>0</v>
          </cell>
          <cell r="DM750">
            <v>0</v>
          </cell>
          <cell r="DN750">
            <v>0</v>
          </cell>
          <cell r="DO750">
            <v>0</v>
          </cell>
          <cell r="DP750">
            <v>0</v>
          </cell>
          <cell r="DQ750">
            <v>0</v>
          </cell>
          <cell r="DR750">
            <v>0</v>
          </cell>
          <cell r="DS750">
            <v>0</v>
          </cell>
          <cell r="DT750">
            <v>0</v>
          </cell>
          <cell r="DU750">
            <v>0</v>
          </cell>
          <cell r="DV750">
            <v>0</v>
          </cell>
          <cell r="DW750">
            <v>0</v>
          </cell>
        </row>
        <row r="751">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0</v>
          </cell>
          <cell r="CB751">
            <v>0</v>
          </cell>
          <cell r="CC751">
            <v>0</v>
          </cell>
          <cell r="CD751">
            <v>0</v>
          </cell>
          <cell r="CE751">
            <v>0</v>
          </cell>
          <cell r="CF751">
            <v>0</v>
          </cell>
          <cell r="CG751">
            <v>0</v>
          </cell>
          <cell r="CH751">
            <v>0</v>
          </cell>
          <cell r="CI751">
            <v>0</v>
          </cell>
          <cell r="CJ751">
            <v>0</v>
          </cell>
          <cell r="CK751">
            <v>0</v>
          </cell>
          <cell r="CL751">
            <v>0</v>
          </cell>
          <cell r="CM751">
            <v>0</v>
          </cell>
          <cell r="CN751">
            <v>0</v>
          </cell>
          <cell r="CO751">
            <v>0</v>
          </cell>
          <cell r="CP751">
            <v>0</v>
          </cell>
          <cell r="CQ751">
            <v>0</v>
          </cell>
          <cell r="CR751">
            <v>0</v>
          </cell>
          <cell r="CS751">
            <v>0</v>
          </cell>
          <cell r="CT751">
            <v>0</v>
          </cell>
          <cell r="CU751">
            <v>0</v>
          </cell>
          <cell r="CV751">
            <v>0</v>
          </cell>
          <cell r="CW751">
            <v>0</v>
          </cell>
          <cell r="CX751">
            <v>0</v>
          </cell>
          <cell r="CY751">
            <v>0</v>
          </cell>
          <cell r="CZ751">
            <v>0</v>
          </cell>
          <cell r="DA751">
            <v>0</v>
          </cell>
          <cell r="DB751">
            <v>0</v>
          </cell>
          <cell r="DC751">
            <v>0</v>
          </cell>
          <cell r="DD751">
            <v>0</v>
          </cell>
          <cell r="DE751">
            <v>0</v>
          </cell>
          <cell r="DF751">
            <v>0</v>
          </cell>
          <cell r="DG751">
            <v>0</v>
          </cell>
          <cell r="DH751">
            <v>0</v>
          </cell>
          <cell r="DI751">
            <v>0</v>
          </cell>
          <cell r="DJ751">
            <v>0</v>
          </cell>
          <cell r="DK751">
            <v>0</v>
          </cell>
          <cell r="DL751">
            <v>0</v>
          </cell>
          <cell r="DM751">
            <v>0</v>
          </cell>
          <cell r="DN751">
            <v>0</v>
          </cell>
          <cell r="DO751">
            <v>0</v>
          </cell>
          <cell r="DP751">
            <v>0</v>
          </cell>
          <cell r="DQ751">
            <v>0</v>
          </cell>
          <cell r="DR751">
            <v>0</v>
          </cell>
          <cell r="DS751">
            <v>0</v>
          </cell>
          <cell r="DT751">
            <v>0</v>
          </cell>
          <cell r="DU751">
            <v>0</v>
          </cell>
          <cell r="DV751">
            <v>0</v>
          </cell>
          <cell r="DW751">
            <v>0</v>
          </cell>
        </row>
        <row r="752">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cell r="CJ752">
            <v>0</v>
          </cell>
          <cell r="CK752">
            <v>0</v>
          </cell>
          <cell r="CL752">
            <v>0</v>
          </cell>
          <cell r="CM752">
            <v>0</v>
          </cell>
          <cell r="CN752">
            <v>0</v>
          </cell>
          <cell r="CO752">
            <v>0</v>
          </cell>
          <cell r="CP752">
            <v>0</v>
          </cell>
          <cell r="CQ752">
            <v>0</v>
          </cell>
          <cell r="CR752">
            <v>0</v>
          </cell>
          <cell r="CS752">
            <v>0</v>
          </cell>
          <cell r="CT752">
            <v>0</v>
          </cell>
          <cell r="CU752">
            <v>0</v>
          </cell>
          <cell r="CV752">
            <v>0</v>
          </cell>
          <cell r="CW752">
            <v>0</v>
          </cell>
          <cell r="CX752">
            <v>0</v>
          </cell>
          <cell r="CY752">
            <v>0</v>
          </cell>
          <cell r="CZ752">
            <v>0</v>
          </cell>
          <cell r="DA752">
            <v>0</v>
          </cell>
          <cell r="DB752">
            <v>0</v>
          </cell>
          <cell r="DC752">
            <v>0</v>
          </cell>
          <cell r="DD752">
            <v>0</v>
          </cell>
          <cell r="DE752">
            <v>0</v>
          </cell>
          <cell r="DF752">
            <v>0</v>
          </cell>
          <cell r="DG752">
            <v>0</v>
          </cell>
          <cell r="DH752">
            <v>0</v>
          </cell>
          <cell r="DI752">
            <v>0</v>
          </cell>
          <cell r="DJ752">
            <v>0</v>
          </cell>
          <cell r="DK752">
            <v>0</v>
          </cell>
          <cell r="DL752">
            <v>0</v>
          </cell>
          <cell r="DM752">
            <v>0</v>
          </cell>
          <cell r="DN752">
            <v>0</v>
          </cell>
          <cell r="DO752">
            <v>0</v>
          </cell>
          <cell r="DP752">
            <v>0</v>
          </cell>
          <cell r="DQ752">
            <v>0</v>
          </cell>
          <cell r="DR752">
            <v>0</v>
          </cell>
          <cell r="DS752">
            <v>0</v>
          </cell>
          <cell r="DT752">
            <v>0</v>
          </cell>
          <cell r="DU752">
            <v>0</v>
          </cell>
          <cell r="DV752">
            <v>0</v>
          </cell>
          <cell r="DW752">
            <v>0</v>
          </cell>
        </row>
        <row r="753">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0</v>
          </cell>
          <cell r="CB753">
            <v>0</v>
          </cell>
          <cell r="CC753">
            <v>0</v>
          </cell>
          <cell r="CD753">
            <v>0</v>
          </cell>
          <cell r="CE753">
            <v>0</v>
          </cell>
          <cell r="CF753">
            <v>0</v>
          </cell>
          <cell r="CG753">
            <v>0</v>
          </cell>
          <cell r="CH753">
            <v>0</v>
          </cell>
          <cell r="CI753">
            <v>0</v>
          </cell>
          <cell r="CJ753">
            <v>0</v>
          </cell>
          <cell r="CK753">
            <v>0</v>
          </cell>
          <cell r="CL753">
            <v>0</v>
          </cell>
          <cell r="CM753">
            <v>0</v>
          </cell>
          <cell r="CN753">
            <v>0</v>
          </cell>
          <cell r="CO753">
            <v>0</v>
          </cell>
          <cell r="CP753">
            <v>0</v>
          </cell>
          <cell r="CQ753">
            <v>0</v>
          </cell>
          <cell r="CR753">
            <v>0</v>
          </cell>
          <cell r="CS753">
            <v>0</v>
          </cell>
          <cell r="CT753">
            <v>0</v>
          </cell>
          <cell r="CU753">
            <v>0</v>
          </cell>
          <cell r="CV753">
            <v>0</v>
          </cell>
          <cell r="CW753">
            <v>0</v>
          </cell>
          <cell r="CX753">
            <v>0</v>
          </cell>
          <cell r="CY753">
            <v>0</v>
          </cell>
          <cell r="CZ753">
            <v>0</v>
          </cell>
          <cell r="DA753">
            <v>0</v>
          </cell>
          <cell r="DB753">
            <v>0</v>
          </cell>
          <cell r="DC753">
            <v>0</v>
          </cell>
          <cell r="DD753">
            <v>0</v>
          </cell>
          <cell r="DE753">
            <v>0</v>
          </cell>
          <cell r="DF753">
            <v>0</v>
          </cell>
          <cell r="DG753">
            <v>0</v>
          </cell>
          <cell r="DH753">
            <v>0</v>
          </cell>
          <cell r="DI753">
            <v>0</v>
          </cell>
          <cell r="DJ753">
            <v>0</v>
          </cell>
          <cell r="DK753">
            <v>0</v>
          </cell>
          <cell r="DL753">
            <v>0</v>
          </cell>
          <cell r="DM753">
            <v>0</v>
          </cell>
          <cell r="DN753">
            <v>0</v>
          </cell>
          <cell r="DO753">
            <v>0</v>
          </cell>
          <cell r="DP753">
            <v>0</v>
          </cell>
          <cell r="DQ753">
            <v>0</v>
          </cell>
          <cell r="DR753">
            <v>0</v>
          </cell>
          <cell r="DS753">
            <v>0</v>
          </cell>
          <cell r="DT753">
            <v>0</v>
          </cell>
          <cell r="DU753">
            <v>0</v>
          </cell>
          <cell r="DV753">
            <v>0</v>
          </cell>
          <cell r="DW753">
            <v>0</v>
          </cell>
        </row>
        <row r="754">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0</v>
          </cell>
          <cell r="CB754">
            <v>0</v>
          </cell>
          <cell r="CC754">
            <v>0</v>
          </cell>
          <cell r="CD754">
            <v>0</v>
          </cell>
          <cell r="CE754">
            <v>0</v>
          </cell>
          <cell r="CF754">
            <v>0</v>
          </cell>
          <cell r="CG754">
            <v>0</v>
          </cell>
          <cell r="CH754">
            <v>0</v>
          </cell>
          <cell r="CI754">
            <v>0</v>
          </cell>
          <cell r="CJ754">
            <v>0</v>
          </cell>
          <cell r="CK754">
            <v>0</v>
          </cell>
          <cell r="CL754">
            <v>0</v>
          </cell>
          <cell r="CM754">
            <v>0</v>
          </cell>
          <cell r="CN754">
            <v>0</v>
          </cell>
          <cell r="CO754">
            <v>0</v>
          </cell>
          <cell r="CP754">
            <v>0</v>
          </cell>
          <cell r="CQ754">
            <v>0</v>
          </cell>
          <cell r="CR754">
            <v>0</v>
          </cell>
          <cell r="CS754">
            <v>0</v>
          </cell>
          <cell r="CT754">
            <v>0</v>
          </cell>
          <cell r="CU754">
            <v>0</v>
          </cell>
          <cell r="CV754">
            <v>0</v>
          </cell>
          <cell r="CW754">
            <v>0</v>
          </cell>
          <cell r="CX754">
            <v>0</v>
          </cell>
          <cell r="CY754">
            <v>0</v>
          </cell>
          <cell r="CZ754">
            <v>0</v>
          </cell>
          <cell r="DA754">
            <v>0</v>
          </cell>
          <cell r="DB754">
            <v>0</v>
          </cell>
          <cell r="DC754">
            <v>0</v>
          </cell>
          <cell r="DD754">
            <v>0</v>
          </cell>
          <cell r="DE754">
            <v>0</v>
          </cell>
          <cell r="DF754">
            <v>0</v>
          </cell>
          <cell r="DG754">
            <v>0</v>
          </cell>
          <cell r="DH754">
            <v>0</v>
          </cell>
          <cell r="DI754">
            <v>0</v>
          </cell>
          <cell r="DJ754">
            <v>0</v>
          </cell>
          <cell r="DK754">
            <v>0</v>
          </cell>
          <cell r="DL754">
            <v>0</v>
          </cell>
          <cell r="DM754">
            <v>0</v>
          </cell>
          <cell r="DN754">
            <v>0</v>
          </cell>
          <cell r="DO754">
            <v>0</v>
          </cell>
          <cell r="DP754">
            <v>0</v>
          </cell>
          <cell r="DQ754">
            <v>0</v>
          </cell>
          <cell r="DR754">
            <v>0</v>
          </cell>
          <cell r="DS754">
            <v>0</v>
          </cell>
          <cell r="DT754">
            <v>0</v>
          </cell>
          <cell r="DU754">
            <v>0</v>
          </cell>
          <cell r="DV754">
            <v>0</v>
          </cell>
          <cell r="DW754">
            <v>0</v>
          </cell>
        </row>
        <row r="755">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0</v>
          </cell>
          <cell r="CB755">
            <v>0</v>
          </cell>
          <cell r="CC755">
            <v>0</v>
          </cell>
          <cell r="CD755">
            <v>0</v>
          </cell>
          <cell r="CE755">
            <v>0</v>
          </cell>
          <cell r="CF755">
            <v>0</v>
          </cell>
          <cell r="CG755">
            <v>0</v>
          </cell>
          <cell r="CH755">
            <v>0</v>
          </cell>
          <cell r="CI755">
            <v>0</v>
          </cell>
          <cell r="CJ755">
            <v>0</v>
          </cell>
          <cell r="CK755">
            <v>0</v>
          </cell>
          <cell r="CL755">
            <v>0</v>
          </cell>
          <cell r="CM755">
            <v>0</v>
          </cell>
          <cell r="CN755">
            <v>0</v>
          </cell>
          <cell r="CO755">
            <v>0</v>
          </cell>
          <cell r="CP755">
            <v>0</v>
          </cell>
          <cell r="CQ755">
            <v>0</v>
          </cell>
          <cell r="CR755">
            <v>0</v>
          </cell>
          <cell r="CS755">
            <v>0</v>
          </cell>
          <cell r="CT755">
            <v>0</v>
          </cell>
          <cell r="CU755">
            <v>0</v>
          </cell>
          <cell r="CV755">
            <v>0</v>
          </cell>
          <cell r="CW755">
            <v>0</v>
          </cell>
          <cell r="CX755">
            <v>0</v>
          </cell>
          <cell r="CY755">
            <v>0</v>
          </cell>
          <cell r="CZ755">
            <v>0</v>
          </cell>
          <cell r="DA755">
            <v>0</v>
          </cell>
          <cell r="DB755">
            <v>0</v>
          </cell>
          <cell r="DC755">
            <v>0</v>
          </cell>
          <cell r="DD755">
            <v>0</v>
          </cell>
          <cell r="DE755">
            <v>0</v>
          </cell>
          <cell r="DF755">
            <v>0</v>
          </cell>
          <cell r="DG755">
            <v>0</v>
          </cell>
          <cell r="DH755">
            <v>0</v>
          </cell>
          <cell r="DI755">
            <v>0</v>
          </cell>
          <cell r="DJ755">
            <v>0</v>
          </cell>
          <cell r="DK755">
            <v>0</v>
          </cell>
          <cell r="DL755">
            <v>0</v>
          </cell>
          <cell r="DM755">
            <v>0</v>
          </cell>
          <cell r="DN755">
            <v>0</v>
          </cell>
          <cell r="DO755">
            <v>0</v>
          </cell>
          <cell r="DP755">
            <v>0</v>
          </cell>
          <cell r="DQ755">
            <v>0</v>
          </cell>
          <cell r="DR755">
            <v>0</v>
          </cell>
          <cell r="DS755">
            <v>0</v>
          </cell>
          <cell r="DT755">
            <v>0</v>
          </cell>
          <cell r="DU755">
            <v>0</v>
          </cell>
          <cell r="DV755">
            <v>0</v>
          </cell>
          <cell r="DW755">
            <v>0</v>
          </cell>
        </row>
        <row r="756">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0</v>
          </cell>
          <cell r="CB756">
            <v>0</v>
          </cell>
          <cell r="CC756">
            <v>0</v>
          </cell>
          <cell r="CD756">
            <v>0</v>
          </cell>
          <cell r="CE756">
            <v>0</v>
          </cell>
          <cell r="CF756">
            <v>0</v>
          </cell>
          <cell r="CG756">
            <v>0</v>
          </cell>
          <cell r="CH756">
            <v>0</v>
          </cell>
          <cell r="CI756">
            <v>0</v>
          </cell>
          <cell r="CJ756">
            <v>0</v>
          </cell>
          <cell r="CK756">
            <v>0</v>
          </cell>
          <cell r="CL756">
            <v>0</v>
          </cell>
          <cell r="CM756">
            <v>0</v>
          </cell>
          <cell r="CN756">
            <v>0</v>
          </cell>
          <cell r="CO756">
            <v>0</v>
          </cell>
          <cell r="CP756">
            <v>0</v>
          </cell>
          <cell r="CQ756">
            <v>0</v>
          </cell>
          <cell r="CR756">
            <v>0</v>
          </cell>
          <cell r="CS756">
            <v>0</v>
          </cell>
          <cell r="CT756">
            <v>0</v>
          </cell>
          <cell r="CU756">
            <v>0</v>
          </cell>
          <cell r="CV756">
            <v>0</v>
          </cell>
          <cell r="CW756">
            <v>0</v>
          </cell>
          <cell r="CX756">
            <v>0</v>
          </cell>
          <cell r="CY756">
            <v>0</v>
          </cell>
          <cell r="CZ756">
            <v>0</v>
          </cell>
          <cell r="DA756">
            <v>0</v>
          </cell>
          <cell r="DB756">
            <v>0</v>
          </cell>
          <cell r="DC756">
            <v>0</v>
          </cell>
          <cell r="DD756">
            <v>0</v>
          </cell>
          <cell r="DE756">
            <v>0</v>
          </cell>
          <cell r="DF756">
            <v>0</v>
          </cell>
          <cell r="DG756">
            <v>0</v>
          </cell>
          <cell r="DH756">
            <v>0</v>
          </cell>
          <cell r="DI756">
            <v>0</v>
          </cell>
          <cell r="DJ756">
            <v>0</v>
          </cell>
          <cell r="DK756">
            <v>0</v>
          </cell>
          <cell r="DL756">
            <v>0</v>
          </cell>
          <cell r="DM756">
            <v>0</v>
          </cell>
          <cell r="DN756">
            <v>0</v>
          </cell>
          <cell r="DO756">
            <v>0</v>
          </cell>
          <cell r="DP756">
            <v>0</v>
          </cell>
          <cell r="DQ756">
            <v>0</v>
          </cell>
          <cell r="DR756">
            <v>0</v>
          </cell>
          <cell r="DS756">
            <v>0</v>
          </cell>
          <cell r="DT756">
            <v>0</v>
          </cell>
          <cell r="DU756">
            <v>0</v>
          </cell>
          <cell r="DV756">
            <v>0</v>
          </cell>
          <cell r="DW756">
            <v>0</v>
          </cell>
        </row>
        <row r="757">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cell r="CJ757">
            <v>0</v>
          </cell>
          <cell r="CK757">
            <v>0</v>
          </cell>
          <cell r="CL757">
            <v>0</v>
          </cell>
          <cell r="CM757">
            <v>0</v>
          </cell>
          <cell r="CN757">
            <v>0</v>
          </cell>
          <cell r="CO757">
            <v>0</v>
          </cell>
          <cell r="CP757">
            <v>0</v>
          </cell>
          <cell r="CQ757">
            <v>0</v>
          </cell>
          <cell r="CR757">
            <v>0</v>
          </cell>
          <cell r="CS757">
            <v>0</v>
          </cell>
          <cell r="CT757">
            <v>0</v>
          </cell>
          <cell r="CU757">
            <v>0</v>
          </cell>
          <cell r="CV757">
            <v>0</v>
          </cell>
          <cell r="CW757">
            <v>0</v>
          </cell>
          <cell r="CX757">
            <v>0</v>
          </cell>
          <cell r="CY757">
            <v>0</v>
          </cell>
          <cell r="CZ757">
            <v>0</v>
          </cell>
          <cell r="DA757">
            <v>0</v>
          </cell>
          <cell r="DB757">
            <v>0</v>
          </cell>
          <cell r="DC757">
            <v>0</v>
          </cell>
          <cell r="DD757">
            <v>0</v>
          </cell>
          <cell r="DE757">
            <v>0</v>
          </cell>
          <cell r="DF757">
            <v>0</v>
          </cell>
          <cell r="DG757">
            <v>0</v>
          </cell>
          <cell r="DH757">
            <v>0</v>
          </cell>
          <cell r="DI757">
            <v>0</v>
          </cell>
          <cell r="DJ757">
            <v>0</v>
          </cell>
          <cell r="DK757">
            <v>0</v>
          </cell>
          <cell r="DL757">
            <v>0</v>
          </cell>
          <cell r="DM757">
            <v>0</v>
          </cell>
          <cell r="DN757">
            <v>0</v>
          </cell>
          <cell r="DO757">
            <v>0</v>
          </cell>
          <cell r="DP757">
            <v>0</v>
          </cell>
          <cell r="DQ757">
            <v>0</v>
          </cell>
          <cell r="DR757">
            <v>0</v>
          </cell>
          <cell r="DS757">
            <v>0</v>
          </cell>
          <cell r="DT757">
            <v>0</v>
          </cell>
          <cell r="DU757">
            <v>0</v>
          </cell>
          <cell r="DV757">
            <v>0</v>
          </cell>
          <cell r="DW757">
            <v>0</v>
          </cell>
        </row>
        <row r="758">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v>
          </cell>
          <cell r="CB758">
            <v>0</v>
          </cell>
          <cell r="CC758">
            <v>0</v>
          </cell>
          <cell r="CD758">
            <v>0</v>
          </cell>
          <cell r="CE758">
            <v>0</v>
          </cell>
          <cell r="CF758">
            <v>0</v>
          </cell>
          <cell r="CG758">
            <v>0</v>
          </cell>
          <cell r="CH758">
            <v>0</v>
          </cell>
          <cell r="CI758">
            <v>0</v>
          </cell>
          <cell r="CJ758">
            <v>0</v>
          </cell>
          <cell r="CK758">
            <v>0</v>
          </cell>
          <cell r="CL758">
            <v>0</v>
          </cell>
          <cell r="CM758">
            <v>0</v>
          </cell>
          <cell r="CN758">
            <v>0</v>
          </cell>
          <cell r="CO758">
            <v>0</v>
          </cell>
          <cell r="CP758">
            <v>0</v>
          </cell>
          <cell r="CQ758">
            <v>0</v>
          </cell>
          <cell r="CR758">
            <v>0</v>
          </cell>
          <cell r="CS758">
            <v>0</v>
          </cell>
          <cell r="CT758">
            <v>0</v>
          </cell>
          <cell r="CU758">
            <v>0</v>
          </cell>
          <cell r="CV758">
            <v>0</v>
          </cell>
          <cell r="CW758">
            <v>0</v>
          </cell>
          <cell r="CX758">
            <v>0</v>
          </cell>
          <cell r="CY758">
            <v>0</v>
          </cell>
          <cell r="CZ758">
            <v>0</v>
          </cell>
          <cell r="DA758">
            <v>0</v>
          </cell>
          <cell r="DB758">
            <v>0</v>
          </cell>
          <cell r="DC758">
            <v>0</v>
          </cell>
          <cell r="DD758">
            <v>0</v>
          </cell>
          <cell r="DE758">
            <v>0</v>
          </cell>
          <cell r="DF758">
            <v>0</v>
          </cell>
          <cell r="DG758">
            <v>0</v>
          </cell>
          <cell r="DH758">
            <v>0</v>
          </cell>
          <cell r="DI758">
            <v>0</v>
          </cell>
          <cell r="DJ758">
            <v>0</v>
          </cell>
          <cell r="DK758">
            <v>0</v>
          </cell>
          <cell r="DL758">
            <v>0</v>
          </cell>
          <cell r="DM758">
            <v>0</v>
          </cell>
          <cell r="DN758">
            <v>0</v>
          </cell>
          <cell r="DO758">
            <v>0</v>
          </cell>
          <cell r="DP758">
            <v>0</v>
          </cell>
          <cell r="DQ758">
            <v>0</v>
          </cell>
          <cell r="DR758">
            <v>0</v>
          </cell>
          <cell r="DS758">
            <v>0</v>
          </cell>
          <cell r="DT758">
            <v>0</v>
          </cell>
          <cell r="DU758">
            <v>0</v>
          </cell>
          <cell r="DV758">
            <v>0</v>
          </cell>
          <cell r="DW758">
            <v>0</v>
          </cell>
        </row>
        <row r="759">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0</v>
          </cell>
          <cell r="CB759">
            <v>0</v>
          </cell>
          <cell r="CC759">
            <v>0</v>
          </cell>
          <cell r="CD759">
            <v>0</v>
          </cell>
          <cell r="CE759">
            <v>0</v>
          </cell>
          <cell r="CF759">
            <v>0</v>
          </cell>
          <cell r="CG759">
            <v>0</v>
          </cell>
          <cell r="CH759">
            <v>0</v>
          </cell>
          <cell r="CI759">
            <v>0</v>
          </cell>
          <cell r="CJ759">
            <v>0</v>
          </cell>
          <cell r="CK759">
            <v>0</v>
          </cell>
          <cell r="CL759">
            <v>0</v>
          </cell>
          <cell r="CM759">
            <v>0</v>
          </cell>
          <cell r="CN759">
            <v>0</v>
          </cell>
          <cell r="CO759">
            <v>0</v>
          </cell>
          <cell r="CP759">
            <v>0</v>
          </cell>
          <cell r="CQ759">
            <v>0</v>
          </cell>
          <cell r="CR759">
            <v>0</v>
          </cell>
          <cell r="CS759">
            <v>0</v>
          </cell>
          <cell r="CT759">
            <v>0</v>
          </cell>
          <cell r="CU759">
            <v>0</v>
          </cell>
          <cell r="CV759">
            <v>0</v>
          </cell>
          <cell r="CW759">
            <v>0</v>
          </cell>
          <cell r="CX759">
            <v>0</v>
          </cell>
          <cell r="CY759">
            <v>0</v>
          </cell>
          <cell r="CZ759">
            <v>0</v>
          </cell>
          <cell r="DA759">
            <v>0</v>
          </cell>
          <cell r="DB759">
            <v>0</v>
          </cell>
          <cell r="DC759">
            <v>0</v>
          </cell>
          <cell r="DD759">
            <v>0</v>
          </cell>
          <cell r="DE759">
            <v>0</v>
          </cell>
          <cell r="DF759">
            <v>0</v>
          </cell>
          <cell r="DG759">
            <v>0</v>
          </cell>
          <cell r="DH759">
            <v>0</v>
          </cell>
          <cell r="DI759">
            <v>0</v>
          </cell>
          <cell r="DJ759">
            <v>0</v>
          </cell>
          <cell r="DK759">
            <v>0</v>
          </cell>
          <cell r="DL759">
            <v>0</v>
          </cell>
          <cell r="DM759">
            <v>0</v>
          </cell>
          <cell r="DN759">
            <v>0</v>
          </cell>
          <cell r="DO759">
            <v>0</v>
          </cell>
          <cell r="DP759">
            <v>0</v>
          </cell>
          <cell r="DQ759">
            <v>0</v>
          </cell>
          <cell r="DR759">
            <v>0</v>
          </cell>
          <cell r="DS759">
            <v>0</v>
          </cell>
          <cell r="DT759">
            <v>0</v>
          </cell>
          <cell r="DU759">
            <v>0</v>
          </cell>
          <cell r="DV759">
            <v>0</v>
          </cell>
          <cell r="DW759">
            <v>0</v>
          </cell>
        </row>
        <row r="760">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0</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row>
        <row r="761">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0</v>
          </cell>
          <cell r="CB761">
            <v>0</v>
          </cell>
          <cell r="CC761">
            <v>0</v>
          </cell>
          <cell r="CD761">
            <v>0</v>
          </cell>
          <cell r="CE761">
            <v>0</v>
          </cell>
          <cell r="CF761">
            <v>0</v>
          </cell>
          <cell r="CG761">
            <v>0</v>
          </cell>
          <cell r="CH761">
            <v>0</v>
          </cell>
          <cell r="CI761">
            <v>0</v>
          </cell>
          <cell r="CJ761">
            <v>0</v>
          </cell>
          <cell r="CK761">
            <v>0</v>
          </cell>
          <cell r="CL761">
            <v>0</v>
          </cell>
          <cell r="CM761">
            <v>0</v>
          </cell>
          <cell r="CN761">
            <v>0</v>
          </cell>
          <cell r="CO761">
            <v>0</v>
          </cell>
          <cell r="CP761">
            <v>0</v>
          </cell>
          <cell r="CQ761">
            <v>0</v>
          </cell>
          <cell r="CR761">
            <v>0</v>
          </cell>
          <cell r="CS761">
            <v>0</v>
          </cell>
          <cell r="CT761">
            <v>0</v>
          </cell>
          <cell r="CU761">
            <v>0</v>
          </cell>
          <cell r="CV761">
            <v>0</v>
          </cell>
          <cell r="CW761">
            <v>0</v>
          </cell>
          <cell r="CX761">
            <v>0</v>
          </cell>
          <cell r="CY761">
            <v>0</v>
          </cell>
          <cell r="CZ761">
            <v>0</v>
          </cell>
          <cell r="DA761">
            <v>0</v>
          </cell>
          <cell r="DB761">
            <v>0</v>
          </cell>
          <cell r="DC761">
            <v>0</v>
          </cell>
          <cell r="DD761">
            <v>0</v>
          </cell>
          <cell r="DE761">
            <v>0</v>
          </cell>
          <cell r="DF761">
            <v>0</v>
          </cell>
          <cell r="DG761">
            <v>0</v>
          </cell>
          <cell r="DH761">
            <v>0</v>
          </cell>
          <cell r="DI761">
            <v>0</v>
          </cell>
          <cell r="DJ761">
            <v>0</v>
          </cell>
          <cell r="DK761">
            <v>0</v>
          </cell>
          <cell r="DL761">
            <v>0</v>
          </cell>
          <cell r="DM761">
            <v>0</v>
          </cell>
          <cell r="DN761">
            <v>0</v>
          </cell>
          <cell r="DO761">
            <v>0</v>
          </cell>
          <cell r="DP761">
            <v>0</v>
          </cell>
          <cell r="DQ761">
            <v>0</v>
          </cell>
          <cell r="DR761">
            <v>0</v>
          </cell>
          <cell r="DS761">
            <v>0</v>
          </cell>
          <cell r="DT761">
            <v>0</v>
          </cell>
          <cell r="DU761">
            <v>0</v>
          </cell>
          <cell r="DV761">
            <v>0</v>
          </cell>
          <cell r="DW761">
            <v>0</v>
          </cell>
        </row>
        <row r="762">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0</v>
          </cell>
          <cell r="CB762">
            <v>0</v>
          </cell>
          <cell r="CC762">
            <v>0</v>
          </cell>
          <cell r="CD762">
            <v>0</v>
          </cell>
          <cell r="CE762">
            <v>0</v>
          </cell>
          <cell r="CF762">
            <v>0</v>
          </cell>
          <cell r="CG762">
            <v>0</v>
          </cell>
          <cell r="CH762">
            <v>0</v>
          </cell>
          <cell r="CI762">
            <v>0</v>
          </cell>
          <cell r="CJ762">
            <v>0</v>
          </cell>
          <cell r="CK762">
            <v>0</v>
          </cell>
          <cell r="CL762">
            <v>0</v>
          </cell>
          <cell r="CM762">
            <v>0</v>
          </cell>
          <cell r="CN762">
            <v>0</v>
          </cell>
          <cell r="CO762">
            <v>0</v>
          </cell>
          <cell r="CP762">
            <v>0</v>
          </cell>
          <cell r="CQ762">
            <v>0</v>
          </cell>
          <cell r="CR762">
            <v>0</v>
          </cell>
          <cell r="CS762">
            <v>0</v>
          </cell>
          <cell r="CT762">
            <v>0</v>
          </cell>
          <cell r="CU762">
            <v>0</v>
          </cell>
          <cell r="CV762">
            <v>0</v>
          </cell>
          <cell r="CW762">
            <v>0</v>
          </cell>
          <cell r="CX762">
            <v>0</v>
          </cell>
          <cell r="CY762">
            <v>0</v>
          </cell>
          <cell r="CZ762">
            <v>0</v>
          </cell>
          <cell r="DA762">
            <v>0</v>
          </cell>
          <cell r="DB762">
            <v>0</v>
          </cell>
          <cell r="DC762">
            <v>0</v>
          </cell>
          <cell r="DD762">
            <v>0</v>
          </cell>
          <cell r="DE762">
            <v>0</v>
          </cell>
          <cell r="DF762">
            <v>0</v>
          </cell>
          <cell r="DG762">
            <v>0</v>
          </cell>
          <cell r="DH762">
            <v>0</v>
          </cell>
          <cell r="DI762">
            <v>0</v>
          </cell>
          <cell r="DJ762">
            <v>0</v>
          </cell>
          <cell r="DK762">
            <v>0</v>
          </cell>
          <cell r="DL762">
            <v>0</v>
          </cell>
          <cell r="DM762">
            <v>0</v>
          </cell>
          <cell r="DN762">
            <v>0</v>
          </cell>
          <cell r="DO762">
            <v>0</v>
          </cell>
          <cell r="DP762">
            <v>0</v>
          </cell>
          <cell r="DQ762">
            <v>0</v>
          </cell>
          <cell r="DR762">
            <v>0</v>
          </cell>
          <cell r="DS762">
            <v>0</v>
          </cell>
          <cell r="DT762">
            <v>0</v>
          </cell>
          <cell r="DU762">
            <v>0</v>
          </cell>
          <cell r="DV762">
            <v>0</v>
          </cell>
          <cell r="DW762">
            <v>0</v>
          </cell>
        </row>
        <row r="763">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0</v>
          </cell>
          <cell r="CB763">
            <v>0</v>
          </cell>
          <cell r="CC763">
            <v>0</v>
          </cell>
          <cell r="CD763">
            <v>0</v>
          </cell>
          <cell r="CE763">
            <v>0</v>
          </cell>
          <cell r="CF763">
            <v>0</v>
          </cell>
          <cell r="CG763">
            <v>0</v>
          </cell>
          <cell r="CH763">
            <v>0</v>
          </cell>
          <cell r="CI763">
            <v>0</v>
          </cell>
          <cell r="CJ763">
            <v>0</v>
          </cell>
          <cell r="CK763">
            <v>0</v>
          </cell>
          <cell r="CL763">
            <v>0</v>
          </cell>
          <cell r="CM763">
            <v>0</v>
          </cell>
          <cell r="CN763">
            <v>0</v>
          </cell>
          <cell r="CO763">
            <v>0</v>
          </cell>
          <cell r="CP763">
            <v>0</v>
          </cell>
          <cell r="CQ763">
            <v>0</v>
          </cell>
          <cell r="CR763">
            <v>0</v>
          </cell>
          <cell r="CS763">
            <v>0</v>
          </cell>
          <cell r="CT763">
            <v>0</v>
          </cell>
          <cell r="CU763">
            <v>0</v>
          </cell>
          <cell r="CV763">
            <v>0</v>
          </cell>
          <cell r="CW763">
            <v>0</v>
          </cell>
          <cell r="CX763">
            <v>0</v>
          </cell>
          <cell r="CY763">
            <v>0</v>
          </cell>
          <cell r="CZ763">
            <v>0</v>
          </cell>
          <cell r="DA763">
            <v>0</v>
          </cell>
          <cell r="DB763">
            <v>0</v>
          </cell>
          <cell r="DC763">
            <v>0</v>
          </cell>
          <cell r="DD763">
            <v>0</v>
          </cell>
          <cell r="DE763">
            <v>0</v>
          </cell>
          <cell r="DF763">
            <v>0</v>
          </cell>
          <cell r="DG763">
            <v>0</v>
          </cell>
          <cell r="DH763">
            <v>0</v>
          </cell>
          <cell r="DI763">
            <v>0</v>
          </cell>
          <cell r="DJ763">
            <v>0</v>
          </cell>
          <cell r="DK763">
            <v>0</v>
          </cell>
          <cell r="DL763">
            <v>0</v>
          </cell>
          <cell r="DM763">
            <v>0</v>
          </cell>
          <cell r="DN763">
            <v>0</v>
          </cell>
          <cell r="DO763">
            <v>0</v>
          </cell>
          <cell r="DP763">
            <v>0</v>
          </cell>
          <cell r="DQ763">
            <v>0</v>
          </cell>
          <cell r="DR763">
            <v>0</v>
          </cell>
          <cell r="DS763">
            <v>0</v>
          </cell>
          <cell r="DT763">
            <v>0</v>
          </cell>
          <cell r="DU763">
            <v>0</v>
          </cell>
          <cell r="DV763">
            <v>0</v>
          </cell>
          <cell r="DW763">
            <v>0</v>
          </cell>
        </row>
        <row r="764">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0</v>
          </cell>
          <cell r="CB764">
            <v>0</v>
          </cell>
          <cell r="CC764">
            <v>0</v>
          </cell>
          <cell r="CD764">
            <v>0</v>
          </cell>
          <cell r="CE764">
            <v>0</v>
          </cell>
          <cell r="CF764">
            <v>0</v>
          </cell>
          <cell r="CG764">
            <v>0</v>
          </cell>
          <cell r="CH764">
            <v>0</v>
          </cell>
          <cell r="CI764">
            <v>0</v>
          </cell>
          <cell r="CJ764">
            <v>0</v>
          </cell>
          <cell r="CK764">
            <v>0</v>
          </cell>
          <cell r="CL764">
            <v>0</v>
          </cell>
          <cell r="CM764">
            <v>0</v>
          </cell>
          <cell r="CN764">
            <v>0</v>
          </cell>
          <cell r="CO764">
            <v>0</v>
          </cell>
          <cell r="CP764">
            <v>0</v>
          </cell>
          <cell r="CQ764">
            <v>0</v>
          </cell>
          <cell r="CR764">
            <v>0</v>
          </cell>
          <cell r="CS764">
            <v>0</v>
          </cell>
          <cell r="CT764">
            <v>0</v>
          </cell>
          <cell r="CU764">
            <v>0</v>
          </cell>
          <cell r="CV764">
            <v>0</v>
          </cell>
          <cell r="CW764">
            <v>0</v>
          </cell>
          <cell r="CX764">
            <v>0</v>
          </cell>
          <cell r="CY764">
            <v>0</v>
          </cell>
          <cell r="CZ764">
            <v>0</v>
          </cell>
          <cell r="DA764">
            <v>0</v>
          </cell>
          <cell r="DB764">
            <v>0</v>
          </cell>
          <cell r="DC764">
            <v>0</v>
          </cell>
          <cell r="DD764">
            <v>0</v>
          </cell>
          <cell r="DE764">
            <v>0</v>
          </cell>
          <cell r="DF764">
            <v>0</v>
          </cell>
          <cell r="DG764">
            <v>0</v>
          </cell>
          <cell r="DH764">
            <v>0</v>
          </cell>
          <cell r="DI764">
            <v>0</v>
          </cell>
          <cell r="DJ764">
            <v>0</v>
          </cell>
          <cell r="DK764">
            <v>0</v>
          </cell>
          <cell r="DL764">
            <v>0</v>
          </cell>
          <cell r="DM764">
            <v>0</v>
          </cell>
          <cell r="DN764">
            <v>0</v>
          </cell>
          <cell r="DO764">
            <v>0</v>
          </cell>
          <cell r="DP764">
            <v>0</v>
          </cell>
          <cell r="DQ764">
            <v>0</v>
          </cell>
          <cell r="DR764">
            <v>0</v>
          </cell>
          <cell r="DS764">
            <v>0</v>
          </cell>
          <cell r="DT764">
            <v>0</v>
          </cell>
          <cell r="DU764">
            <v>0</v>
          </cell>
          <cell r="DV764">
            <v>0</v>
          </cell>
          <cell r="DW764">
            <v>0</v>
          </cell>
        </row>
        <row r="765">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0</v>
          </cell>
          <cell r="CB765">
            <v>0</v>
          </cell>
          <cell r="CC765">
            <v>0</v>
          </cell>
          <cell r="CD765">
            <v>0</v>
          </cell>
          <cell r="CE765">
            <v>0</v>
          </cell>
          <cell r="CF765">
            <v>0</v>
          </cell>
          <cell r="CG765">
            <v>0</v>
          </cell>
          <cell r="CH765">
            <v>0</v>
          </cell>
          <cell r="CI765">
            <v>0</v>
          </cell>
          <cell r="CJ765">
            <v>0</v>
          </cell>
          <cell r="CK765">
            <v>0</v>
          </cell>
          <cell r="CL765">
            <v>0</v>
          </cell>
          <cell r="CM765">
            <v>0</v>
          </cell>
          <cell r="CN765">
            <v>0</v>
          </cell>
          <cell r="CO765">
            <v>0</v>
          </cell>
          <cell r="CP765">
            <v>0</v>
          </cell>
          <cell r="CQ765">
            <v>0</v>
          </cell>
          <cell r="CR765">
            <v>0</v>
          </cell>
          <cell r="CS765">
            <v>0</v>
          </cell>
          <cell r="CT765">
            <v>0</v>
          </cell>
          <cell r="CU765">
            <v>0</v>
          </cell>
          <cell r="CV765">
            <v>0</v>
          </cell>
          <cell r="CW765">
            <v>0</v>
          </cell>
          <cell r="CX765">
            <v>0</v>
          </cell>
          <cell r="CY765">
            <v>0</v>
          </cell>
          <cell r="CZ765">
            <v>0</v>
          </cell>
          <cell r="DA765">
            <v>0</v>
          </cell>
          <cell r="DB765">
            <v>0</v>
          </cell>
          <cell r="DC765">
            <v>0</v>
          </cell>
          <cell r="DD765">
            <v>0</v>
          </cell>
          <cell r="DE765">
            <v>0</v>
          </cell>
          <cell r="DF765">
            <v>0</v>
          </cell>
          <cell r="DG765">
            <v>0</v>
          </cell>
          <cell r="DH765">
            <v>0</v>
          </cell>
          <cell r="DI765">
            <v>0</v>
          </cell>
          <cell r="DJ765">
            <v>0</v>
          </cell>
          <cell r="DK765">
            <v>0</v>
          </cell>
          <cell r="DL765">
            <v>0</v>
          </cell>
          <cell r="DM765">
            <v>0</v>
          </cell>
          <cell r="DN765">
            <v>0</v>
          </cell>
          <cell r="DO765">
            <v>0</v>
          </cell>
          <cell r="DP765">
            <v>0</v>
          </cell>
          <cell r="DQ765">
            <v>0</v>
          </cell>
          <cell r="DR765">
            <v>0</v>
          </cell>
          <cell r="DS765">
            <v>0</v>
          </cell>
          <cell r="DT765">
            <v>0</v>
          </cell>
          <cell r="DU765">
            <v>0</v>
          </cell>
          <cell r="DV765">
            <v>0</v>
          </cell>
          <cell r="DW765">
            <v>0</v>
          </cell>
        </row>
        <row r="766">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cell r="CJ766">
            <v>0</v>
          </cell>
          <cell r="CK766">
            <v>0</v>
          </cell>
          <cell r="CL766">
            <v>0</v>
          </cell>
          <cell r="CM766">
            <v>0</v>
          </cell>
          <cell r="CN766">
            <v>0</v>
          </cell>
          <cell r="CO766">
            <v>0</v>
          </cell>
          <cell r="CP766">
            <v>0</v>
          </cell>
          <cell r="CQ766">
            <v>0</v>
          </cell>
          <cell r="CR766">
            <v>0</v>
          </cell>
          <cell r="CS766">
            <v>0</v>
          </cell>
          <cell r="CT766">
            <v>0</v>
          </cell>
          <cell r="CU766">
            <v>0</v>
          </cell>
          <cell r="CV766">
            <v>0</v>
          </cell>
          <cell r="CW766">
            <v>0</v>
          </cell>
          <cell r="CX766">
            <v>0</v>
          </cell>
          <cell r="CY766">
            <v>0</v>
          </cell>
          <cell r="CZ766">
            <v>0</v>
          </cell>
          <cell r="DA766">
            <v>0</v>
          </cell>
          <cell r="DB766">
            <v>0</v>
          </cell>
          <cell r="DC766">
            <v>0</v>
          </cell>
          <cell r="DD766">
            <v>0</v>
          </cell>
          <cell r="DE766">
            <v>0</v>
          </cell>
          <cell r="DF766">
            <v>0</v>
          </cell>
          <cell r="DG766">
            <v>0</v>
          </cell>
          <cell r="DH766">
            <v>0</v>
          </cell>
          <cell r="DI766">
            <v>0</v>
          </cell>
          <cell r="DJ766">
            <v>0</v>
          </cell>
          <cell r="DK766">
            <v>0</v>
          </cell>
          <cell r="DL766">
            <v>0</v>
          </cell>
          <cell r="DM766">
            <v>0</v>
          </cell>
          <cell r="DN766">
            <v>0</v>
          </cell>
          <cell r="DO766">
            <v>0</v>
          </cell>
          <cell r="DP766">
            <v>0</v>
          </cell>
          <cell r="DQ766">
            <v>0</v>
          </cell>
          <cell r="DR766">
            <v>0</v>
          </cell>
          <cell r="DS766">
            <v>0</v>
          </cell>
          <cell r="DT766">
            <v>0</v>
          </cell>
          <cell r="DU766">
            <v>0</v>
          </cell>
          <cell r="DV766">
            <v>0</v>
          </cell>
          <cell r="DW766">
            <v>0</v>
          </cell>
        </row>
        <row r="767">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0</v>
          </cell>
          <cell r="CB767">
            <v>0</v>
          </cell>
          <cell r="CC767">
            <v>0</v>
          </cell>
          <cell r="CD767">
            <v>0</v>
          </cell>
          <cell r="CE767">
            <v>0</v>
          </cell>
          <cell r="CF767">
            <v>0</v>
          </cell>
          <cell r="CG767">
            <v>0</v>
          </cell>
          <cell r="CH767">
            <v>0</v>
          </cell>
          <cell r="CI767">
            <v>0</v>
          </cell>
          <cell r="CJ767">
            <v>0</v>
          </cell>
          <cell r="CK767">
            <v>0</v>
          </cell>
          <cell r="CL767">
            <v>0</v>
          </cell>
          <cell r="CM767">
            <v>0</v>
          </cell>
          <cell r="CN767">
            <v>0</v>
          </cell>
          <cell r="CO767">
            <v>0</v>
          </cell>
          <cell r="CP767">
            <v>0</v>
          </cell>
          <cell r="CQ767">
            <v>0</v>
          </cell>
          <cell r="CR767">
            <v>0</v>
          </cell>
          <cell r="CS767">
            <v>0</v>
          </cell>
          <cell r="CT767">
            <v>0</v>
          </cell>
          <cell r="CU767">
            <v>0</v>
          </cell>
          <cell r="CV767">
            <v>0</v>
          </cell>
          <cell r="CW767">
            <v>0</v>
          </cell>
          <cell r="CX767">
            <v>0</v>
          </cell>
          <cell r="CY767">
            <v>0</v>
          </cell>
          <cell r="CZ767">
            <v>0</v>
          </cell>
          <cell r="DA767">
            <v>0</v>
          </cell>
          <cell r="DB767">
            <v>0</v>
          </cell>
          <cell r="DC767">
            <v>0</v>
          </cell>
          <cell r="DD767">
            <v>0</v>
          </cell>
          <cell r="DE767">
            <v>0</v>
          </cell>
          <cell r="DF767">
            <v>0</v>
          </cell>
          <cell r="DG767">
            <v>0</v>
          </cell>
          <cell r="DH767">
            <v>0</v>
          </cell>
          <cell r="DI767">
            <v>0</v>
          </cell>
          <cell r="DJ767">
            <v>0</v>
          </cell>
          <cell r="DK767">
            <v>0</v>
          </cell>
          <cell r="DL767">
            <v>0</v>
          </cell>
          <cell r="DM767">
            <v>0</v>
          </cell>
          <cell r="DN767">
            <v>0</v>
          </cell>
          <cell r="DO767">
            <v>0</v>
          </cell>
          <cell r="DP767">
            <v>0</v>
          </cell>
          <cell r="DQ767">
            <v>0</v>
          </cell>
          <cell r="DR767">
            <v>0</v>
          </cell>
          <cell r="DS767">
            <v>0</v>
          </cell>
          <cell r="DT767">
            <v>0</v>
          </cell>
          <cell r="DU767">
            <v>0</v>
          </cell>
          <cell r="DV767">
            <v>0</v>
          </cell>
          <cell r="DW767">
            <v>0</v>
          </cell>
        </row>
        <row r="768">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v>
          </cell>
          <cell r="CB768">
            <v>0</v>
          </cell>
          <cell r="CC768">
            <v>0</v>
          </cell>
          <cell r="CD768">
            <v>0</v>
          </cell>
          <cell r="CE768">
            <v>0</v>
          </cell>
          <cell r="CF768">
            <v>0</v>
          </cell>
          <cell r="CG768">
            <v>0</v>
          </cell>
          <cell r="CH768">
            <v>0</v>
          </cell>
          <cell r="CI768">
            <v>0</v>
          </cell>
          <cell r="CJ768">
            <v>0</v>
          </cell>
          <cell r="CK768">
            <v>0</v>
          </cell>
          <cell r="CL768">
            <v>0</v>
          </cell>
          <cell r="CM768">
            <v>0</v>
          </cell>
          <cell r="CN768">
            <v>0</v>
          </cell>
          <cell r="CO768">
            <v>0</v>
          </cell>
          <cell r="CP768">
            <v>0</v>
          </cell>
          <cell r="CQ768">
            <v>0</v>
          </cell>
          <cell r="CR768">
            <v>0</v>
          </cell>
          <cell r="CS768">
            <v>0</v>
          </cell>
          <cell r="CT768">
            <v>0</v>
          </cell>
          <cell r="CU768">
            <v>0</v>
          </cell>
          <cell r="CV768">
            <v>0</v>
          </cell>
          <cell r="CW768">
            <v>0</v>
          </cell>
          <cell r="CX768">
            <v>0</v>
          </cell>
          <cell r="CY768">
            <v>0</v>
          </cell>
          <cell r="CZ768">
            <v>0</v>
          </cell>
          <cell r="DA768">
            <v>0</v>
          </cell>
          <cell r="DB768">
            <v>0</v>
          </cell>
          <cell r="DC768">
            <v>0</v>
          </cell>
          <cell r="DD768">
            <v>0</v>
          </cell>
          <cell r="DE768">
            <v>0</v>
          </cell>
          <cell r="DF768">
            <v>0</v>
          </cell>
          <cell r="DG768">
            <v>0</v>
          </cell>
          <cell r="DH768">
            <v>0</v>
          </cell>
          <cell r="DI768">
            <v>0</v>
          </cell>
          <cell r="DJ768">
            <v>0</v>
          </cell>
          <cell r="DK768">
            <v>0</v>
          </cell>
          <cell r="DL768">
            <v>0</v>
          </cell>
          <cell r="DM768">
            <v>0</v>
          </cell>
          <cell r="DN768">
            <v>0</v>
          </cell>
          <cell r="DO768">
            <v>0</v>
          </cell>
          <cell r="DP768">
            <v>0</v>
          </cell>
          <cell r="DQ768">
            <v>0</v>
          </cell>
          <cell r="DR768">
            <v>0</v>
          </cell>
          <cell r="DS768">
            <v>0</v>
          </cell>
          <cell r="DT768">
            <v>0</v>
          </cell>
          <cell r="DU768">
            <v>0</v>
          </cell>
          <cell r="DV768">
            <v>0</v>
          </cell>
          <cell r="DW768">
            <v>0</v>
          </cell>
        </row>
        <row r="769">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0</v>
          </cell>
          <cell r="CB769">
            <v>0</v>
          </cell>
          <cell r="CC769">
            <v>0</v>
          </cell>
          <cell r="CD769">
            <v>0</v>
          </cell>
          <cell r="CE769">
            <v>0</v>
          </cell>
          <cell r="CF769">
            <v>0</v>
          </cell>
          <cell r="CG769">
            <v>0</v>
          </cell>
          <cell r="CH769">
            <v>0</v>
          </cell>
          <cell r="CI769">
            <v>0</v>
          </cell>
          <cell r="CJ769">
            <v>0</v>
          </cell>
          <cell r="CK769">
            <v>0</v>
          </cell>
          <cell r="CL769">
            <v>0</v>
          </cell>
          <cell r="CM769">
            <v>0</v>
          </cell>
          <cell r="CN769">
            <v>0</v>
          </cell>
          <cell r="CO769">
            <v>0</v>
          </cell>
          <cell r="CP769">
            <v>0</v>
          </cell>
          <cell r="CQ769">
            <v>0</v>
          </cell>
          <cell r="CR769">
            <v>0</v>
          </cell>
          <cell r="CS769">
            <v>0</v>
          </cell>
          <cell r="CT769">
            <v>0</v>
          </cell>
          <cell r="CU769">
            <v>0</v>
          </cell>
          <cell r="CV769">
            <v>0</v>
          </cell>
          <cell r="CW769">
            <v>0</v>
          </cell>
          <cell r="CX769">
            <v>0</v>
          </cell>
          <cell r="CY769">
            <v>0</v>
          </cell>
          <cell r="CZ769">
            <v>0</v>
          </cell>
          <cell r="DA769">
            <v>0</v>
          </cell>
          <cell r="DB769">
            <v>0</v>
          </cell>
          <cell r="DC769">
            <v>0</v>
          </cell>
          <cell r="DD769">
            <v>0</v>
          </cell>
          <cell r="DE769">
            <v>0</v>
          </cell>
          <cell r="DF769">
            <v>0</v>
          </cell>
          <cell r="DG769">
            <v>0</v>
          </cell>
          <cell r="DH769">
            <v>0</v>
          </cell>
          <cell r="DI769">
            <v>0</v>
          </cell>
          <cell r="DJ769">
            <v>0</v>
          </cell>
          <cell r="DK769">
            <v>0</v>
          </cell>
          <cell r="DL769">
            <v>0</v>
          </cell>
          <cell r="DM769">
            <v>0</v>
          </cell>
          <cell r="DN769">
            <v>0</v>
          </cell>
          <cell r="DO769">
            <v>0</v>
          </cell>
          <cell r="DP769">
            <v>0</v>
          </cell>
          <cell r="DQ769">
            <v>0</v>
          </cell>
          <cell r="DR769">
            <v>0</v>
          </cell>
          <cell r="DS769">
            <v>0</v>
          </cell>
          <cell r="DT769">
            <v>0</v>
          </cell>
          <cell r="DU769">
            <v>0</v>
          </cell>
          <cell r="DV769">
            <v>0</v>
          </cell>
          <cell r="DW769">
            <v>0</v>
          </cell>
        </row>
        <row r="770">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0</v>
          </cell>
          <cell r="CB770">
            <v>0</v>
          </cell>
          <cell r="CC770">
            <v>0</v>
          </cell>
          <cell r="CD770">
            <v>0</v>
          </cell>
          <cell r="CE770">
            <v>0</v>
          </cell>
          <cell r="CF770">
            <v>0</v>
          </cell>
          <cell r="CG770">
            <v>0</v>
          </cell>
          <cell r="CH770">
            <v>0</v>
          </cell>
          <cell r="CI770">
            <v>0</v>
          </cell>
          <cell r="CJ770">
            <v>0</v>
          </cell>
          <cell r="CK770">
            <v>0</v>
          </cell>
          <cell r="CL770">
            <v>0</v>
          </cell>
          <cell r="CM770">
            <v>0</v>
          </cell>
          <cell r="CN770">
            <v>0</v>
          </cell>
          <cell r="CO770">
            <v>0</v>
          </cell>
          <cell r="CP770">
            <v>0</v>
          </cell>
          <cell r="CQ770">
            <v>0</v>
          </cell>
          <cell r="CR770">
            <v>0</v>
          </cell>
          <cell r="CS770">
            <v>0</v>
          </cell>
          <cell r="CT770">
            <v>0</v>
          </cell>
          <cell r="CU770">
            <v>0</v>
          </cell>
          <cell r="CV770">
            <v>0</v>
          </cell>
          <cell r="CW770">
            <v>0</v>
          </cell>
          <cell r="CX770">
            <v>0</v>
          </cell>
          <cell r="CY770">
            <v>0</v>
          </cell>
          <cell r="CZ770">
            <v>0</v>
          </cell>
          <cell r="DA770">
            <v>0</v>
          </cell>
          <cell r="DB770">
            <v>0</v>
          </cell>
          <cell r="DC770">
            <v>0</v>
          </cell>
          <cell r="DD770">
            <v>0</v>
          </cell>
          <cell r="DE770">
            <v>0</v>
          </cell>
          <cell r="DF770">
            <v>0</v>
          </cell>
          <cell r="DG770">
            <v>0</v>
          </cell>
          <cell r="DH770">
            <v>0</v>
          </cell>
          <cell r="DI770">
            <v>0</v>
          </cell>
          <cell r="DJ770">
            <v>0</v>
          </cell>
          <cell r="DK770">
            <v>0</v>
          </cell>
          <cell r="DL770">
            <v>0</v>
          </cell>
          <cell r="DM770">
            <v>0</v>
          </cell>
          <cell r="DN770">
            <v>0</v>
          </cell>
          <cell r="DO770">
            <v>0</v>
          </cell>
          <cell r="DP770">
            <v>0</v>
          </cell>
          <cell r="DQ770">
            <v>0</v>
          </cell>
          <cell r="DR770">
            <v>0</v>
          </cell>
          <cell r="DS770">
            <v>0</v>
          </cell>
          <cell r="DT770">
            <v>0</v>
          </cell>
          <cell r="DU770">
            <v>0</v>
          </cell>
          <cell r="DV770">
            <v>0</v>
          </cell>
          <cell r="DW770">
            <v>0</v>
          </cell>
        </row>
        <row r="771">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0</v>
          </cell>
          <cell r="CB771">
            <v>0</v>
          </cell>
          <cell r="CC771">
            <v>0</v>
          </cell>
          <cell r="CD771">
            <v>0</v>
          </cell>
          <cell r="CE771">
            <v>0</v>
          </cell>
          <cell r="CF771">
            <v>0</v>
          </cell>
          <cell r="CG771">
            <v>0</v>
          </cell>
          <cell r="CH771">
            <v>0</v>
          </cell>
          <cell r="CI771">
            <v>0</v>
          </cell>
          <cell r="CJ771">
            <v>0</v>
          </cell>
          <cell r="CK771">
            <v>0</v>
          </cell>
          <cell r="CL771">
            <v>0</v>
          </cell>
          <cell r="CM771">
            <v>0</v>
          </cell>
          <cell r="CN771">
            <v>0</v>
          </cell>
          <cell r="CO771">
            <v>0</v>
          </cell>
          <cell r="CP771">
            <v>0</v>
          </cell>
          <cell r="CQ771">
            <v>0</v>
          </cell>
          <cell r="CR771">
            <v>0</v>
          </cell>
          <cell r="CS771">
            <v>0</v>
          </cell>
          <cell r="CT771">
            <v>0</v>
          </cell>
          <cell r="CU771">
            <v>0</v>
          </cell>
          <cell r="CV771">
            <v>0</v>
          </cell>
          <cell r="CW771">
            <v>0</v>
          </cell>
          <cell r="CX771">
            <v>0</v>
          </cell>
          <cell r="CY771">
            <v>0</v>
          </cell>
          <cell r="CZ771">
            <v>0</v>
          </cell>
          <cell r="DA771">
            <v>0</v>
          </cell>
          <cell r="DB771">
            <v>0</v>
          </cell>
          <cell r="DC771">
            <v>0</v>
          </cell>
          <cell r="DD771">
            <v>0</v>
          </cell>
          <cell r="DE771">
            <v>0</v>
          </cell>
          <cell r="DF771">
            <v>0</v>
          </cell>
          <cell r="DG771">
            <v>0</v>
          </cell>
          <cell r="DH771">
            <v>0</v>
          </cell>
          <cell r="DI771">
            <v>0</v>
          </cell>
          <cell r="DJ771">
            <v>0</v>
          </cell>
          <cell r="DK771">
            <v>0</v>
          </cell>
          <cell r="DL771">
            <v>0</v>
          </cell>
          <cell r="DM771">
            <v>0</v>
          </cell>
          <cell r="DN771">
            <v>0</v>
          </cell>
          <cell r="DO771">
            <v>0</v>
          </cell>
          <cell r="DP771">
            <v>0</v>
          </cell>
          <cell r="DQ771">
            <v>0</v>
          </cell>
          <cell r="DR771">
            <v>0</v>
          </cell>
          <cell r="DS771">
            <v>0</v>
          </cell>
          <cell r="DT771">
            <v>0</v>
          </cell>
          <cell r="DU771">
            <v>0</v>
          </cell>
          <cell r="DV771">
            <v>0</v>
          </cell>
          <cell r="DW771">
            <v>0</v>
          </cell>
        </row>
        <row r="772">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0</v>
          </cell>
          <cell r="CB772">
            <v>0</v>
          </cell>
          <cell r="CC772">
            <v>0</v>
          </cell>
          <cell r="CD772">
            <v>0</v>
          </cell>
          <cell r="CE772">
            <v>0</v>
          </cell>
          <cell r="CF772">
            <v>0</v>
          </cell>
          <cell r="CG772">
            <v>0</v>
          </cell>
          <cell r="CH772">
            <v>0</v>
          </cell>
          <cell r="CI772">
            <v>0</v>
          </cell>
          <cell r="CJ772">
            <v>0</v>
          </cell>
          <cell r="CK772">
            <v>0</v>
          </cell>
          <cell r="CL772">
            <v>0</v>
          </cell>
          <cell r="CM772">
            <v>0</v>
          </cell>
          <cell r="CN772">
            <v>0</v>
          </cell>
          <cell r="CO772">
            <v>0</v>
          </cell>
          <cell r="CP772">
            <v>0</v>
          </cell>
          <cell r="CQ772">
            <v>0</v>
          </cell>
          <cell r="CR772">
            <v>0</v>
          </cell>
          <cell r="CS772">
            <v>0</v>
          </cell>
          <cell r="CT772">
            <v>0</v>
          </cell>
          <cell r="CU772">
            <v>0</v>
          </cell>
          <cell r="CV772">
            <v>0</v>
          </cell>
          <cell r="CW772">
            <v>0</v>
          </cell>
          <cell r="CX772">
            <v>0</v>
          </cell>
          <cell r="CY772">
            <v>0</v>
          </cell>
          <cell r="CZ772">
            <v>0</v>
          </cell>
          <cell r="DA772">
            <v>0</v>
          </cell>
          <cell r="DB772">
            <v>0</v>
          </cell>
          <cell r="DC772">
            <v>0</v>
          </cell>
          <cell r="DD772">
            <v>0</v>
          </cell>
          <cell r="DE772">
            <v>0</v>
          </cell>
          <cell r="DF772">
            <v>0</v>
          </cell>
          <cell r="DG772">
            <v>0</v>
          </cell>
          <cell r="DH772">
            <v>0</v>
          </cell>
          <cell r="DI772">
            <v>0</v>
          </cell>
          <cell r="DJ772">
            <v>0</v>
          </cell>
          <cell r="DK772">
            <v>0</v>
          </cell>
          <cell r="DL772">
            <v>0</v>
          </cell>
          <cell r="DM772">
            <v>0</v>
          </cell>
          <cell r="DN772">
            <v>0</v>
          </cell>
          <cell r="DO772">
            <v>0</v>
          </cell>
          <cell r="DP772">
            <v>0</v>
          </cell>
          <cell r="DQ772">
            <v>0</v>
          </cell>
          <cell r="DR772">
            <v>0</v>
          </cell>
          <cell r="DS772">
            <v>0</v>
          </cell>
          <cell r="DT772">
            <v>0</v>
          </cell>
          <cell r="DU772">
            <v>0</v>
          </cell>
          <cell r="DV772">
            <v>0</v>
          </cell>
          <cell r="DW772">
            <v>0</v>
          </cell>
        </row>
        <row r="773">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0</v>
          </cell>
          <cell r="CB773">
            <v>0</v>
          </cell>
          <cell r="CC773">
            <v>0</v>
          </cell>
          <cell r="CD773">
            <v>0</v>
          </cell>
          <cell r="CE773">
            <v>0</v>
          </cell>
          <cell r="CF773">
            <v>0</v>
          </cell>
          <cell r="CG773">
            <v>0</v>
          </cell>
          <cell r="CH773">
            <v>0</v>
          </cell>
          <cell r="CI773">
            <v>0</v>
          </cell>
          <cell r="CJ773">
            <v>0</v>
          </cell>
          <cell r="CK773">
            <v>0</v>
          </cell>
          <cell r="CL773">
            <v>0</v>
          </cell>
          <cell r="CM773">
            <v>0</v>
          </cell>
          <cell r="CN773">
            <v>0</v>
          </cell>
          <cell r="CO773">
            <v>0</v>
          </cell>
          <cell r="CP773">
            <v>0</v>
          </cell>
          <cell r="CQ773">
            <v>0</v>
          </cell>
          <cell r="CR773">
            <v>0</v>
          </cell>
          <cell r="CS773">
            <v>0</v>
          </cell>
          <cell r="CT773">
            <v>0</v>
          </cell>
          <cell r="CU773">
            <v>0</v>
          </cell>
          <cell r="CV773">
            <v>0</v>
          </cell>
          <cell r="CW773">
            <v>0</v>
          </cell>
          <cell r="CX773">
            <v>0</v>
          </cell>
          <cell r="CY773">
            <v>0</v>
          </cell>
          <cell r="CZ773">
            <v>0</v>
          </cell>
          <cell r="DA773">
            <v>0</v>
          </cell>
          <cell r="DB773">
            <v>0</v>
          </cell>
          <cell r="DC773">
            <v>0</v>
          </cell>
          <cell r="DD773">
            <v>0</v>
          </cell>
          <cell r="DE773">
            <v>0</v>
          </cell>
          <cell r="DF773">
            <v>0</v>
          </cell>
          <cell r="DG773">
            <v>0</v>
          </cell>
          <cell r="DH773">
            <v>0</v>
          </cell>
          <cell r="DI773">
            <v>0</v>
          </cell>
          <cell r="DJ773">
            <v>0</v>
          </cell>
          <cell r="DK773">
            <v>0</v>
          </cell>
          <cell r="DL773">
            <v>0</v>
          </cell>
          <cell r="DM773">
            <v>0</v>
          </cell>
          <cell r="DN773">
            <v>0</v>
          </cell>
          <cell r="DO773">
            <v>0</v>
          </cell>
          <cell r="DP773">
            <v>0</v>
          </cell>
          <cell r="DQ773">
            <v>0</v>
          </cell>
          <cell r="DR773">
            <v>0</v>
          </cell>
          <cell r="DS773">
            <v>0</v>
          </cell>
          <cell r="DT773">
            <v>0</v>
          </cell>
          <cell r="DU773">
            <v>0</v>
          </cell>
          <cell r="DV773">
            <v>0</v>
          </cell>
          <cell r="DW773">
            <v>0</v>
          </cell>
        </row>
        <row r="774">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0</v>
          </cell>
          <cell r="CB774">
            <v>0</v>
          </cell>
          <cell r="CC774">
            <v>0</v>
          </cell>
          <cell r="CD774">
            <v>0</v>
          </cell>
          <cell r="CE774">
            <v>0</v>
          </cell>
          <cell r="CF774">
            <v>0</v>
          </cell>
          <cell r="CG774">
            <v>0</v>
          </cell>
          <cell r="CH774">
            <v>0</v>
          </cell>
          <cell r="CI774">
            <v>0</v>
          </cell>
          <cell r="CJ774">
            <v>0</v>
          </cell>
          <cell r="CK774">
            <v>0</v>
          </cell>
          <cell r="CL774">
            <v>0</v>
          </cell>
          <cell r="CM774">
            <v>0</v>
          </cell>
          <cell r="CN774">
            <v>0</v>
          </cell>
          <cell r="CO774">
            <v>0</v>
          </cell>
          <cell r="CP774">
            <v>0</v>
          </cell>
          <cell r="CQ774">
            <v>0</v>
          </cell>
          <cell r="CR774">
            <v>0</v>
          </cell>
          <cell r="CS774">
            <v>0</v>
          </cell>
          <cell r="CT774">
            <v>0</v>
          </cell>
          <cell r="CU774">
            <v>0</v>
          </cell>
          <cell r="CV774">
            <v>0</v>
          </cell>
          <cell r="CW774">
            <v>0</v>
          </cell>
          <cell r="CX774">
            <v>0</v>
          </cell>
          <cell r="CY774">
            <v>0</v>
          </cell>
          <cell r="CZ774">
            <v>0</v>
          </cell>
          <cell r="DA774">
            <v>0</v>
          </cell>
          <cell r="DB774">
            <v>0</v>
          </cell>
          <cell r="DC774">
            <v>0</v>
          </cell>
          <cell r="DD774">
            <v>0</v>
          </cell>
          <cell r="DE774">
            <v>0</v>
          </cell>
          <cell r="DF774">
            <v>0</v>
          </cell>
          <cell r="DG774">
            <v>0</v>
          </cell>
          <cell r="DH774">
            <v>0</v>
          </cell>
          <cell r="DI774">
            <v>0</v>
          </cell>
          <cell r="DJ774">
            <v>0</v>
          </cell>
          <cell r="DK774">
            <v>0</v>
          </cell>
          <cell r="DL774">
            <v>0</v>
          </cell>
          <cell r="DM774">
            <v>0</v>
          </cell>
          <cell r="DN774">
            <v>0</v>
          </cell>
          <cell r="DO774">
            <v>0</v>
          </cell>
          <cell r="DP774">
            <v>0</v>
          </cell>
          <cell r="DQ774">
            <v>0</v>
          </cell>
          <cell r="DR774">
            <v>0</v>
          </cell>
          <cell r="DS774">
            <v>0</v>
          </cell>
          <cell r="DT774">
            <v>0</v>
          </cell>
          <cell r="DU774">
            <v>0</v>
          </cell>
          <cell r="DV774">
            <v>0</v>
          </cell>
          <cell r="DW774">
            <v>0</v>
          </cell>
        </row>
        <row r="775">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0</v>
          </cell>
          <cell r="CB775">
            <v>0</v>
          </cell>
          <cell r="CC775">
            <v>0</v>
          </cell>
          <cell r="CD775">
            <v>0</v>
          </cell>
          <cell r="CE775">
            <v>0</v>
          </cell>
          <cell r="CF775">
            <v>0</v>
          </cell>
          <cell r="CG775">
            <v>0</v>
          </cell>
          <cell r="CH775">
            <v>0</v>
          </cell>
          <cell r="CI775">
            <v>0</v>
          </cell>
          <cell r="CJ775">
            <v>0</v>
          </cell>
          <cell r="CK775">
            <v>0</v>
          </cell>
          <cell r="CL775">
            <v>0</v>
          </cell>
          <cell r="CM775">
            <v>0</v>
          </cell>
          <cell r="CN775">
            <v>0</v>
          </cell>
          <cell r="CO775">
            <v>0</v>
          </cell>
          <cell r="CP775">
            <v>0</v>
          </cell>
          <cell r="CQ775">
            <v>0</v>
          </cell>
          <cell r="CR775">
            <v>0</v>
          </cell>
          <cell r="CS775">
            <v>0</v>
          </cell>
          <cell r="CT775">
            <v>0</v>
          </cell>
          <cell r="CU775">
            <v>0</v>
          </cell>
          <cell r="CV775">
            <v>0</v>
          </cell>
          <cell r="CW775">
            <v>0</v>
          </cell>
          <cell r="CX775">
            <v>0</v>
          </cell>
          <cell r="CY775">
            <v>0</v>
          </cell>
          <cell r="CZ775">
            <v>0</v>
          </cell>
          <cell r="DA775">
            <v>0</v>
          </cell>
          <cell r="DB775">
            <v>0</v>
          </cell>
          <cell r="DC775">
            <v>0</v>
          </cell>
          <cell r="DD775">
            <v>0</v>
          </cell>
          <cell r="DE775">
            <v>0</v>
          </cell>
          <cell r="DF775">
            <v>0</v>
          </cell>
          <cell r="DG775">
            <v>0</v>
          </cell>
          <cell r="DH775">
            <v>0</v>
          </cell>
          <cell r="DI775">
            <v>0</v>
          </cell>
          <cell r="DJ775">
            <v>0</v>
          </cell>
          <cell r="DK775">
            <v>0</v>
          </cell>
          <cell r="DL775">
            <v>0</v>
          </cell>
          <cell r="DM775">
            <v>0</v>
          </cell>
          <cell r="DN775">
            <v>0</v>
          </cell>
          <cell r="DO775">
            <v>0</v>
          </cell>
          <cell r="DP775">
            <v>0</v>
          </cell>
          <cell r="DQ775">
            <v>0</v>
          </cell>
          <cell r="DR775">
            <v>0</v>
          </cell>
          <cell r="DS775">
            <v>0</v>
          </cell>
          <cell r="DT775">
            <v>0</v>
          </cell>
          <cell r="DU775">
            <v>0</v>
          </cell>
          <cell r="DV775">
            <v>0</v>
          </cell>
          <cell r="DW775">
            <v>0</v>
          </cell>
        </row>
        <row r="776">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0</v>
          </cell>
          <cell r="CB776">
            <v>0</v>
          </cell>
          <cell r="CC776">
            <v>0</v>
          </cell>
          <cell r="CD776">
            <v>0</v>
          </cell>
          <cell r="CE776">
            <v>0</v>
          </cell>
          <cell r="CF776">
            <v>0</v>
          </cell>
          <cell r="CG776">
            <v>0</v>
          </cell>
          <cell r="CH776">
            <v>0</v>
          </cell>
          <cell r="CI776">
            <v>0</v>
          </cell>
          <cell r="CJ776">
            <v>0</v>
          </cell>
          <cell r="CK776">
            <v>0</v>
          </cell>
          <cell r="CL776">
            <v>0</v>
          </cell>
          <cell r="CM776">
            <v>0</v>
          </cell>
          <cell r="CN776">
            <v>0</v>
          </cell>
          <cell r="CO776">
            <v>0</v>
          </cell>
          <cell r="CP776">
            <v>0</v>
          </cell>
          <cell r="CQ776">
            <v>0</v>
          </cell>
          <cell r="CR776">
            <v>0</v>
          </cell>
          <cell r="CS776">
            <v>0</v>
          </cell>
          <cell r="CT776">
            <v>0</v>
          </cell>
          <cell r="CU776">
            <v>0</v>
          </cell>
          <cell r="CV776">
            <v>0</v>
          </cell>
          <cell r="CW776">
            <v>0</v>
          </cell>
          <cell r="CX776">
            <v>0</v>
          </cell>
          <cell r="CY776">
            <v>0</v>
          </cell>
          <cell r="CZ776">
            <v>0</v>
          </cell>
          <cell r="DA776">
            <v>0</v>
          </cell>
          <cell r="DB776">
            <v>0</v>
          </cell>
          <cell r="DC776">
            <v>0</v>
          </cell>
          <cell r="DD776">
            <v>0</v>
          </cell>
          <cell r="DE776">
            <v>0</v>
          </cell>
          <cell r="DF776">
            <v>0</v>
          </cell>
          <cell r="DG776">
            <v>0</v>
          </cell>
          <cell r="DH776">
            <v>0</v>
          </cell>
          <cell r="DI776">
            <v>0</v>
          </cell>
          <cell r="DJ776">
            <v>0</v>
          </cell>
          <cell r="DK776">
            <v>0</v>
          </cell>
          <cell r="DL776">
            <v>0</v>
          </cell>
          <cell r="DM776">
            <v>0</v>
          </cell>
          <cell r="DN776">
            <v>0</v>
          </cell>
          <cell r="DO776">
            <v>0</v>
          </cell>
          <cell r="DP776">
            <v>0</v>
          </cell>
          <cell r="DQ776">
            <v>0</v>
          </cell>
          <cell r="DR776">
            <v>0</v>
          </cell>
          <cell r="DS776">
            <v>0</v>
          </cell>
          <cell r="DT776">
            <v>0</v>
          </cell>
          <cell r="DU776">
            <v>0</v>
          </cell>
          <cell r="DV776">
            <v>0</v>
          </cell>
          <cell r="DW776">
            <v>0</v>
          </cell>
        </row>
        <row r="777">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0</v>
          </cell>
          <cell r="CB777">
            <v>0</v>
          </cell>
          <cell r="CC777">
            <v>0</v>
          </cell>
          <cell r="CD777">
            <v>0</v>
          </cell>
          <cell r="CE777">
            <v>0</v>
          </cell>
          <cell r="CF777">
            <v>0</v>
          </cell>
          <cell r="CG777">
            <v>0</v>
          </cell>
          <cell r="CH777">
            <v>0</v>
          </cell>
          <cell r="CI777">
            <v>0</v>
          </cell>
          <cell r="CJ777">
            <v>0</v>
          </cell>
          <cell r="CK777">
            <v>0</v>
          </cell>
          <cell r="CL777">
            <v>0</v>
          </cell>
          <cell r="CM777">
            <v>0</v>
          </cell>
          <cell r="CN777">
            <v>0</v>
          </cell>
          <cell r="CO777">
            <v>0</v>
          </cell>
          <cell r="CP777">
            <v>0</v>
          </cell>
          <cell r="CQ777">
            <v>0</v>
          </cell>
          <cell r="CR777">
            <v>0</v>
          </cell>
          <cell r="CS777">
            <v>0</v>
          </cell>
          <cell r="CT777">
            <v>0</v>
          </cell>
          <cell r="CU777">
            <v>0</v>
          </cell>
          <cell r="CV777">
            <v>0</v>
          </cell>
          <cell r="CW777">
            <v>0</v>
          </cell>
          <cell r="CX777">
            <v>0</v>
          </cell>
          <cell r="CY777">
            <v>0</v>
          </cell>
          <cell r="CZ777">
            <v>0</v>
          </cell>
          <cell r="DA777">
            <v>0</v>
          </cell>
          <cell r="DB777">
            <v>0</v>
          </cell>
          <cell r="DC777">
            <v>0</v>
          </cell>
          <cell r="DD777">
            <v>0</v>
          </cell>
          <cell r="DE777">
            <v>0</v>
          </cell>
          <cell r="DF777">
            <v>0</v>
          </cell>
          <cell r="DG777">
            <v>0</v>
          </cell>
          <cell r="DH777">
            <v>0</v>
          </cell>
          <cell r="DI777">
            <v>0</v>
          </cell>
          <cell r="DJ777">
            <v>0</v>
          </cell>
          <cell r="DK777">
            <v>0</v>
          </cell>
          <cell r="DL777">
            <v>0</v>
          </cell>
          <cell r="DM777">
            <v>0</v>
          </cell>
          <cell r="DN777">
            <v>0</v>
          </cell>
          <cell r="DO777">
            <v>0</v>
          </cell>
          <cell r="DP777">
            <v>0</v>
          </cell>
          <cell r="DQ777">
            <v>0</v>
          </cell>
          <cell r="DR777">
            <v>0</v>
          </cell>
          <cell r="DS777">
            <v>0</v>
          </cell>
          <cell r="DT777">
            <v>0</v>
          </cell>
          <cell r="DU777">
            <v>0</v>
          </cell>
          <cell r="DV777">
            <v>0</v>
          </cell>
          <cell r="DW777">
            <v>0</v>
          </cell>
        </row>
        <row r="778">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0</v>
          </cell>
          <cell r="CB778">
            <v>0</v>
          </cell>
          <cell r="CC778">
            <v>0</v>
          </cell>
          <cell r="CD778">
            <v>0</v>
          </cell>
          <cell r="CE778">
            <v>0</v>
          </cell>
          <cell r="CF778">
            <v>0</v>
          </cell>
          <cell r="CG778">
            <v>0</v>
          </cell>
          <cell r="CH778">
            <v>0</v>
          </cell>
          <cell r="CI778">
            <v>0</v>
          </cell>
          <cell r="CJ778">
            <v>0</v>
          </cell>
          <cell r="CK778">
            <v>0</v>
          </cell>
          <cell r="CL778">
            <v>0</v>
          </cell>
          <cell r="CM778">
            <v>0</v>
          </cell>
          <cell r="CN778">
            <v>0</v>
          </cell>
          <cell r="CO778">
            <v>0</v>
          </cell>
          <cell r="CP778">
            <v>0</v>
          </cell>
          <cell r="CQ778">
            <v>0</v>
          </cell>
          <cell r="CR778">
            <v>0</v>
          </cell>
          <cell r="CS778">
            <v>0</v>
          </cell>
          <cell r="CT778">
            <v>0</v>
          </cell>
          <cell r="CU778">
            <v>0</v>
          </cell>
          <cell r="CV778">
            <v>0</v>
          </cell>
          <cell r="CW778">
            <v>0</v>
          </cell>
          <cell r="CX778">
            <v>0</v>
          </cell>
          <cell r="CY778">
            <v>0</v>
          </cell>
          <cell r="CZ778">
            <v>0</v>
          </cell>
          <cell r="DA778">
            <v>0</v>
          </cell>
          <cell r="DB778">
            <v>0</v>
          </cell>
          <cell r="DC778">
            <v>0</v>
          </cell>
          <cell r="DD778">
            <v>0</v>
          </cell>
          <cell r="DE778">
            <v>0</v>
          </cell>
          <cell r="DF778">
            <v>0</v>
          </cell>
          <cell r="DG778">
            <v>0</v>
          </cell>
          <cell r="DH778">
            <v>0</v>
          </cell>
          <cell r="DI778">
            <v>0</v>
          </cell>
          <cell r="DJ778">
            <v>0</v>
          </cell>
          <cell r="DK778">
            <v>0</v>
          </cell>
          <cell r="DL778">
            <v>0</v>
          </cell>
          <cell r="DM778">
            <v>0</v>
          </cell>
          <cell r="DN778">
            <v>0</v>
          </cell>
          <cell r="DO778">
            <v>0</v>
          </cell>
          <cell r="DP778">
            <v>0</v>
          </cell>
          <cell r="DQ778">
            <v>0</v>
          </cell>
          <cell r="DR778">
            <v>0</v>
          </cell>
          <cell r="DS778">
            <v>0</v>
          </cell>
          <cell r="DT778">
            <v>0</v>
          </cell>
          <cell r="DU778">
            <v>0</v>
          </cell>
          <cell r="DV778">
            <v>0</v>
          </cell>
          <cell r="DW778">
            <v>0</v>
          </cell>
        </row>
      </sheetData>
      <sheetData sheetId="34">
        <row r="8">
          <cell r="B8" t="str">
            <v>AFW</v>
          </cell>
          <cell r="C8" t="str">
            <v>PR19AFW_W-A1</v>
          </cell>
          <cell r="D8" t="str">
            <v>AFW</v>
          </cell>
          <cell r="E8" t="str">
            <v>PR19AFW_W-D1</v>
          </cell>
          <cell r="F8" t="str">
            <v>AFW</v>
          </cell>
          <cell r="G8" t="str">
            <v>PR19AFW_W-B1</v>
          </cell>
          <cell r="H8" t="str">
            <v>AFW</v>
          </cell>
          <cell r="I8" t="str">
            <v>PR19AFW_R-B1</v>
          </cell>
          <cell r="J8" t="str">
            <v>AFW</v>
          </cell>
          <cell r="K8" t="str">
            <v>PR19AFW_W-D4</v>
          </cell>
          <cell r="L8" t="str">
            <v>AFW</v>
          </cell>
          <cell r="M8" t="str">
            <v>PR19AFW_W-D3</v>
          </cell>
          <cell r="N8" t="str">
            <v>ANH</v>
          </cell>
          <cell r="O8" t="str">
            <v>PR19ANH_7</v>
          </cell>
          <cell r="P8" t="str">
            <v>ANH</v>
          </cell>
          <cell r="Q8" t="str">
            <v>PR19ANH_8</v>
          </cell>
          <cell r="R8" t="str">
            <v>ANH</v>
          </cell>
          <cell r="S8" t="str">
            <v>PR19ANH_13</v>
          </cell>
          <cell r="T8" t="str">
            <v>ANH</v>
          </cell>
          <cell r="U8" t="str">
            <v>PR19ANH_14</v>
          </cell>
          <cell r="V8" t="str">
            <v>AFW</v>
          </cell>
          <cell r="W8" t="str">
            <v>PR19AFW_W-D2</v>
          </cell>
          <cell r="X8" t="str">
            <v>AFW</v>
          </cell>
          <cell r="Y8" t="str">
            <v>PR19AFW_R-N3</v>
          </cell>
          <cell r="Z8" t="str">
            <v>ANH</v>
          </cell>
          <cell r="AA8" t="str">
            <v>PR19ANH_10</v>
          </cell>
        </row>
        <row r="9">
          <cell r="B9" t="str">
            <v>ANH</v>
          </cell>
          <cell r="C9" t="str">
            <v>PR19ANH_3</v>
          </cell>
          <cell r="D9" t="str">
            <v>ANH</v>
          </cell>
          <cell r="E9" t="str">
            <v>PR19ANH_4</v>
          </cell>
          <cell r="F9" t="str">
            <v>ANH</v>
          </cell>
          <cell r="G9" t="str">
            <v>PR19ANH_5</v>
          </cell>
          <cell r="H9" t="str">
            <v>ANH</v>
          </cell>
          <cell r="I9" t="str">
            <v>PR19ANH_6</v>
          </cell>
          <cell r="J9" t="str">
            <v>ANH</v>
          </cell>
          <cell r="K9" t="str">
            <v>PR19ANH_11</v>
          </cell>
          <cell r="L9" t="str">
            <v>ANH</v>
          </cell>
          <cell r="M9" t="str">
            <v>PR19ANH_12</v>
          </cell>
          <cell r="N9" t="str">
            <v>HDD</v>
          </cell>
          <cell r="O9" t="str">
            <v>PR19HDD_E1</v>
          </cell>
          <cell r="P9" t="str">
            <v>HDD</v>
          </cell>
          <cell r="Q9" t="str">
            <v>PR19HDD_E2</v>
          </cell>
          <cell r="R9" t="str">
            <v>HDD</v>
          </cell>
          <cell r="S9" t="str">
            <v>PR19HDD_E5</v>
          </cell>
          <cell r="T9" t="str">
            <v>HDD</v>
          </cell>
          <cell r="U9" t="str">
            <v>PR19HDD_C4</v>
          </cell>
          <cell r="V9" t="str">
            <v>ANH</v>
          </cell>
          <cell r="W9" t="str">
            <v>PR19ANH_9</v>
          </cell>
          <cell r="X9" t="str">
            <v>ANH</v>
          </cell>
          <cell r="Y9" t="str">
            <v>PR19ANH_22</v>
          </cell>
          <cell r="Z9" t="str">
            <v>HDD</v>
          </cell>
          <cell r="AA9" t="str">
            <v>PR19HDD_E4</v>
          </cell>
        </row>
        <row r="10">
          <cell r="B10" t="str">
            <v>BRL</v>
          </cell>
          <cell r="C10" t="str">
            <v>PR19BRL_PC01</v>
          </cell>
          <cell r="D10" t="str">
            <v>BRL</v>
          </cell>
          <cell r="E10" t="str">
            <v>PR19BRL_PC02</v>
          </cell>
          <cell r="F10" t="str">
            <v>BRL</v>
          </cell>
          <cell r="G10" t="str">
            <v>PR19BRL_PC18</v>
          </cell>
          <cell r="H10" t="str">
            <v>BRL</v>
          </cell>
          <cell r="I10" t="str">
            <v>PR19BRL_PC19</v>
          </cell>
          <cell r="J10" t="str">
            <v>BRL</v>
          </cell>
          <cell r="K10" t="str">
            <v>PR19BRL_PC03</v>
          </cell>
          <cell r="L10" t="str">
            <v>BRL</v>
          </cell>
          <cell r="M10" t="str">
            <v>PR19BRL_PC04</v>
          </cell>
          <cell r="N10" t="str">
            <v>NES</v>
          </cell>
          <cell r="O10" t="str">
            <v>PR19NES_COM08</v>
          </cell>
          <cell r="P10" t="str">
            <v>NES</v>
          </cell>
          <cell r="Q10" t="str">
            <v>PR19NES_COM09</v>
          </cell>
          <cell r="R10" t="str">
            <v>NES</v>
          </cell>
          <cell r="S10" t="str">
            <v>PR19NES_COM14</v>
          </cell>
          <cell r="T10" t="str">
            <v>NES</v>
          </cell>
          <cell r="U10" t="str">
            <v>PR19NES_COM15</v>
          </cell>
          <cell r="V10" t="str">
            <v>BRL</v>
          </cell>
          <cell r="W10" t="str">
            <v>PR19BRL_PC05</v>
          </cell>
          <cell r="X10" t="str">
            <v>BRL</v>
          </cell>
          <cell r="Y10" t="str">
            <v>PR19BRL_PC27</v>
          </cell>
          <cell r="Z10" t="str">
            <v>NES</v>
          </cell>
          <cell r="AA10" t="str">
            <v>PR19NES_COM11</v>
          </cell>
        </row>
        <row r="11">
          <cell r="B11" t="str">
            <v>HDD</v>
          </cell>
          <cell r="C11" t="str">
            <v>PR19HDD_A1</v>
          </cell>
          <cell r="D11" t="str">
            <v>HDD</v>
          </cell>
          <cell r="E11" t="str">
            <v>PR19HDD_B1</v>
          </cell>
          <cell r="F11" t="str">
            <v>HDD</v>
          </cell>
          <cell r="G11" t="str">
            <v>PR19HDD_B2</v>
          </cell>
          <cell r="H11" t="str">
            <v>HDD</v>
          </cell>
          <cell r="I11" t="str">
            <v>PR19HDD_B3</v>
          </cell>
          <cell r="J11" t="str">
            <v>HDD</v>
          </cell>
          <cell r="K11" t="str">
            <v>PR19HDD_B5</v>
          </cell>
          <cell r="L11" t="str">
            <v>HDD</v>
          </cell>
          <cell r="M11" t="str">
            <v>PR19HDD_B6</v>
          </cell>
          <cell r="N11" t="str">
            <v>SRN</v>
          </cell>
          <cell r="O11" t="str">
            <v>PR19SRN_WWN01</v>
          </cell>
          <cell r="P11">
            <v>0</v>
          </cell>
          <cell r="Q11">
            <v>0</v>
          </cell>
          <cell r="R11" t="str">
            <v>SRN</v>
          </cell>
          <cell r="S11" t="str">
            <v>PR19SRN_WWN04</v>
          </cell>
          <cell r="T11" t="str">
            <v>SRN</v>
          </cell>
          <cell r="U11" t="str">
            <v>PR19SRN_WWN05</v>
          </cell>
          <cell r="V11" t="str">
            <v>HDD</v>
          </cell>
          <cell r="W11" t="str">
            <v>PR19HDD_B4</v>
          </cell>
          <cell r="X11" t="str">
            <v>HDD</v>
          </cell>
          <cell r="Y11" t="str">
            <v>PR19HDD_H1</v>
          </cell>
          <cell r="Z11" t="str">
            <v>SRN</v>
          </cell>
          <cell r="AA11" t="str">
            <v>PR19SRN_WWN03</v>
          </cell>
        </row>
        <row r="12">
          <cell r="B12" t="str">
            <v>NES</v>
          </cell>
          <cell r="C12" t="str">
            <v>PR19NES_COM03</v>
          </cell>
          <cell r="D12" t="str">
            <v>NES</v>
          </cell>
          <cell r="E12" t="str">
            <v>PR19NES_COM04</v>
          </cell>
          <cell r="F12" t="str">
            <v>NES</v>
          </cell>
          <cell r="G12" t="str">
            <v>PR19NES_COM05</v>
          </cell>
          <cell r="H12" t="str">
            <v>NES</v>
          </cell>
          <cell r="I12" t="str">
            <v>PR19NES_COM07</v>
          </cell>
          <cell r="J12" t="str">
            <v>NES</v>
          </cell>
          <cell r="K12" t="str">
            <v>PR19NES_COM12</v>
          </cell>
          <cell r="L12" t="str">
            <v>NES</v>
          </cell>
          <cell r="M12" t="str">
            <v>PR19NES_COM13</v>
          </cell>
          <cell r="N12" t="str">
            <v>SVE</v>
          </cell>
          <cell r="O12" t="str">
            <v>PR19SVE_F01</v>
          </cell>
          <cell r="P12" t="str">
            <v>SRN</v>
          </cell>
          <cell r="Q12" t="str">
            <v>PR19SRN_WWN02</v>
          </cell>
          <cell r="R12" t="str">
            <v>SVE</v>
          </cell>
          <cell r="S12" t="str">
            <v>PR19SVE_F03</v>
          </cell>
          <cell r="T12" t="str">
            <v>SVE</v>
          </cell>
          <cell r="U12" t="str">
            <v>PR19SVE_C01</v>
          </cell>
          <cell r="V12" t="str">
            <v>NES</v>
          </cell>
          <cell r="W12" t="str">
            <v>PR19NES_COM10</v>
          </cell>
          <cell r="X12" t="str">
            <v>NES</v>
          </cell>
          <cell r="Y12" t="str">
            <v>PR19NES_COM16</v>
          </cell>
          <cell r="Z12" t="str">
            <v>SVE</v>
          </cell>
          <cell r="AA12" t="str">
            <v>PR19SVE_F04</v>
          </cell>
        </row>
        <row r="13">
          <cell r="B13" t="str">
            <v>PRT</v>
          </cell>
          <cell r="C13" t="str">
            <v>PR19PRT_PRT-Network Plus-01</v>
          </cell>
          <cell r="D13" t="str">
            <v>PRT</v>
          </cell>
          <cell r="E13" t="str">
            <v>PR19PRT_PRT-Network Plus-02</v>
          </cell>
          <cell r="F13" t="str">
            <v>NES1</v>
          </cell>
          <cell r="G13" t="str">
            <v>PR19NES_COM06</v>
          </cell>
          <cell r="H13" t="str">
            <v>PRT</v>
          </cell>
          <cell r="I13" t="str">
            <v>PR19PRT_PRT-Water Resources 03</v>
          </cell>
          <cell r="J13" t="str">
            <v>PRT</v>
          </cell>
          <cell r="K13" t="str">
            <v>PR19PRT_PRT-Network Plus-03</v>
          </cell>
          <cell r="L13" t="str">
            <v>PRT</v>
          </cell>
          <cell r="M13" t="str">
            <v>PR19PRT_PRT-Network Plus-04</v>
          </cell>
          <cell r="N13" t="str">
            <v>SWB</v>
          </cell>
          <cell r="O13" t="str">
            <v>PR19SWB_PC B1</v>
          </cell>
          <cell r="P13" t="str">
            <v>SVE</v>
          </cell>
          <cell r="Q13" t="str">
            <v>PR19SVE_F02</v>
          </cell>
          <cell r="R13" t="str">
            <v>SWB</v>
          </cell>
          <cell r="S13" t="str">
            <v>PR19SWB_PC B3</v>
          </cell>
          <cell r="T13" t="str">
            <v>SWB</v>
          </cell>
          <cell r="U13" t="str">
            <v>PR19SWB_PC B6</v>
          </cell>
          <cell r="V13" t="str">
            <v>PRT</v>
          </cell>
          <cell r="W13" t="str">
            <v>PR19PRT_PRT-Water Resources-04</v>
          </cell>
          <cell r="X13" t="str">
            <v>PRT</v>
          </cell>
          <cell r="Y13" t="str">
            <v>PR19PRT_PRT-Retail-05</v>
          </cell>
          <cell r="Z13" t="str">
            <v>SWB</v>
          </cell>
          <cell r="AA13" t="str">
            <v>PR19SWB_PC D2</v>
          </cell>
        </row>
        <row r="14">
          <cell r="B14" t="str">
            <v>SES</v>
          </cell>
          <cell r="C14" t="str">
            <v>PR19SES_A.4</v>
          </cell>
          <cell r="D14" t="str">
            <v>SES</v>
          </cell>
          <cell r="E14" t="str">
            <v>PR19SES_A.1</v>
          </cell>
          <cell r="F14" t="str">
            <v>PRT</v>
          </cell>
          <cell r="G14" t="str">
            <v>PR19PRT_PRT-Network Plus-07</v>
          </cell>
          <cell r="H14" t="str">
            <v>SES</v>
          </cell>
          <cell r="I14" t="str">
            <v>PR19SES_E.1</v>
          </cell>
          <cell r="J14" t="str">
            <v>SES</v>
          </cell>
          <cell r="K14" t="str">
            <v>PR19SES_A.2</v>
          </cell>
          <cell r="L14" t="str">
            <v>SES</v>
          </cell>
          <cell r="M14" t="str">
            <v>PR19SES_C.3</v>
          </cell>
          <cell r="N14" t="str">
            <v>TMS</v>
          </cell>
          <cell r="O14" t="str">
            <v>PR19TMS_CS03</v>
          </cell>
          <cell r="P14" t="str">
            <v>SWB</v>
          </cell>
          <cell r="Q14" t="str">
            <v>PR19SWB_PC F1</v>
          </cell>
          <cell r="R14" t="str">
            <v>TMS</v>
          </cell>
          <cell r="S14" t="str">
            <v>PR19TMS_CS02</v>
          </cell>
          <cell r="T14" t="str">
            <v>TMS</v>
          </cell>
          <cell r="U14" t="str">
            <v>PR19TMS_CS01</v>
          </cell>
          <cell r="V14" t="str">
            <v>SES</v>
          </cell>
          <cell r="W14" t="str">
            <v>PR19SES_C.1</v>
          </cell>
          <cell r="X14" t="str">
            <v>SES</v>
          </cell>
          <cell r="Y14" t="str">
            <v>PR19SES_B.5</v>
          </cell>
          <cell r="Z14" t="str">
            <v>TMS</v>
          </cell>
          <cell r="AA14" t="str">
            <v>PR19TMS_DS01</v>
          </cell>
        </row>
        <row r="15">
          <cell r="B15" t="str">
            <v>SEW</v>
          </cell>
          <cell r="C15" t="str">
            <v>PR19SEW_A.1</v>
          </cell>
          <cell r="D15" t="str">
            <v>SEW</v>
          </cell>
          <cell r="E15" t="str">
            <v>PR19SEW_B.1</v>
          </cell>
          <cell r="F15" t="str">
            <v>SES</v>
          </cell>
          <cell r="G15" t="str">
            <v>PR19SES_C.4</v>
          </cell>
          <cell r="H15" t="str">
            <v>SEW</v>
          </cell>
          <cell r="I15" t="str">
            <v>PR19SEW_E.1</v>
          </cell>
          <cell r="J15" t="str">
            <v>SEW</v>
          </cell>
          <cell r="K15" t="str">
            <v>PR19SEW_B.2</v>
          </cell>
          <cell r="L15" t="str">
            <v>SEW</v>
          </cell>
          <cell r="M15" t="str">
            <v>PR19SEW_B.3</v>
          </cell>
          <cell r="N15" t="str">
            <v>UUW</v>
          </cell>
          <cell r="O15" t="str">
            <v>PR19UUW_G02-WWN</v>
          </cell>
          <cell r="P15" t="str">
            <v>TMS</v>
          </cell>
          <cell r="Q15" t="str">
            <v>PR19TMS_ES01</v>
          </cell>
          <cell r="R15" t="str">
            <v>UUW</v>
          </cell>
          <cell r="S15" t="str">
            <v>PR19UUW_F01-WWN</v>
          </cell>
          <cell r="T15" t="str">
            <v>UUW</v>
          </cell>
          <cell r="U15" t="str">
            <v>PR19UUW_C02-CF</v>
          </cell>
          <cell r="V15" t="str">
            <v>SEW</v>
          </cell>
          <cell r="W15" t="str">
            <v>PR19SEW_G.1</v>
          </cell>
          <cell r="X15" t="str">
            <v>SEW</v>
          </cell>
          <cell r="Y15" t="str">
            <v>PR19SEW_J.1</v>
          </cell>
          <cell r="Z15" t="str">
            <v>UUW</v>
          </cell>
          <cell r="AA15" t="str">
            <v>PR19UUW_G01-WWN</v>
          </cell>
        </row>
        <row r="16">
          <cell r="B16" t="str">
            <v>SRN</v>
          </cell>
          <cell r="C16" t="str">
            <v>PR19SRN_WN02</v>
          </cell>
          <cell r="D16" t="str">
            <v>SRN</v>
          </cell>
          <cell r="E16" t="str">
            <v>PR19SRN_WN03</v>
          </cell>
          <cell r="F16" t="str">
            <v>SEW</v>
          </cell>
          <cell r="G16" t="str">
            <v>PR19SEW_D.1</v>
          </cell>
          <cell r="H16" t="str">
            <v>SRN</v>
          </cell>
          <cell r="I16" t="str">
            <v>PR19SRN_WR01</v>
          </cell>
          <cell r="J16" t="str">
            <v>SRN</v>
          </cell>
          <cell r="K16" t="str">
            <v>PR19SRN_WN05</v>
          </cell>
          <cell r="L16" t="str">
            <v>SRN</v>
          </cell>
          <cell r="M16" t="str">
            <v>PR19SRN_WN06</v>
          </cell>
          <cell r="N16" t="str">
            <v>WSH</v>
          </cell>
          <cell r="O16" t="str">
            <v>PR19WSH_Rt1</v>
          </cell>
          <cell r="P16" t="str">
            <v>UUW</v>
          </cell>
          <cell r="Q16" t="str">
            <v>PR19UUW_C01-WWN</v>
          </cell>
          <cell r="R16" t="str">
            <v>WSH</v>
          </cell>
          <cell r="S16" t="str">
            <v>PR19WSH_Rt3</v>
          </cell>
          <cell r="T16" t="str">
            <v>WSH</v>
          </cell>
          <cell r="U16" t="str">
            <v>PR19WSH_En1</v>
          </cell>
          <cell r="V16" t="str">
            <v>SRN</v>
          </cell>
          <cell r="W16" t="str">
            <v>PR19SRN_WR02</v>
          </cell>
          <cell r="X16" t="str">
            <v>SRN</v>
          </cell>
          <cell r="Y16" t="str">
            <v>PR19SRN_RR08</v>
          </cell>
          <cell r="Z16" t="str">
            <v>WSH</v>
          </cell>
          <cell r="AA16" t="str">
            <v>PR19WSH_Ft2</v>
          </cell>
        </row>
        <row r="17">
          <cell r="B17" t="str">
            <v>SSC</v>
          </cell>
          <cell r="C17" t="str">
            <v>PR19SSC_D1</v>
          </cell>
          <cell r="D17" t="str">
            <v>SSC</v>
          </cell>
          <cell r="E17" t="str">
            <v>PR19SSC_D2</v>
          </cell>
          <cell r="F17" t="str">
            <v>SRN</v>
          </cell>
          <cell r="G17" t="str">
            <v>PR19SRN_WN04</v>
          </cell>
          <cell r="H17" t="str">
            <v>SSC</v>
          </cell>
          <cell r="I17" t="str">
            <v>PR19SSC_C3</v>
          </cell>
          <cell r="J17" t="str">
            <v>SSC</v>
          </cell>
          <cell r="K17" t="str">
            <v>PR19SSC_D4</v>
          </cell>
          <cell r="L17" t="str">
            <v>SSC</v>
          </cell>
          <cell r="M17" t="str">
            <v>PR19SSC_D5</v>
          </cell>
          <cell r="N17" t="str">
            <v>WSX</v>
          </cell>
          <cell r="O17" t="str">
            <v>PR19WSX_F1</v>
          </cell>
          <cell r="P17" t="str">
            <v>WSH</v>
          </cell>
          <cell r="Q17" t="str">
            <v>PR19WSH_En3</v>
          </cell>
          <cell r="R17" t="str">
            <v>WSX</v>
          </cell>
          <cell r="S17" t="str">
            <v>PR19WSX_R6</v>
          </cell>
          <cell r="T17" t="str">
            <v>WSX</v>
          </cell>
          <cell r="U17" t="str">
            <v>PR19WSX_E1</v>
          </cell>
          <cell r="V17" t="str">
            <v>SSC</v>
          </cell>
          <cell r="W17" t="str">
            <v>PR19SSC_D3</v>
          </cell>
          <cell r="X17" t="str">
            <v>SSC</v>
          </cell>
          <cell r="Y17" t="str">
            <v>PR19SSC_B4</v>
          </cell>
          <cell r="Z17" t="str">
            <v>WSX</v>
          </cell>
          <cell r="AA17" t="str">
            <v>PR19WSX_R3</v>
          </cell>
        </row>
        <row r="18">
          <cell r="B18" t="str">
            <v>SVE</v>
          </cell>
          <cell r="C18" t="str">
            <v>PR19SVE_H01</v>
          </cell>
          <cell r="D18" t="str">
            <v>SVE</v>
          </cell>
          <cell r="E18" t="str">
            <v>PR19SVE_G01</v>
          </cell>
          <cell r="F18" t="str">
            <v>SSC</v>
          </cell>
          <cell r="G18" t="str">
            <v>PR19SSC_C1</v>
          </cell>
          <cell r="H18" t="str">
            <v>SSC1</v>
          </cell>
          <cell r="I18" t="str">
            <v>PR19SSC_C4</v>
          </cell>
          <cell r="J18" t="str">
            <v>SVE</v>
          </cell>
          <cell r="K18" t="str">
            <v>PR19SVE_G04</v>
          </cell>
          <cell r="L18" t="str">
            <v>SVE</v>
          </cell>
          <cell r="M18" t="str">
            <v>PR19SVE_G05</v>
          </cell>
          <cell r="N18" t="str">
            <v>YKY</v>
          </cell>
          <cell r="O18" t="str">
            <v>PR19YKY_31</v>
          </cell>
          <cell r="P18" t="str">
            <v>WSX</v>
          </cell>
          <cell r="Q18" t="str">
            <v>PR19WSX_E2</v>
          </cell>
          <cell r="R18" t="str">
            <v>YKY</v>
          </cell>
          <cell r="S18" t="str">
            <v>PR19YKY_33</v>
          </cell>
          <cell r="T18" t="str">
            <v>YKY</v>
          </cell>
          <cell r="U18" t="str">
            <v>PR19YKY_32</v>
          </cell>
          <cell r="V18" t="str">
            <v>SVE</v>
          </cell>
          <cell r="W18" t="str">
            <v>PR19SVE_G06</v>
          </cell>
          <cell r="X18" t="str">
            <v>SVE</v>
          </cell>
          <cell r="Y18" t="str">
            <v>PR19SVE_E02</v>
          </cell>
          <cell r="Z18" t="str">
            <v>YKY</v>
          </cell>
          <cell r="AA18" t="str">
            <v>PR19YKY_34</v>
          </cell>
        </row>
        <row r="19">
          <cell r="B19" t="str">
            <v>SWB</v>
          </cell>
          <cell r="C19" t="str">
            <v>PR19SWB_PC A1</v>
          </cell>
          <cell r="D19" t="str">
            <v>SWB</v>
          </cell>
          <cell r="E19" t="str">
            <v>PR19SWB_PC A2</v>
          </cell>
          <cell r="F19" t="str">
            <v>SSC1</v>
          </cell>
          <cell r="G19" t="str">
            <v>PR19SSC_C2</v>
          </cell>
          <cell r="H19" t="str">
            <v>SVE</v>
          </cell>
          <cell r="I19" t="str">
            <v>PR19SVE_G03</v>
          </cell>
          <cell r="J19" t="str">
            <v>SWB</v>
          </cell>
          <cell r="K19" t="str">
            <v>PR19SWB_PC A3</v>
          </cell>
          <cell r="L19" t="str">
            <v>SWB</v>
          </cell>
          <cell r="M19" t="str">
            <v>PR19SWB_PC A4</v>
          </cell>
          <cell r="P19" t="str">
            <v>YKY</v>
          </cell>
          <cell r="Q19" t="str">
            <v>PR19YKY_30</v>
          </cell>
          <cell r="V19" t="str">
            <v>SWB</v>
          </cell>
          <cell r="W19" t="str">
            <v>PR19SWB_PC D1</v>
          </cell>
          <cell r="X19" t="str">
            <v>SWB</v>
          </cell>
          <cell r="Y19" t="str">
            <v>PR19SWB_PC E6</v>
          </cell>
        </row>
        <row r="20">
          <cell r="B20" t="str">
            <v>TMS</v>
          </cell>
          <cell r="C20" t="str">
            <v>PR19TMS_BW06a</v>
          </cell>
          <cell r="D20" t="str">
            <v>TMS</v>
          </cell>
          <cell r="E20" t="str">
            <v>PR19TMS_BW03</v>
          </cell>
          <cell r="F20" t="str">
            <v>SVE</v>
          </cell>
          <cell r="G20" t="str">
            <v>PR19SVE_G02</v>
          </cell>
          <cell r="H20" t="str">
            <v>SWB</v>
          </cell>
          <cell r="I20" t="str">
            <v>PR19SWB_PC C3</v>
          </cell>
          <cell r="J20" t="str">
            <v>TMS</v>
          </cell>
          <cell r="K20" t="str">
            <v>PR19TMS_BW01</v>
          </cell>
          <cell r="L20" t="str">
            <v>TMS</v>
          </cell>
          <cell r="M20" t="str">
            <v>PR19TMS_BW02</v>
          </cell>
          <cell r="V20" t="str">
            <v>TMS</v>
          </cell>
          <cell r="W20" t="str">
            <v>PR19TMS_DW01</v>
          </cell>
          <cell r="X20" t="str">
            <v>TMS</v>
          </cell>
          <cell r="Y20" t="str">
            <v>PR19TMS_AR06</v>
          </cell>
        </row>
        <row r="21">
          <cell r="B21" t="str">
            <v>UUW</v>
          </cell>
          <cell r="C21" t="str">
            <v>PR19UUW_A01-CF</v>
          </cell>
          <cell r="D21" t="str">
            <v>UUW</v>
          </cell>
          <cell r="E21" t="str">
            <v>PR19UUW_B03-WN</v>
          </cell>
          <cell r="F21" t="str">
            <v>SWB</v>
          </cell>
          <cell r="G21" t="str">
            <v>PR19SWB_PC C2</v>
          </cell>
          <cell r="H21" t="str">
            <v>TMS</v>
          </cell>
          <cell r="I21" t="str">
            <v>PR19TMS_BW05</v>
          </cell>
          <cell r="J21" t="str">
            <v>UUW</v>
          </cell>
          <cell r="K21" t="str">
            <v>PR19UUW_B02-WN</v>
          </cell>
          <cell r="L21" t="str">
            <v>UUW</v>
          </cell>
          <cell r="M21" t="str">
            <v>PR19UUW_B04-CF</v>
          </cell>
          <cell r="V21" t="str">
            <v>UUW</v>
          </cell>
          <cell r="W21" t="str">
            <v>PR19UUW_B06-CF</v>
          </cell>
          <cell r="X21" t="str">
            <v>UUW</v>
          </cell>
          <cell r="Y21" t="str">
            <v>PR19UUW_D03-HH</v>
          </cell>
        </row>
        <row r="22">
          <cell r="B22" t="str">
            <v>WSH</v>
          </cell>
          <cell r="C22" t="str">
            <v>PR19WSH_Wt1</v>
          </cell>
          <cell r="D22" t="str">
            <v>WSH</v>
          </cell>
          <cell r="E22" t="str">
            <v>PR19WSH_Wt2</v>
          </cell>
          <cell r="F22" t="str">
            <v>TMS</v>
          </cell>
          <cell r="G22" t="str">
            <v>PR19TMS_BW04</v>
          </cell>
          <cell r="H22" t="str">
            <v>UUW</v>
          </cell>
          <cell r="I22" t="str">
            <v>PR19UUW_B05-WN</v>
          </cell>
          <cell r="J22" t="str">
            <v>WSH</v>
          </cell>
          <cell r="K22" t="str">
            <v>PR19WSH_Wt4</v>
          </cell>
          <cell r="L22" t="str">
            <v>WSH</v>
          </cell>
          <cell r="M22" t="str">
            <v>PR19WSH_Wt5</v>
          </cell>
          <cell r="V22" t="str">
            <v>WSH</v>
          </cell>
          <cell r="W22" t="str">
            <v>PR19WSH_Ft1</v>
          </cell>
          <cell r="X22" t="str">
            <v>WSH</v>
          </cell>
          <cell r="Y22" t="str">
            <v>PR19WSH_Sv5</v>
          </cell>
        </row>
        <row r="23">
          <cell r="B23" t="str">
            <v>WSX</v>
          </cell>
          <cell r="C23" t="str">
            <v>PR19WSX_Q1</v>
          </cell>
          <cell r="D23" t="str">
            <v>WSX</v>
          </cell>
          <cell r="E23" t="str">
            <v>PR19WSX_R1</v>
          </cell>
          <cell r="F23" t="str">
            <v>UUW</v>
          </cell>
          <cell r="G23" t="str">
            <v>PR19UUW_B01-WN</v>
          </cell>
          <cell r="H23" t="str">
            <v>WSH</v>
          </cell>
          <cell r="I23" t="str">
            <v>PR19WSH_En5</v>
          </cell>
          <cell r="J23" t="str">
            <v>WSX</v>
          </cell>
          <cell r="K23" t="str">
            <v>PR19WSX_R4</v>
          </cell>
          <cell r="L23" t="str">
            <v>WSX</v>
          </cell>
          <cell r="M23" t="str">
            <v>PR19WSX_R5</v>
          </cell>
          <cell r="V23" t="str">
            <v>WSX</v>
          </cell>
          <cell r="W23" t="str">
            <v>PR19WSX_R2</v>
          </cell>
          <cell r="X23" t="str">
            <v>WSX</v>
          </cell>
          <cell r="Y23" t="str">
            <v>PR19WSX_C1</v>
          </cell>
        </row>
        <row r="24">
          <cell r="B24" t="str">
            <v>YKY</v>
          </cell>
          <cell r="C24" t="str">
            <v>PR19YKY_20</v>
          </cell>
          <cell r="D24" t="str">
            <v>YKY</v>
          </cell>
          <cell r="E24" t="str">
            <v>PR19YKY_21</v>
          </cell>
          <cell r="F24" t="str">
            <v>WSH</v>
          </cell>
          <cell r="G24" t="str">
            <v>PR19WSH_En4</v>
          </cell>
          <cell r="H24" t="str">
            <v>WSX</v>
          </cell>
          <cell r="I24" t="str">
            <v>PR19WSX_W2</v>
          </cell>
          <cell r="J24" t="str">
            <v>YKY</v>
          </cell>
          <cell r="K24" t="str">
            <v>PR19YKY_24</v>
          </cell>
          <cell r="L24" t="str">
            <v>YKY</v>
          </cell>
          <cell r="M24" t="str">
            <v>PR19YKY_23</v>
          </cell>
          <cell r="V24" t="str">
            <v>YKY</v>
          </cell>
          <cell r="W24" t="str">
            <v>PR19YKY_38</v>
          </cell>
          <cell r="X24" t="str">
            <v>YKY</v>
          </cell>
          <cell r="Y24" t="str">
            <v>PR19YKY_42</v>
          </cell>
        </row>
        <row r="25">
          <cell r="F25" t="str">
            <v>WSX</v>
          </cell>
          <cell r="G25" t="str">
            <v>PR19WSX_W1</v>
          </cell>
          <cell r="H25" t="str">
            <v>YKY</v>
          </cell>
          <cell r="I25" t="str">
            <v>PR19YKY_25</v>
          </cell>
        </row>
        <row r="26">
          <cell r="F26" t="str">
            <v>YKY</v>
          </cell>
          <cell r="G26" t="str">
            <v>PR19YKY_22</v>
          </cell>
        </row>
        <row r="32">
          <cell r="C32" t="str">
            <v>AFW</v>
          </cell>
          <cell r="D32">
            <v>0</v>
          </cell>
          <cell r="E32" t="str">
            <v>ANH</v>
          </cell>
          <cell r="F32">
            <v>0</v>
          </cell>
          <cell r="G32" t="str">
            <v>BRL</v>
          </cell>
          <cell r="H32">
            <v>0</v>
          </cell>
          <cell r="I32" t="str">
            <v>HDD</v>
          </cell>
          <cell r="J32">
            <v>0</v>
          </cell>
          <cell r="K32" t="str">
            <v>NES</v>
          </cell>
          <cell r="L32">
            <v>0</v>
          </cell>
          <cell r="M32" t="str">
            <v>PRT</v>
          </cell>
          <cell r="N32">
            <v>0</v>
          </cell>
          <cell r="O32" t="str">
            <v>SES</v>
          </cell>
          <cell r="P32">
            <v>0</v>
          </cell>
          <cell r="Q32" t="str">
            <v>SEW</v>
          </cell>
          <cell r="R32">
            <v>0</v>
          </cell>
          <cell r="S32" t="str">
            <v>SRN</v>
          </cell>
          <cell r="T32">
            <v>0</v>
          </cell>
          <cell r="U32" t="str">
            <v>SSC</v>
          </cell>
          <cell r="V32">
            <v>0</v>
          </cell>
          <cell r="W32" t="str">
            <v>SVE</v>
          </cell>
          <cell r="X32">
            <v>0</v>
          </cell>
          <cell r="Y32" t="str">
            <v>SWB</v>
          </cell>
          <cell r="Z32">
            <v>0</v>
          </cell>
          <cell r="AA32" t="str">
            <v>TMS</v>
          </cell>
          <cell r="AB32">
            <v>0</v>
          </cell>
          <cell r="AC32" t="str">
            <v>UUW</v>
          </cell>
          <cell r="AD32">
            <v>0</v>
          </cell>
          <cell r="AE32" t="str">
            <v>WSH</v>
          </cell>
          <cell r="AF32">
            <v>0</v>
          </cell>
          <cell r="AG32" t="str">
            <v>WSX</v>
          </cell>
          <cell r="AH32">
            <v>0</v>
          </cell>
          <cell r="AI32" t="str">
            <v>YKY</v>
          </cell>
        </row>
        <row r="33">
          <cell r="C33" t="str">
            <v>PR19AFW_W-B2</v>
          </cell>
          <cell r="D33">
            <v>0</v>
          </cell>
          <cell r="E33" t="str">
            <v>PR19ANH_15</v>
          </cell>
          <cell r="F33">
            <v>0</v>
          </cell>
          <cell r="G33" t="str">
            <v>PR19BRL_PC06</v>
          </cell>
          <cell r="H33">
            <v>0</v>
          </cell>
          <cell r="I33" t="str">
            <v>PR19HDD_A2</v>
          </cell>
          <cell r="J33">
            <v>0</v>
          </cell>
          <cell r="K33" t="str">
            <v>PR19NES_BES04</v>
          </cell>
          <cell r="L33">
            <v>0</v>
          </cell>
          <cell r="M33" t="str">
            <v>PR19PRT_PRT-Network Plus-06</v>
          </cell>
          <cell r="N33">
            <v>0</v>
          </cell>
          <cell r="O33" t="str">
            <v>PR19SES_A.3</v>
          </cell>
          <cell r="P33">
            <v>0</v>
          </cell>
          <cell r="Q33" t="str">
            <v>PR19SEW_A.2</v>
          </cell>
          <cell r="R33">
            <v>0</v>
          </cell>
          <cell r="S33" t="str">
            <v>PR19SRN_WN07</v>
          </cell>
          <cell r="T33">
            <v>0</v>
          </cell>
          <cell r="U33" t="str">
            <v>PR19SSC_B1</v>
          </cell>
          <cell r="V33">
            <v>0</v>
          </cell>
          <cell r="W33" t="str">
            <v>PR19SVE_A01</v>
          </cell>
          <cell r="X33">
            <v>0</v>
          </cell>
          <cell r="Y33" t="str">
            <v>PR19SWB_PC A5</v>
          </cell>
          <cell r="Z33">
            <v>0</v>
          </cell>
          <cell r="AA33" t="str">
            <v>PR19TMS_BW07</v>
          </cell>
          <cell r="AB33">
            <v>0</v>
          </cell>
          <cell r="AC33" t="str">
            <v>PR19UUW_A02-WN</v>
          </cell>
          <cell r="AD33">
            <v>0</v>
          </cell>
          <cell r="AE33" t="str">
            <v>PR19WSH_Wt3</v>
          </cell>
          <cell r="AF33">
            <v>0</v>
          </cell>
          <cell r="AG33" t="str">
            <v>PR19WSX_A1</v>
          </cell>
          <cell r="AH33">
            <v>0</v>
          </cell>
          <cell r="AI33" t="str">
            <v>PR19YKY_1</v>
          </cell>
        </row>
        <row r="34">
          <cell r="C34" t="str">
            <v>PR19AFW_R-C4</v>
          </cell>
          <cell r="D34">
            <v>0</v>
          </cell>
          <cell r="E34" t="str">
            <v>PR19ANH_16</v>
          </cell>
          <cell r="F34">
            <v>0</v>
          </cell>
          <cell r="G34" t="str">
            <v>PR19BRL_PC07</v>
          </cell>
          <cell r="H34">
            <v>0</v>
          </cell>
          <cell r="I34" t="str">
            <v>PR19HDD_A3</v>
          </cell>
          <cell r="J34">
            <v>0</v>
          </cell>
          <cell r="K34" t="str">
            <v>PR19NES_BES08</v>
          </cell>
          <cell r="L34">
            <v>0</v>
          </cell>
          <cell r="M34" t="str">
            <v>PR19PRT_PRT-Network Plus-05</v>
          </cell>
          <cell r="N34">
            <v>0</v>
          </cell>
          <cell r="O34" t="str">
            <v>PR19SES_B.1</v>
          </cell>
          <cell r="P34">
            <v>0</v>
          </cell>
          <cell r="Q34" t="str">
            <v>PR19SEW_A.3</v>
          </cell>
          <cell r="R34">
            <v>0</v>
          </cell>
          <cell r="S34" t="str">
            <v>PR19SRN_WN08</v>
          </cell>
          <cell r="T34">
            <v>0</v>
          </cell>
          <cell r="U34" t="str">
            <v>PR19SSC_B2</v>
          </cell>
          <cell r="V34">
            <v>0</v>
          </cell>
          <cell r="W34" t="str">
            <v>PR19SVE_A03</v>
          </cell>
          <cell r="X34">
            <v>0</v>
          </cell>
          <cell r="Y34" t="str">
            <v>PR19SWB_PC C1</v>
          </cell>
          <cell r="Z34">
            <v>0</v>
          </cell>
          <cell r="AA34" t="str">
            <v>PR19TMS_BW08</v>
          </cell>
          <cell r="AB34">
            <v>0</v>
          </cell>
          <cell r="AC34" t="str">
            <v>PR19UUW_A03-WN</v>
          </cell>
          <cell r="AD34">
            <v>0</v>
          </cell>
          <cell r="AE34" t="str">
            <v>PR19WSH_Wt8</v>
          </cell>
          <cell r="AF34">
            <v>0</v>
          </cell>
          <cell r="AG34" t="str">
            <v>PR19WSX_A3</v>
          </cell>
          <cell r="AH34">
            <v>0</v>
          </cell>
          <cell r="AI34" t="str">
            <v>PR19YKY_2</v>
          </cell>
        </row>
        <row r="35">
          <cell r="C35" t="str">
            <v>PR19AFW_W-B3</v>
          </cell>
          <cell r="D35">
            <v>0</v>
          </cell>
          <cell r="E35" t="str">
            <v>PR19ANH_20</v>
          </cell>
          <cell r="F35">
            <v>0</v>
          </cell>
          <cell r="G35" t="str">
            <v>PR19BRL_PC08</v>
          </cell>
          <cell r="H35">
            <v>0</v>
          </cell>
          <cell r="I35" t="str">
            <v>PR19HDD_B7</v>
          </cell>
          <cell r="J35">
            <v>0</v>
          </cell>
          <cell r="K35" t="str">
            <v>PR19NES_BES09</v>
          </cell>
          <cell r="L35">
            <v>0</v>
          </cell>
          <cell r="M35" t="str">
            <v>PR19PRT_PRT-Network Plus-08</v>
          </cell>
          <cell r="N35">
            <v>0</v>
          </cell>
          <cell r="O35" t="str">
            <v>PR19SES_B.4</v>
          </cell>
          <cell r="P35">
            <v>0</v>
          </cell>
          <cell r="Q35" t="str">
            <v>PR19SEW_L.2</v>
          </cell>
          <cell r="R35">
            <v>0</v>
          </cell>
          <cell r="S35" t="str">
            <v>PR19SRN_WR05</v>
          </cell>
          <cell r="T35">
            <v>0</v>
          </cell>
          <cell r="U35" t="str">
            <v>PR19SSC_B3</v>
          </cell>
          <cell r="V35">
            <v>0</v>
          </cell>
          <cell r="W35" t="str">
            <v>PR19SVE_B01</v>
          </cell>
          <cell r="X35">
            <v>0</v>
          </cell>
          <cell r="Y35" t="str">
            <v>PR19SWB_PC D4</v>
          </cell>
          <cell r="Z35">
            <v>0</v>
          </cell>
          <cell r="AA35" t="str">
            <v>PR19TMS_BW09</v>
          </cell>
          <cell r="AB35">
            <v>0</v>
          </cell>
          <cell r="AC35" t="str">
            <v>PR19UUW_A04-WN</v>
          </cell>
          <cell r="AD35">
            <v>0</v>
          </cell>
          <cell r="AE35" t="str">
            <v>PR19WSH_Sv4</v>
          </cell>
          <cell r="AF35">
            <v>0</v>
          </cell>
          <cell r="AG35" t="str">
            <v>PR19WSX_A4</v>
          </cell>
          <cell r="AH35">
            <v>0</v>
          </cell>
          <cell r="AI35" t="str">
            <v>PR19YKY_7</v>
          </cell>
        </row>
        <row r="36">
          <cell r="C36" t="str">
            <v>PR19AFW_W-B4</v>
          </cell>
          <cell r="D36">
            <v>0</v>
          </cell>
          <cell r="E36" t="str">
            <v>PR19ANH_23</v>
          </cell>
          <cell r="F36">
            <v>0</v>
          </cell>
          <cell r="G36" t="str">
            <v>PR19BRL_PC09</v>
          </cell>
          <cell r="H36">
            <v>0</v>
          </cell>
          <cell r="I36" t="str">
            <v>PR19HDD_C2</v>
          </cell>
          <cell r="J36">
            <v>0</v>
          </cell>
          <cell r="K36" t="str">
            <v>PR19NES_BES11</v>
          </cell>
          <cell r="L36">
            <v>0</v>
          </cell>
          <cell r="M36" t="str">
            <v>PR19PRT_PRT-Water Resources-02</v>
          </cell>
          <cell r="N36">
            <v>0</v>
          </cell>
          <cell r="O36" t="str">
            <v>PR19SES_D.1</v>
          </cell>
          <cell r="P36">
            <v>0</v>
          </cell>
          <cell r="Q36" t="str">
            <v>PR19SEW_L.3</v>
          </cell>
          <cell r="R36">
            <v>0</v>
          </cell>
          <cell r="S36" t="str">
            <v>PR19SRN_RR02</v>
          </cell>
          <cell r="T36">
            <v>0</v>
          </cell>
          <cell r="U36" t="str">
            <v>PR19SSC_C5</v>
          </cell>
          <cell r="V36">
            <v>0</v>
          </cell>
          <cell r="W36" t="str">
            <v>PR19SVE_C03</v>
          </cell>
          <cell r="X36">
            <v>0</v>
          </cell>
          <cell r="Y36" t="str">
            <v>PR19SWB_PC E2</v>
          </cell>
          <cell r="Z36">
            <v>0</v>
          </cell>
          <cell r="AA36" t="str">
            <v>PR19TMS_BW10</v>
          </cell>
          <cell r="AB36">
            <v>0</v>
          </cell>
          <cell r="AC36" t="str">
            <v>PR19UUW_A05-WN</v>
          </cell>
          <cell r="AD36">
            <v>0</v>
          </cell>
          <cell r="AE36" t="str">
            <v>PR19WSH_Bl4</v>
          </cell>
          <cell r="AF36">
            <v>0</v>
          </cell>
          <cell r="AG36" t="str">
            <v>PR19WSX_C3</v>
          </cell>
          <cell r="AH36">
            <v>0</v>
          </cell>
          <cell r="AI36" t="str">
            <v>PR19YKY_17</v>
          </cell>
        </row>
        <row r="37">
          <cell r="C37" t="str">
            <v>PR19AFW_W-B5</v>
          </cell>
          <cell r="D37">
            <v>0</v>
          </cell>
          <cell r="E37" t="str">
            <v>PR19ANH_34</v>
          </cell>
          <cell r="F37">
            <v>0</v>
          </cell>
          <cell r="G37" t="str">
            <v>PR19BRL_PC10</v>
          </cell>
          <cell r="H37">
            <v>0</v>
          </cell>
          <cell r="I37" t="str">
            <v>PR19HDD_F1</v>
          </cell>
          <cell r="J37">
            <v>0</v>
          </cell>
          <cell r="K37" t="str">
            <v>PR19NES_BES12</v>
          </cell>
          <cell r="L37">
            <v>0</v>
          </cell>
          <cell r="M37" t="str">
            <v>PR19PRT_PRT-Water Resources-01</v>
          </cell>
          <cell r="N37">
            <v>0</v>
          </cell>
          <cell r="O37" t="str">
            <v>PR19SES_E.2</v>
          </cell>
          <cell r="P37">
            <v>0</v>
          </cell>
          <cell r="Q37" t="str">
            <v>PR19SEW_B.4</v>
          </cell>
          <cell r="R37">
            <v>0</v>
          </cell>
          <cell r="S37" t="str">
            <v>PR19SRN_RR03</v>
          </cell>
          <cell r="T37">
            <v>0</v>
          </cell>
          <cell r="U37" t="str">
            <v>PR19SSC_C7</v>
          </cell>
          <cell r="V37">
            <v>0</v>
          </cell>
          <cell r="W37" t="str">
            <v>PR19SVE_G07</v>
          </cell>
          <cell r="X37">
            <v>0</v>
          </cell>
          <cell r="Y37" t="str">
            <v>PR19SWB_PC F2</v>
          </cell>
          <cell r="Z37">
            <v>0</v>
          </cell>
          <cell r="AA37" t="str">
            <v>PR19TMS_DW02</v>
          </cell>
          <cell r="AB37">
            <v>0</v>
          </cell>
          <cell r="AC37" t="str">
            <v>PR19UUW_B07-WN</v>
          </cell>
          <cell r="AD37">
            <v>0</v>
          </cell>
          <cell r="AE37" t="str">
            <v>PR19WSH_Ft11</v>
          </cell>
          <cell r="AF37">
            <v>0</v>
          </cell>
          <cell r="AG37" t="str">
            <v>PR19WSX_W3</v>
          </cell>
          <cell r="AH37">
            <v>0</v>
          </cell>
          <cell r="AI37" t="str">
            <v>PR19YKY_18</v>
          </cell>
        </row>
        <row r="38">
          <cell r="C38" t="str">
            <v>PR19AFW_W-D5b</v>
          </cell>
          <cell r="D38">
            <v>0</v>
          </cell>
          <cell r="E38" t="str">
            <v>PR19ANH_38</v>
          </cell>
          <cell r="F38">
            <v>0</v>
          </cell>
          <cell r="G38" t="str">
            <v>PR19BRL_PC17</v>
          </cell>
          <cell r="H38">
            <v>0</v>
          </cell>
          <cell r="I38" t="str">
            <v>PR19HDD_G3</v>
          </cell>
          <cell r="J38">
            <v>0</v>
          </cell>
          <cell r="K38" t="str">
            <v>PR19NES_BES13</v>
          </cell>
          <cell r="L38">
            <v>0</v>
          </cell>
          <cell r="M38" t="str">
            <v>PR19PRT_PRT-Water Resources-06</v>
          </cell>
          <cell r="N38">
            <v>0</v>
          </cell>
          <cell r="O38" t="str">
            <v>PR19SES_E.6</v>
          </cell>
          <cell r="P38">
            <v>0</v>
          </cell>
          <cell r="Q38" t="str">
            <v>PR19SEW_B.6</v>
          </cell>
          <cell r="R38">
            <v>0</v>
          </cell>
          <cell r="S38" t="str">
            <v>PR19SRN_WN09</v>
          </cell>
          <cell r="T38">
            <v>0</v>
          </cell>
          <cell r="U38" t="str">
            <v>PR19SSC_D6</v>
          </cell>
          <cell r="V38">
            <v>0</v>
          </cell>
          <cell r="W38" t="str">
            <v>PR19SVE_G08</v>
          </cell>
          <cell r="X38">
            <v>0</v>
          </cell>
          <cell r="Y38" t="str">
            <v>PR19SWB_PC F5</v>
          </cell>
          <cell r="Z38">
            <v>0</v>
          </cell>
          <cell r="AA38" t="str">
            <v>PR19TMS_DWS01</v>
          </cell>
          <cell r="AB38">
            <v>0</v>
          </cell>
          <cell r="AC38" t="str">
            <v>PR19UUW_B08-WN</v>
          </cell>
          <cell r="AD38">
            <v>0</v>
          </cell>
          <cell r="AE38" t="str">
            <v>PR19WSH_Bl6</v>
          </cell>
          <cell r="AF38">
            <v>0</v>
          </cell>
          <cell r="AG38" t="str">
            <v>PR19WSX_Q2</v>
          </cell>
          <cell r="AH38">
            <v>0</v>
          </cell>
          <cell r="AI38" t="str">
            <v>PR19YKY_26</v>
          </cell>
        </row>
        <row r="39">
          <cell r="C39" t="str">
            <v>PR19AFW_W-C2</v>
          </cell>
          <cell r="D39">
            <v>0</v>
          </cell>
          <cell r="E39" t="str">
            <v>PR19ANH_39</v>
          </cell>
          <cell r="F39">
            <v>0</v>
          </cell>
          <cell r="G39" t="str">
            <v>PR19BRL_PC20</v>
          </cell>
          <cell r="H39">
            <v>0</v>
          </cell>
          <cell r="I39" t="str">
            <v>PR19HDD_B8</v>
          </cell>
          <cell r="J39">
            <v>0</v>
          </cell>
          <cell r="K39" t="str">
            <v>PR19NES_BES14</v>
          </cell>
          <cell r="L39">
            <v>0</v>
          </cell>
          <cell r="M39" t="str">
            <v>PR19PRT_PRT-Retail-02</v>
          </cell>
          <cell r="N39">
            <v>0</v>
          </cell>
          <cell r="O39" t="str">
            <v>PR19SES_A.5</v>
          </cell>
          <cell r="P39">
            <v>0</v>
          </cell>
          <cell r="Q39" t="str">
            <v>PR19SEW_H.1</v>
          </cell>
          <cell r="R39">
            <v>0</v>
          </cell>
          <cell r="S39" t="str">
            <v>PR19SRN_WN11</v>
          </cell>
          <cell r="T39">
            <v>0</v>
          </cell>
          <cell r="U39" t="str">
            <v>PR19SSC_D7</v>
          </cell>
          <cell r="V39">
            <v>0</v>
          </cell>
          <cell r="W39" t="str">
            <v>PR19SVE_G09</v>
          </cell>
          <cell r="X39">
            <v>0</v>
          </cell>
          <cell r="Y39" t="str">
            <v>PR19SWB_PC H2</v>
          </cell>
          <cell r="Z39">
            <v>0</v>
          </cell>
          <cell r="AA39" t="str">
            <v>PR19TMS_DWS02</v>
          </cell>
          <cell r="AB39">
            <v>0</v>
          </cell>
          <cell r="AC39" t="str">
            <v>PR19UUW_B09-DP</v>
          </cell>
          <cell r="AD39">
            <v>0</v>
          </cell>
          <cell r="AE39" t="str">
            <v>PR19WSH_Bl8</v>
          </cell>
          <cell r="AF39">
            <v>0</v>
          </cell>
          <cell r="AG39" t="str">
            <v>PR19WSX_Q3</v>
          </cell>
          <cell r="AH39">
            <v>0</v>
          </cell>
          <cell r="AI39" t="str">
            <v>PR19YKY_27</v>
          </cell>
        </row>
        <row r="40">
          <cell r="C40" t="str">
            <v>PR19AFW_W-N1</v>
          </cell>
          <cell r="D40">
            <v>0</v>
          </cell>
          <cell r="E40" t="str">
            <v>PR19ANH_41</v>
          </cell>
          <cell r="F40">
            <v>0</v>
          </cell>
          <cell r="G40" t="str">
            <v>PR19BRL_PC21</v>
          </cell>
          <cell r="H40">
            <v>0</v>
          </cell>
          <cell r="I40">
            <v>0</v>
          </cell>
          <cell r="J40">
            <v>0</v>
          </cell>
          <cell r="K40" t="str">
            <v>PR19NES_BES18</v>
          </cell>
          <cell r="L40">
            <v>0</v>
          </cell>
          <cell r="M40" t="str">
            <v>PR19PRT_PRT-Retail-03</v>
          </cell>
          <cell r="N40">
            <v>0</v>
          </cell>
          <cell r="O40" t="str">
            <v>PR19SES_C.2</v>
          </cell>
          <cell r="P40">
            <v>0</v>
          </cell>
          <cell r="Q40" t="str">
            <v>PR19SEW_H.2</v>
          </cell>
          <cell r="R40">
            <v>0</v>
          </cell>
          <cell r="S40" t="str">
            <v>PR19SRN_WN13</v>
          </cell>
          <cell r="T40">
            <v>0</v>
          </cell>
          <cell r="U40" t="str">
            <v>PR19SSC_D8</v>
          </cell>
          <cell r="V40">
            <v>0</v>
          </cell>
          <cell r="W40" t="str">
            <v>PR19SVE_G10</v>
          </cell>
          <cell r="X40">
            <v>0</v>
          </cell>
          <cell r="Y40" t="str">
            <v>PR19SWB_PCA6</v>
          </cell>
          <cell r="Z40">
            <v>0</v>
          </cell>
          <cell r="AA40" t="str">
            <v>PR19TMS_DWS03</v>
          </cell>
          <cell r="AB40">
            <v>0</v>
          </cell>
          <cell r="AC40" t="str">
            <v>PR19UUW_B10-WR</v>
          </cell>
          <cell r="AD40">
            <v>0</v>
          </cell>
          <cell r="AE40" t="str">
            <v>PR19WSH_BI10</v>
          </cell>
          <cell r="AF40">
            <v>0</v>
          </cell>
          <cell r="AG40" t="str">
            <v>PR19WSX_Q4</v>
          </cell>
          <cell r="AH40">
            <v>0</v>
          </cell>
          <cell r="AI40" t="str">
            <v>PR19YKY_28</v>
          </cell>
        </row>
        <row r="41">
          <cell r="C41" t="str">
            <v>PR19AFW_W-N2</v>
          </cell>
          <cell r="D41">
            <v>0</v>
          </cell>
          <cell r="E41" t="str">
            <v>PR19ANH_47</v>
          </cell>
          <cell r="F41">
            <v>0</v>
          </cell>
          <cell r="G41" t="str">
            <v>PR19BRL_PC22</v>
          </cell>
          <cell r="H41">
            <v>0</v>
          </cell>
          <cell r="I41">
            <v>0</v>
          </cell>
          <cell r="J41">
            <v>0</v>
          </cell>
          <cell r="K41" t="str">
            <v>PR19NES_BES20</v>
          </cell>
          <cell r="L41">
            <v>0</v>
          </cell>
          <cell r="M41" t="str">
            <v>PR19PRT_NEP02</v>
          </cell>
          <cell r="N41">
            <v>0</v>
          </cell>
          <cell r="O41">
            <v>0</v>
          </cell>
          <cell r="P41">
            <v>0</v>
          </cell>
          <cell r="Q41" t="str">
            <v>PR19SEW_H.3</v>
          </cell>
          <cell r="R41">
            <v>0</v>
          </cell>
          <cell r="S41" t="str">
            <v>PR19SRN_WR07</v>
          </cell>
          <cell r="T41">
            <v>0</v>
          </cell>
          <cell r="U41" t="str">
            <v>PR19SSC_E2</v>
          </cell>
          <cell r="V41">
            <v>0</v>
          </cell>
          <cell r="W41" t="str">
            <v>PR19SVE_G11</v>
          </cell>
          <cell r="X41">
            <v>0</v>
          </cell>
          <cell r="Y41" t="str">
            <v>PR19SWB_PCA7</v>
          </cell>
          <cell r="Z41">
            <v>0</v>
          </cell>
          <cell r="AA41" t="str">
            <v>PR19TMS_ER01</v>
          </cell>
          <cell r="AB41">
            <v>0</v>
          </cell>
          <cell r="AC41" t="str">
            <v>PR19UUW_B11-WN</v>
          </cell>
          <cell r="AD41">
            <v>0</v>
          </cell>
          <cell r="AE41" t="str">
            <v>PR19WSH_VIS01</v>
          </cell>
          <cell r="AF41">
            <v>0</v>
          </cell>
          <cell r="AG41" t="str">
            <v>PR19WSX_R7</v>
          </cell>
          <cell r="AH41">
            <v>0</v>
          </cell>
          <cell r="AI41" t="str">
            <v>PR19YKY_29</v>
          </cell>
        </row>
        <row r="42">
          <cell r="C42">
            <v>0</v>
          </cell>
          <cell r="D42">
            <v>0</v>
          </cell>
          <cell r="E42" t="str">
            <v>PR19ANH_48</v>
          </cell>
          <cell r="F42">
            <v>0</v>
          </cell>
          <cell r="G42" t="str">
            <v>PR19BRL_PC23</v>
          </cell>
          <cell r="H42">
            <v>0</v>
          </cell>
          <cell r="I42">
            <v>0</v>
          </cell>
          <cell r="J42">
            <v>0</v>
          </cell>
          <cell r="K42" t="str">
            <v>PR19NES_BES21</v>
          </cell>
          <cell r="L42">
            <v>0</v>
          </cell>
          <cell r="M42" t="str">
            <v>PR19PRT_15</v>
          </cell>
          <cell r="N42">
            <v>0</v>
          </cell>
          <cell r="O42">
            <v>0</v>
          </cell>
          <cell r="P42">
            <v>0</v>
          </cell>
          <cell r="Q42" t="str">
            <v>PR19SEW_H.5</v>
          </cell>
          <cell r="R42">
            <v>0</v>
          </cell>
          <cell r="S42">
            <v>0</v>
          </cell>
          <cell r="T42">
            <v>0</v>
          </cell>
          <cell r="U42">
            <v>0</v>
          </cell>
          <cell r="V42">
            <v>0</v>
          </cell>
          <cell r="W42" t="str">
            <v>PR19SVE_G12</v>
          </cell>
          <cell r="X42">
            <v>0</v>
          </cell>
          <cell r="Y42" t="str">
            <v>PR19SWB_PCD5</v>
          </cell>
          <cell r="Z42">
            <v>0</v>
          </cell>
          <cell r="AA42" t="str">
            <v>PR19TMS_ER02</v>
          </cell>
          <cell r="AB42">
            <v>0</v>
          </cell>
          <cell r="AC42" t="str">
            <v>PR19UUW_C03-WR</v>
          </cell>
          <cell r="AD42">
            <v>0</v>
          </cell>
          <cell r="AE42" t="str">
            <v>PR19WSH_DPC01</v>
          </cell>
          <cell r="AF42">
            <v>0</v>
          </cell>
          <cell r="AG42" t="str">
            <v>PR19WSX_E3</v>
          </cell>
          <cell r="AH42">
            <v>0</v>
          </cell>
          <cell r="AI42">
            <v>0</v>
          </cell>
        </row>
        <row r="43">
          <cell r="C43">
            <v>0</v>
          </cell>
          <cell r="D43">
            <v>0</v>
          </cell>
          <cell r="E43">
            <v>0</v>
          </cell>
          <cell r="F43">
            <v>0</v>
          </cell>
          <cell r="G43" t="str">
            <v>PR19BRL_PC24</v>
          </cell>
          <cell r="H43">
            <v>0</v>
          </cell>
          <cell r="I43">
            <v>0</v>
          </cell>
          <cell r="J43">
            <v>0</v>
          </cell>
          <cell r="K43" t="str">
            <v>PR19NES_BES24</v>
          </cell>
          <cell r="L43">
            <v>0</v>
          </cell>
          <cell r="M43">
            <v>0</v>
          </cell>
          <cell r="N43">
            <v>0</v>
          </cell>
          <cell r="O43">
            <v>0</v>
          </cell>
          <cell r="P43">
            <v>0</v>
          </cell>
          <cell r="Q43" t="str">
            <v>PR19SEW_H.7</v>
          </cell>
          <cell r="R43">
            <v>0</v>
          </cell>
          <cell r="S43">
            <v>0</v>
          </cell>
          <cell r="T43">
            <v>0</v>
          </cell>
          <cell r="U43">
            <v>0</v>
          </cell>
          <cell r="V43">
            <v>0</v>
          </cell>
          <cell r="W43" t="str">
            <v>PR19SVE_G13</v>
          </cell>
          <cell r="X43">
            <v>0</v>
          </cell>
          <cell r="Y43">
            <v>0</v>
          </cell>
          <cell r="Z43">
            <v>0</v>
          </cell>
          <cell r="AA43" t="str">
            <v>PR19TMS_EW01</v>
          </cell>
          <cell r="AB43">
            <v>0</v>
          </cell>
          <cell r="AC43" t="str">
            <v>PR19UUW_C04-WR</v>
          </cell>
          <cell r="AD43">
            <v>0</v>
          </cell>
          <cell r="AE43" t="str">
            <v>PR19WSH_DPC02</v>
          </cell>
          <cell r="AF43">
            <v>0</v>
          </cell>
          <cell r="AG43" t="str">
            <v>PR19WSX_E4</v>
          </cell>
          <cell r="AH43">
            <v>0</v>
          </cell>
          <cell r="AI43">
            <v>0</v>
          </cell>
        </row>
        <row r="44">
          <cell r="C44">
            <v>0</v>
          </cell>
          <cell r="D44">
            <v>0</v>
          </cell>
          <cell r="E44">
            <v>0</v>
          </cell>
          <cell r="F44">
            <v>0</v>
          </cell>
          <cell r="G44" t="str">
            <v>PR19BRL_PC25</v>
          </cell>
          <cell r="H44">
            <v>0</v>
          </cell>
          <cell r="I44">
            <v>0</v>
          </cell>
          <cell r="J44">
            <v>0</v>
          </cell>
          <cell r="K44" t="str">
            <v>PR19NES_BES25</v>
          </cell>
          <cell r="L44">
            <v>0</v>
          </cell>
          <cell r="M44">
            <v>0</v>
          </cell>
          <cell r="N44">
            <v>0</v>
          </cell>
          <cell r="O44">
            <v>0</v>
          </cell>
          <cell r="P44">
            <v>0</v>
          </cell>
          <cell r="Q44">
            <v>0</v>
          </cell>
          <cell r="R44">
            <v>0</v>
          </cell>
          <cell r="S44">
            <v>0</v>
          </cell>
          <cell r="T44">
            <v>0</v>
          </cell>
          <cell r="U44">
            <v>0</v>
          </cell>
          <cell r="V44">
            <v>0</v>
          </cell>
          <cell r="W44" t="str">
            <v>PR19SVE_H02</v>
          </cell>
          <cell r="X44">
            <v>0</v>
          </cell>
          <cell r="Y44">
            <v>0</v>
          </cell>
          <cell r="Z44">
            <v>0</v>
          </cell>
          <cell r="AA44" t="str">
            <v>PR19TMS_EWS08</v>
          </cell>
          <cell r="AB44">
            <v>0</v>
          </cell>
          <cell r="AC44" t="str">
            <v>PR19UUW_E01-HH</v>
          </cell>
          <cell r="AD44">
            <v>0</v>
          </cell>
          <cell r="AE44">
            <v>0</v>
          </cell>
          <cell r="AF44">
            <v>0</v>
          </cell>
          <cell r="AG44" t="str">
            <v>PR19WSX_E12</v>
          </cell>
          <cell r="AH44">
            <v>0</v>
          </cell>
          <cell r="AI44">
            <v>0</v>
          </cell>
        </row>
        <row r="45">
          <cell r="C45">
            <v>0</v>
          </cell>
          <cell r="D45">
            <v>0</v>
          </cell>
          <cell r="E45">
            <v>0</v>
          </cell>
          <cell r="F45">
            <v>0</v>
          </cell>
          <cell r="G45" t="str">
            <v>PR19BRL_PC26</v>
          </cell>
          <cell r="H45">
            <v>0</v>
          </cell>
          <cell r="I45">
            <v>0</v>
          </cell>
          <cell r="J45">
            <v>0</v>
          </cell>
          <cell r="K45" t="str">
            <v>PR19NES_BES26</v>
          </cell>
          <cell r="L45">
            <v>0</v>
          </cell>
          <cell r="M45">
            <v>0</v>
          </cell>
          <cell r="N45">
            <v>0</v>
          </cell>
          <cell r="O45">
            <v>0</v>
          </cell>
          <cell r="P45">
            <v>0</v>
          </cell>
          <cell r="Q45">
            <v>0</v>
          </cell>
          <cell r="R45">
            <v>0</v>
          </cell>
          <cell r="S45">
            <v>0</v>
          </cell>
          <cell r="T45">
            <v>0</v>
          </cell>
          <cell r="U45">
            <v>0</v>
          </cell>
          <cell r="V45">
            <v>0</v>
          </cell>
          <cell r="W45" t="str">
            <v>PR19SVE_H03</v>
          </cell>
          <cell r="X45">
            <v>0</v>
          </cell>
          <cell r="Y45">
            <v>0</v>
          </cell>
          <cell r="Z45">
            <v>0</v>
          </cell>
          <cell r="AA45" t="str">
            <v>PR19TMS_M01</v>
          </cell>
          <cell r="AB45">
            <v>0</v>
          </cell>
          <cell r="AC45" t="str">
            <v>PR19UUW_E10-HH</v>
          </cell>
          <cell r="AD45">
            <v>0</v>
          </cell>
          <cell r="AE45">
            <v>0</v>
          </cell>
          <cell r="AF45">
            <v>0</v>
          </cell>
          <cell r="AG45" t="str">
            <v>PR19WSX_SEC</v>
          </cell>
          <cell r="AH45">
            <v>0</v>
          </cell>
          <cell r="AI45">
            <v>0</v>
          </cell>
        </row>
        <row r="46">
          <cell r="C46">
            <v>0</v>
          </cell>
          <cell r="D46">
            <v>0</v>
          </cell>
          <cell r="E46">
            <v>0</v>
          </cell>
          <cell r="F46">
            <v>0</v>
          </cell>
          <cell r="G46" t="str">
            <v>PR19BRL_PC28</v>
          </cell>
          <cell r="H46">
            <v>0</v>
          </cell>
          <cell r="I46">
            <v>0</v>
          </cell>
          <cell r="J46">
            <v>0</v>
          </cell>
          <cell r="K46" t="str">
            <v>PR19NES_BES28</v>
          </cell>
          <cell r="L46">
            <v>0</v>
          </cell>
          <cell r="M46">
            <v>0</v>
          </cell>
          <cell r="N46">
            <v>0</v>
          </cell>
          <cell r="O46">
            <v>0</v>
          </cell>
          <cell r="P46">
            <v>0</v>
          </cell>
          <cell r="Q46">
            <v>0</v>
          </cell>
          <cell r="R46">
            <v>0</v>
          </cell>
          <cell r="S46">
            <v>0</v>
          </cell>
          <cell r="T46">
            <v>0</v>
          </cell>
          <cell r="U46">
            <v>0</v>
          </cell>
          <cell r="V46">
            <v>0</v>
          </cell>
          <cell r="W46" t="str">
            <v>PR19SVE_H04</v>
          </cell>
          <cell r="X46">
            <v>0</v>
          </cell>
          <cell r="Y46">
            <v>0</v>
          </cell>
          <cell r="Z46">
            <v>0</v>
          </cell>
          <cell r="AA46" t="str">
            <v>PR19TMS_M02</v>
          </cell>
          <cell r="AB46">
            <v>0</v>
          </cell>
          <cell r="AC46" t="str">
            <v>PR19UUW_E03-CF</v>
          </cell>
          <cell r="AD46">
            <v>0</v>
          </cell>
          <cell r="AE46">
            <v>0</v>
          </cell>
          <cell r="AF46">
            <v>0</v>
          </cell>
          <cell r="AG46">
            <v>0</v>
          </cell>
          <cell r="AH46">
            <v>0</v>
          </cell>
          <cell r="AI46">
            <v>0</v>
          </cell>
        </row>
        <row r="47">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t="str">
            <v>PR19UUW_E04-CF</v>
          </cell>
          <cell r="AD47">
            <v>0</v>
          </cell>
          <cell r="AE47">
            <v>0</v>
          </cell>
          <cell r="AF47">
            <v>0</v>
          </cell>
          <cell r="AG47">
            <v>0</v>
          </cell>
          <cell r="AH47">
            <v>0</v>
          </cell>
          <cell r="AI47">
            <v>0</v>
          </cell>
        </row>
        <row r="48">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t="str">
            <v>PR19UUW_E05-HH</v>
          </cell>
          <cell r="AD48">
            <v>0</v>
          </cell>
          <cell r="AE48">
            <v>0</v>
          </cell>
          <cell r="AF48">
            <v>0</v>
          </cell>
          <cell r="AG48">
            <v>0</v>
          </cell>
          <cell r="AH48">
            <v>0</v>
          </cell>
          <cell r="AI48">
            <v>0</v>
          </cell>
        </row>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t="str">
            <v>PR19UUW_E07-DP</v>
          </cell>
          <cell r="AD49">
            <v>0</v>
          </cell>
          <cell r="AE49">
            <v>0</v>
          </cell>
          <cell r="AF49">
            <v>0</v>
          </cell>
          <cell r="AG49">
            <v>0</v>
          </cell>
          <cell r="AH49">
            <v>0</v>
          </cell>
          <cell r="AI49">
            <v>0</v>
          </cell>
        </row>
        <row r="50">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8">
          <cell r="C58" t="str">
            <v>AFW</v>
          </cell>
          <cell r="D58">
            <v>0</v>
          </cell>
          <cell r="E58" t="str">
            <v>ANH</v>
          </cell>
          <cell r="F58">
            <v>0</v>
          </cell>
          <cell r="G58" t="str">
            <v>BRL</v>
          </cell>
          <cell r="H58">
            <v>0</v>
          </cell>
          <cell r="I58" t="str">
            <v>HDD</v>
          </cell>
          <cell r="J58">
            <v>0</v>
          </cell>
          <cell r="K58" t="str">
            <v>NES</v>
          </cell>
          <cell r="L58">
            <v>0</v>
          </cell>
          <cell r="M58" t="str">
            <v>PRT</v>
          </cell>
          <cell r="N58">
            <v>0</v>
          </cell>
          <cell r="O58" t="str">
            <v>SES</v>
          </cell>
          <cell r="P58">
            <v>0</v>
          </cell>
          <cell r="Q58" t="str">
            <v>SEW</v>
          </cell>
          <cell r="R58">
            <v>0</v>
          </cell>
          <cell r="S58" t="str">
            <v>SRN</v>
          </cell>
          <cell r="T58">
            <v>0</v>
          </cell>
          <cell r="U58" t="str">
            <v>SSC</v>
          </cell>
          <cell r="V58">
            <v>0</v>
          </cell>
          <cell r="W58" t="str">
            <v>SVE</v>
          </cell>
          <cell r="X58">
            <v>0</v>
          </cell>
          <cell r="Y58" t="str">
            <v>SWB</v>
          </cell>
          <cell r="Z58">
            <v>0</v>
          </cell>
          <cell r="AA58" t="str">
            <v>TMS</v>
          </cell>
          <cell r="AB58">
            <v>0</v>
          </cell>
          <cell r="AC58" t="str">
            <v>UUW</v>
          </cell>
          <cell r="AD58">
            <v>0</v>
          </cell>
          <cell r="AE58" t="str">
            <v>WSH</v>
          </cell>
          <cell r="AF58">
            <v>0</v>
          </cell>
          <cell r="AG58" t="str">
            <v>WSX</v>
          </cell>
          <cell r="AH58">
            <v>0</v>
          </cell>
          <cell r="AI58" t="str">
            <v>YKY</v>
          </cell>
        </row>
        <row r="59">
          <cell r="C59">
            <v>0</v>
          </cell>
          <cell r="D59">
            <v>0</v>
          </cell>
          <cell r="E59" t="str">
            <v>PR19ANH_17</v>
          </cell>
          <cell r="F59">
            <v>0</v>
          </cell>
          <cell r="G59">
            <v>0</v>
          </cell>
          <cell r="H59">
            <v>0</v>
          </cell>
          <cell r="I59" t="str">
            <v>PR19HDD_C1</v>
          </cell>
          <cell r="J59">
            <v>0</v>
          </cell>
          <cell r="K59" t="str">
            <v>PR19NES_BES15</v>
          </cell>
          <cell r="L59">
            <v>0</v>
          </cell>
          <cell r="M59">
            <v>0</v>
          </cell>
          <cell r="N59">
            <v>0</v>
          </cell>
          <cell r="O59">
            <v>0</v>
          </cell>
          <cell r="P59">
            <v>0</v>
          </cell>
          <cell r="Q59">
            <v>0</v>
          </cell>
          <cell r="R59">
            <v>0</v>
          </cell>
          <cell r="S59" t="str">
            <v>PR19SRN_WWN07</v>
          </cell>
          <cell r="T59">
            <v>0</v>
          </cell>
          <cell r="U59">
            <v>0</v>
          </cell>
          <cell r="V59">
            <v>0</v>
          </cell>
          <cell r="W59" t="str">
            <v>PR19SVE_C02</v>
          </cell>
          <cell r="X59">
            <v>0</v>
          </cell>
          <cell r="Y59" t="str">
            <v>PR19SWB_PC B2</v>
          </cell>
          <cell r="Z59">
            <v>0</v>
          </cell>
          <cell r="AA59" t="str">
            <v>PR19TMS_CS04</v>
          </cell>
          <cell r="AB59">
            <v>0</v>
          </cell>
          <cell r="AC59" t="str">
            <v>PR19UUW_C05-WWN</v>
          </cell>
          <cell r="AD59">
            <v>0</v>
          </cell>
          <cell r="AE59" t="str">
            <v>PR19WSH_En6</v>
          </cell>
          <cell r="AF59">
            <v>0</v>
          </cell>
          <cell r="AG59" t="str">
            <v>PR19WSX_F2</v>
          </cell>
          <cell r="AH59">
            <v>0</v>
          </cell>
          <cell r="AI59" t="str">
            <v>PR19YKY_4</v>
          </cell>
        </row>
        <row r="60">
          <cell r="C60">
            <v>0</v>
          </cell>
          <cell r="D60">
            <v>0</v>
          </cell>
          <cell r="E60" t="str">
            <v>PR19ANH_19</v>
          </cell>
          <cell r="F60">
            <v>0</v>
          </cell>
          <cell r="G60">
            <v>0</v>
          </cell>
          <cell r="H60">
            <v>0</v>
          </cell>
          <cell r="I60" t="str">
            <v>PR19HDD_C3</v>
          </cell>
          <cell r="J60">
            <v>0</v>
          </cell>
          <cell r="K60" t="str">
            <v>PR19NES_BES16</v>
          </cell>
          <cell r="L60">
            <v>0</v>
          </cell>
          <cell r="M60">
            <v>0</v>
          </cell>
          <cell r="N60">
            <v>0</v>
          </cell>
          <cell r="O60">
            <v>0</v>
          </cell>
          <cell r="P60">
            <v>0</v>
          </cell>
          <cell r="Q60">
            <v>0</v>
          </cell>
          <cell r="R60">
            <v>0</v>
          </cell>
          <cell r="S60" t="str">
            <v>PR19SRN_BIO01</v>
          </cell>
          <cell r="T60">
            <v>0</v>
          </cell>
          <cell r="U60">
            <v>0</v>
          </cell>
          <cell r="V60">
            <v>0</v>
          </cell>
          <cell r="W60" t="str">
            <v>PR19SVE_C04</v>
          </cell>
          <cell r="X60">
            <v>0</v>
          </cell>
          <cell r="Y60" t="str">
            <v>PR19SWB_PC B4</v>
          </cell>
          <cell r="Z60">
            <v>0</v>
          </cell>
          <cell r="AA60" t="str">
            <v>PR19TMS_CS05</v>
          </cell>
          <cell r="AB60">
            <v>0</v>
          </cell>
          <cell r="AC60" t="str">
            <v>PR19UUW_C06-WWN</v>
          </cell>
          <cell r="AD60">
            <v>0</v>
          </cell>
          <cell r="AE60" t="str">
            <v>PR19WSH_En7</v>
          </cell>
          <cell r="AF60">
            <v>0</v>
          </cell>
          <cell r="AG60" t="str">
            <v>PR19WSX_F3</v>
          </cell>
          <cell r="AH60">
            <v>0</v>
          </cell>
          <cell r="AI60" t="str">
            <v>PR19YKY_6a</v>
          </cell>
        </row>
        <row r="61">
          <cell r="C61">
            <v>0</v>
          </cell>
          <cell r="D61">
            <v>0</v>
          </cell>
          <cell r="E61" t="str">
            <v>PR19ANH_32</v>
          </cell>
          <cell r="F61">
            <v>0</v>
          </cell>
          <cell r="G61">
            <v>0</v>
          </cell>
          <cell r="H61">
            <v>0</v>
          </cell>
          <cell r="I61" t="str">
            <v>PR19HDD_E3</v>
          </cell>
          <cell r="J61">
            <v>0</v>
          </cell>
          <cell r="K61" t="str">
            <v>PR19NES_BES17</v>
          </cell>
          <cell r="L61">
            <v>0</v>
          </cell>
          <cell r="M61">
            <v>0</v>
          </cell>
          <cell r="N61">
            <v>0</v>
          </cell>
          <cell r="O61">
            <v>0</v>
          </cell>
          <cell r="P61">
            <v>0</v>
          </cell>
          <cell r="Q61">
            <v>0</v>
          </cell>
          <cell r="R61">
            <v>0</v>
          </cell>
          <cell r="S61" t="str">
            <v>PR19SRN_BIO02</v>
          </cell>
          <cell r="T61">
            <v>0</v>
          </cell>
          <cell r="U61">
            <v>0</v>
          </cell>
          <cell r="V61">
            <v>0</v>
          </cell>
          <cell r="W61" t="str">
            <v>PR19SVE_C05</v>
          </cell>
          <cell r="X61">
            <v>0</v>
          </cell>
          <cell r="Y61" t="str">
            <v>PR19SWB_PC B5</v>
          </cell>
          <cell r="Z61">
            <v>0</v>
          </cell>
          <cell r="AA61" t="str">
            <v>PR19TMS_DS02</v>
          </cell>
          <cell r="AB61">
            <v>0</v>
          </cell>
          <cell r="AC61" t="str">
            <v>PR19UUW_C08-CF</v>
          </cell>
          <cell r="AD61">
            <v>0</v>
          </cell>
          <cell r="AE61" t="str">
            <v>PR19WSH_En8</v>
          </cell>
          <cell r="AF61">
            <v>0</v>
          </cell>
          <cell r="AG61" t="str">
            <v>PR19WSX_F4</v>
          </cell>
          <cell r="AH61">
            <v>0</v>
          </cell>
          <cell r="AI61" t="str">
            <v>PR19YKY_9</v>
          </cell>
        </row>
        <row r="62">
          <cell r="C62">
            <v>0</v>
          </cell>
          <cell r="D62">
            <v>0</v>
          </cell>
          <cell r="E62" t="str">
            <v>PR19ANH_42</v>
          </cell>
          <cell r="F62">
            <v>0</v>
          </cell>
          <cell r="G62">
            <v>0</v>
          </cell>
          <cell r="H62">
            <v>0</v>
          </cell>
          <cell r="I62">
            <v>0</v>
          </cell>
          <cell r="J62">
            <v>0</v>
          </cell>
          <cell r="K62" t="str">
            <v>PR19NES_BES19</v>
          </cell>
          <cell r="L62">
            <v>0</v>
          </cell>
          <cell r="M62">
            <v>0</v>
          </cell>
          <cell r="N62">
            <v>0</v>
          </cell>
          <cell r="O62">
            <v>0</v>
          </cell>
          <cell r="P62">
            <v>0</v>
          </cell>
          <cell r="Q62">
            <v>0</v>
          </cell>
          <cell r="R62">
            <v>0</v>
          </cell>
          <cell r="S62" t="str">
            <v>PR19SRN_WWN09</v>
          </cell>
          <cell r="T62">
            <v>0</v>
          </cell>
          <cell r="U62">
            <v>0</v>
          </cell>
          <cell r="V62">
            <v>0</v>
          </cell>
          <cell r="W62" t="str">
            <v>PR19SVE_F05</v>
          </cell>
          <cell r="X62">
            <v>0</v>
          </cell>
          <cell r="Y62" t="str">
            <v>PR19SWB_PC B7</v>
          </cell>
          <cell r="Z62">
            <v>0</v>
          </cell>
          <cell r="AA62" t="str">
            <v>PR19TMS_ES02</v>
          </cell>
          <cell r="AB62">
            <v>0</v>
          </cell>
          <cell r="AC62" t="str">
            <v>PR19UUW_C09-BR</v>
          </cell>
          <cell r="AD62">
            <v>0</v>
          </cell>
          <cell r="AE62" t="str">
            <v>PR19WSH_Rt2</v>
          </cell>
          <cell r="AF62">
            <v>0</v>
          </cell>
          <cell r="AG62" t="str">
            <v>PR19WSX_E5</v>
          </cell>
          <cell r="AH62">
            <v>0</v>
          </cell>
          <cell r="AI62" t="str">
            <v>PR19YKY_35</v>
          </cell>
        </row>
        <row r="63">
          <cell r="C63">
            <v>0</v>
          </cell>
          <cell r="D63">
            <v>0</v>
          </cell>
          <cell r="E63" t="str">
            <v>PR19CMA_ANH-01</v>
          </cell>
          <cell r="F63">
            <v>0</v>
          </cell>
          <cell r="G63">
            <v>0</v>
          </cell>
          <cell r="H63">
            <v>0</v>
          </cell>
          <cell r="I63">
            <v>0</v>
          </cell>
          <cell r="J63">
            <v>0</v>
          </cell>
          <cell r="K63" t="str">
            <v>PR19NES_BES27</v>
          </cell>
          <cell r="L63">
            <v>0</v>
          </cell>
          <cell r="M63">
            <v>0</v>
          </cell>
          <cell r="N63">
            <v>0</v>
          </cell>
          <cell r="O63">
            <v>0</v>
          </cell>
          <cell r="P63">
            <v>0</v>
          </cell>
          <cell r="Q63">
            <v>0</v>
          </cell>
          <cell r="R63">
            <v>0</v>
          </cell>
          <cell r="S63" t="str">
            <v>PR19SRN_WWN11</v>
          </cell>
          <cell r="T63">
            <v>0</v>
          </cell>
          <cell r="U63">
            <v>0</v>
          </cell>
          <cell r="V63">
            <v>0</v>
          </cell>
          <cell r="W63" t="str">
            <v>PR19SVE_F06</v>
          </cell>
          <cell r="X63">
            <v>0</v>
          </cell>
          <cell r="Y63" t="str">
            <v>PR19SWB_PC B9</v>
          </cell>
          <cell r="Z63">
            <v>0</v>
          </cell>
          <cell r="AA63" t="str">
            <v>PR19TMS_ES03</v>
          </cell>
          <cell r="AB63">
            <v>0</v>
          </cell>
          <cell r="AC63" t="str">
            <v>PR19UUW_C10-BR</v>
          </cell>
          <cell r="AD63">
            <v>0</v>
          </cell>
          <cell r="AE63" t="str">
            <v>PR19WSH_Rt4</v>
          </cell>
          <cell r="AF63">
            <v>0</v>
          </cell>
          <cell r="AG63" t="str">
            <v>PR19WSX_E6</v>
          </cell>
          <cell r="AH63">
            <v>0</v>
          </cell>
          <cell r="AI63" t="str">
            <v>PR19YKY_36</v>
          </cell>
        </row>
        <row r="64">
          <cell r="C64">
            <v>0</v>
          </cell>
          <cell r="D64">
            <v>0</v>
          </cell>
          <cell r="E64">
            <v>0</v>
          </cell>
          <cell r="F64">
            <v>0</v>
          </cell>
          <cell r="G64">
            <v>0</v>
          </cell>
          <cell r="H64">
            <v>0</v>
          </cell>
          <cell r="I64">
            <v>0</v>
          </cell>
          <cell r="J64">
            <v>0</v>
          </cell>
          <cell r="K64" t="str">
            <v>PR19NES_BES31</v>
          </cell>
          <cell r="L64">
            <v>0</v>
          </cell>
          <cell r="M64">
            <v>0</v>
          </cell>
          <cell r="N64">
            <v>0</v>
          </cell>
          <cell r="O64">
            <v>0</v>
          </cell>
          <cell r="P64">
            <v>0</v>
          </cell>
          <cell r="Q64">
            <v>0</v>
          </cell>
          <cell r="R64">
            <v>0</v>
          </cell>
          <cell r="S64" t="str">
            <v>PR19SRN_WWN12</v>
          </cell>
          <cell r="T64">
            <v>0</v>
          </cell>
          <cell r="U64">
            <v>0</v>
          </cell>
          <cell r="V64">
            <v>0</v>
          </cell>
          <cell r="W64" t="str">
            <v>PR19SVE_F07</v>
          </cell>
          <cell r="X64">
            <v>0</v>
          </cell>
          <cell r="Y64" t="str">
            <v>PR19SWB_PC D3</v>
          </cell>
          <cell r="Z64">
            <v>0</v>
          </cell>
          <cell r="AA64" t="str">
            <v>PR19TMS_ET01</v>
          </cell>
          <cell r="AB64">
            <v>0</v>
          </cell>
          <cell r="AC64" t="str">
            <v>PR19UUW_F02-WWN</v>
          </cell>
          <cell r="AD64">
            <v>0</v>
          </cell>
          <cell r="AE64" t="str">
            <v>PR19WSH_Ft4</v>
          </cell>
          <cell r="AF64">
            <v>0</v>
          </cell>
          <cell r="AG64" t="str">
            <v>PR19WSX_E7</v>
          </cell>
          <cell r="AH64">
            <v>0</v>
          </cell>
          <cell r="AI64" t="str">
            <v>PR19YKY_37</v>
          </cell>
        </row>
        <row r="65">
          <cell r="C65">
            <v>0</v>
          </cell>
          <cell r="D65">
            <v>0</v>
          </cell>
          <cell r="E65">
            <v>0</v>
          </cell>
          <cell r="F65">
            <v>0</v>
          </cell>
          <cell r="G65">
            <v>0</v>
          </cell>
          <cell r="H65">
            <v>0</v>
          </cell>
          <cell r="I65">
            <v>0</v>
          </cell>
          <cell r="J65">
            <v>0</v>
          </cell>
          <cell r="K65" t="str">
            <v>PR19NES_BES29</v>
          </cell>
          <cell r="L65">
            <v>0</v>
          </cell>
          <cell r="M65">
            <v>0</v>
          </cell>
          <cell r="N65">
            <v>0</v>
          </cell>
          <cell r="O65">
            <v>0</v>
          </cell>
          <cell r="P65">
            <v>0</v>
          </cell>
          <cell r="Q65">
            <v>0</v>
          </cell>
          <cell r="R65">
            <v>0</v>
          </cell>
          <cell r="S65" t="str">
            <v>PR19SRN_WWN13</v>
          </cell>
          <cell r="T65">
            <v>0</v>
          </cell>
          <cell r="U65">
            <v>0</v>
          </cell>
          <cell r="V65">
            <v>0</v>
          </cell>
          <cell r="W65" t="str">
            <v>PR19SVE_F08</v>
          </cell>
          <cell r="X65">
            <v>0</v>
          </cell>
          <cell r="Y65" t="str">
            <v>PR19SWB_PC E3</v>
          </cell>
          <cell r="Z65">
            <v>0</v>
          </cell>
          <cell r="AA65" t="str">
            <v>PR19TMS_ET04</v>
          </cell>
          <cell r="AB65">
            <v>0</v>
          </cell>
          <cell r="AC65" t="str">
            <v>PR19UUW_G03-WWN</v>
          </cell>
          <cell r="AD65">
            <v>0</v>
          </cell>
          <cell r="AE65" t="str">
            <v>PR19WSH_Ft10</v>
          </cell>
          <cell r="AF65">
            <v>0</v>
          </cell>
          <cell r="AG65" t="str">
            <v>PR19WSX_E8</v>
          </cell>
          <cell r="AH65">
            <v>0</v>
          </cell>
          <cell r="AI65" t="str">
            <v>PR19YKY_40</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t="str">
            <v>PR19SRN_WWN06</v>
          </cell>
          <cell r="T66">
            <v>0</v>
          </cell>
          <cell r="U66">
            <v>0</v>
          </cell>
          <cell r="V66">
            <v>0</v>
          </cell>
          <cell r="W66" t="str">
            <v>PR19SVE_F09</v>
          </cell>
          <cell r="X66">
            <v>0</v>
          </cell>
          <cell r="Y66" t="str">
            <v>PR19SWB_PC F6</v>
          </cell>
          <cell r="Z66">
            <v>0</v>
          </cell>
          <cell r="AA66" t="str">
            <v>PR19TMS_EWS01</v>
          </cell>
          <cell r="AB66">
            <v>0</v>
          </cell>
          <cell r="AC66" t="str">
            <v>PR19UUW_G04-WWN</v>
          </cell>
          <cell r="AD66">
            <v>0</v>
          </cell>
          <cell r="AE66" t="str">
            <v>PR19WSH_En9</v>
          </cell>
          <cell r="AF66">
            <v>0</v>
          </cell>
          <cell r="AG66" t="str">
            <v>PR19WSX_E9</v>
          </cell>
          <cell r="AH66">
            <v>0</v>
          </cell>
          <cell r="AI66" t="str">
            <v>PR19CMA_YKY-01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t="str">
            <v>PR19SRN_WWN08</v>
          </cell>
          <cell r="T67">
            <v>0</v>
          </cell>
          <cell r="U67">
            <v>0</v>
          </cell>
          <cell r="V67">
            <v>0</v>
          </cell>
          <cell r="W67">
            <v>0</v>
          </cell>
          <cell r="X67">
            <v>0</v>
          </cell>
          <cell r="Y67" t="str">
            <v>PR19SWB_PC H1</v>
          </cell>
          <cell r="Z67">
            <v>0</v>
          </cell>
          <cell r="AA67" t="str">
            <v>PR19TMS_EWS02</v>
          </cell>
          <cell r="AB67">
            <v>0</v>
          </cell>
          <cell r="AC67" t="str">
            <v>PR19UUW_G05-WWN</v>
          </cell>
          <cell r="AD67">
            <v>0</v>
          </cell>
          <cell r="AE67">
            <v>0</v>
          </cell>
          <cell r="AF67">
            <v>0</v>
          </cell>
          <cell r="AG67" t="str">
            <v>PR19WSX_E10</v>
          </cell>
          <cell r="AH67">
            <v>0</v>
          </cell>
          <cell r="AI67">
            <v>0</v>
          </cell>
        </row>
        <row r="68">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t="str">
            <v>PR19SRN_WWN16</v>
          </cell>
          <cell r="T68">
            <v>0</v>
          </cell>
          <cell r="U68">
            <v>0</v>
          </cell>
          <cell r="V68">
            <v>0</v>
          </cell>
          <cell r="W68">
            <v>0</v>
          </cell>
          <cell r="X68">
            <v>0</v>
          </cell>
          <cell r="Y68">
            <v>0</v>
          </cell>
          <cell r="Z68">
            <v>0</v>
          </cell>
          <cell r="AA68" t="str">
            <v>PR19TMS_EWS03</v>
          </cell>
          <cell r="AB68">
            <v>0</v>
          </cell>
          <cell r="AC68" t="str">
            <v>PR19UUW_G06-WWN</v>
          </cell>
          <cell r="AD68">
            <v>0</v>
          </cell>
          <cell r="AE68">
            <v>0</v>
          </cell>
          <cell r="AF68">
            <v>0</v>
          </cell>
          <cell r="AG68" t="str">
            <v>PR19WSX_E11</v>
          </cell>
          <cell r="AH68">
            <v>0</v>
          </cell>
          <cell r="AI68">
            <v>0</v>
          </cell>
        </row>
        <row r="69">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t="str">
            <v>PR19TMS_ET07</v>
          </cell>
          <cell r="AB69">
            <v>0</v>
          </cell>
          <cell r="AC69">
            <v>0</v>
          </cell>
          <cell r="AD69">
            <v>0</v>
          </cell>
          <cell r="AE69">
            <v>0</v>
          </cell>
          <cell r="AF69">
            <v>0</v>
          </cell>
          <cell r="AG69" t="str">
            <v>PR19WSX_E13</v>
          </cell>
          <cell r="AH69">
            <v>0</v>
          </cell>
          <cell r="AI69">
            <v>0</v>
          </cell>
        </row>
        <row r="70">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row>
        <row r="78">
          <cell r="C78" t="str">
            <v>AFW</v>
          </cell>
          <cell r="D78">
            <v>0</v>
          </cell>
          <cell r="E78" t="str">
            <v>ANH</v>
          </cell>
          <cell r="F78">
            <v>0</v>
          </cell>
          <cell r="G78" t="str">
            <v>BRL</v>
          </cell>
          <cell r="H78">
            <v>0</v>
          </cell>
          <cell r="I78" t="str">
            <v>HDD</v>
          </cell>
          <cell r="J78">
            <v>0</v>
          </cell>
          <cell r="K78" t="str">
            <v>NES</v>
          </cell>
          <cell r="L78">
            <v>0</v>
          </cell>
          <cell r="M78" t="str">
            <v>PRT</v>
          </cell>
          <cell r="N78">
            <v>0</v>
          </cell>
          <cell r="O78" t="str">
            <v>SES</v>
          </cell>
          <cell r="P78">
            <v>0</v>
          </cell>
          <cell r="Q78" t="str">
            <v>SEW</v>
          </cell>
          <cell r="R78">
            <v>0</v>
          </cell>
          <cell r="S78" t="str">
            <v>SRN</v>
          </cell>
          <cell r="T78">
            <v>0</v>
          </cell>
          <cell r="U78" t="str">
            <v>SSC</v>
          </cell>
          <cell r="V78">
            <v>0</v>
          </cell>
          <cell r="W78" t="str">
            <v>SVE</v>
          </cell>
          <cell r="X78">
            <v>0</v>
          </cell>
          <cell r="Y78" t="str">
            <v>SWB</v>
          </cell>
          <cell r="Z78">
            <v>0</v>
          </cell>
          <cell r="AA78" t="str">
            <v>TMS</v>
          </cell>
          <cell r="AB78">
            <v>0</v>
          </cell>
          <cell r="AC78" t="str">
            <v>UUW</v>
          </cell>
          <cell r="AD78">
            <v>0</v>
          </cell>
          <cell r="AE78" t="str">
            <v>WSH</v>
          </cell>
          <cell r="AF78">
            <v>0</v>
          </cell>
          <cell r="AG78" t="str">
            <v>WSX</v>
          </cell>
          <cell r="AH78">
            <v>0</v>
          </cell>
          <cell r="AI78" t="str">
            <v>YKY</v>
          </cell>
          <cell r="AJ78">
            <v>0</v>
          </cell>
          <cell r="AK78">
            <v>0</v>
          </cell>
        </row>
        <row r="79">
          <cell r="C79" t="str">
            <v>PR19AFW_W-D5a</v>
          </cell>
          <cell r="D79">
            <v>0</v>
          </cell>
          <cell r="E79" t="str">
            <v>PR19ANH_18</v>
          </cell>
          <cell r="F79">
            <v>0</v>
          </cell>
          <cell r="G79" t="str">
            <v>PR19BRL_PC14</v>
          </cell>
          <cell r="H79">
            <v>0</v>
          </cell>
          <cell r="I79" t="str">
            <v>PR19HDD_D1</v>
          </cell>
          <cell r="J79">
            <v>0</v>
          </cell>
          <cell r="K79" t="str">
            <v>PR19NES_BES01</v>
          </cell>
          <cell r="L79">
            <v>0</v>
          </cell>
          <cell r="M79" t="str">
            <v>PR19PRT_PRT-Network Plus-12</v>
          </cell>
          <cell r="N79">
            <v>0</v>
          </cell>
          <cell r="O79" t="str">
            <v>PR19SES_B.2</v>
          </cell>
          <cell r="P79">
            <v>0</v>
          </cell>
          <cell r="Q79" t="str">
            <v>PR19SEW_C.2</v>
          </cell>
          <cell r="R79">
            <v>0</v>
          </cell>
          <cell r="S79" t="str">
            <v>PR19SRN_WR03</v>
          </cell>
          <cell r="T79">
            <v>0</v>
          </cell>
          <cell r="U79" t="str">
            <v>PR19SSC_A3</v>
          </cell>
          <cell r="V79">
            <v>0</v>
          </cell>
          <cell r="W79" t="str">
            <v>PR19SVE_A02</v>
          </cell>
          <cell r="X79">
            <v>0</v>
          </cell>
          <cell r="Y79" t="str">
            <v>PR19SWB_PC B8</v>
          </cell>
          <cell r="Z79">
            <v>0</v>
          </cell>
          <cell r="AA79" t="str">
            <v>PR19TMS_AR05</v>
          </cell>
          <cell r="AB79">
            <v>0</v>
          </cell>
          <cell r="AC79" t="str">
            <v>PR19UUW_D04-CF</v>
          </cell>
          <cell r="AD79">
            <v>0</v>
          </cell>
          <cell r="AE79" t="str">
            <v>PR19WSH_Wt6</v>
          </cell>
          <cell r="AF79">
            <v>0</v>
          </cell>
          <cell r="AG79" t="str">
            <v>PR19WSX_A2</v>
          </cell>
          <cell r="AH79">
            <v>0</v>
          </cell>
          <cell r="AI79" t="str">
            <v>PR19YKY_3</v>
          </cell>
          <cell r="AJ79">
            <v>0</v>
          </cell>
          <cell r="AK79">
            <v>0</v>
          </cell>
        </row>
        <row r="80">
          <cell r="C80" t="str">
            <v>PR19AFW_R-C2</v>
          </cell>
          <cell r="D80">
            <v>0</v>
          </cell>
          <cell r="E80" t="str">
            <v>PR19ANH_21</v>
          </cell>
          <cell r="F80">
            <v>0</v>
          </cell>
          <cell r="G80" t="str">
            <v>PR19BRL_PC15</v>
          </cell>
          <cell r="H80">
            <v>0</v>
          </cell>
          <cell r="I80" t="str">
            <v>PR19HDD_G4</v>
          </cell>
          <cell r="J80">
            <v>0</v>
          </cell>
          <cell r="K80" t="str">
            <v>PR19NES_BES02</v>
          </cell>
          <cell r="L80">
            <v>0</v>
          </cell>
          <cell r="M80" t="str">
            <v>PR19PRT_PRT-Water Resources-05</v>
          </cell>
          <cell r="N80">
            <v>0</v>
          </cell>
          <cell r="O80" t="str">
            <v>PR19SES_B.3</v>
          </cell>
          <cell r="P80">
            <v>0</v>
          </cell>
          <cell r="Q80" t="str">
            <v>PR19SEW_C.3</v>
          </cell>
          <cell r="R80">
            <v>0</v>
          </cell>
          <cell r="S80" t="str">
            <v>PR19SRN_WR04</v>
          </cell>
          <cell r="T80">
            <v>0</v>
          </cell>
          <cell r="U80" t="str">
            <v>PR19SSC_C6</v>
          </cell>
          <cell r="V80">
            <v>0</v>
          </cell>
          <cell r="W80" t="str">
            <v>PR19SVE_A04</v>
          </cell>
          <cell r="X80">
            <v>0</v>
          </cell>
          <cell r="Y80" t="str">
            <v>PR19SWB_PC E5</v>
          </cell>
          <cell r="Z80">
            <v>0</v>
          </cell>
          <cell r="AA80" t="str">
            <v>PR19TMS_AWS02</v>
          </cell>
          <cell r="AB80">
            <v>0</v>
          </cell>
          <cell r="AC80" t="str">
            <v>PR19UUW_D05-HH</v>
          </cell>
          <cell r="AD80">
            <v>0</v>
          </cell>
          <cell r="AE80" t="str">
            <v>PR19WSH_Wt7</v>
          </cell>
          <cell r="AF80">
            <v>0</v>
          </cell>
          <cell r="AG80" t="str">
            <v>PR19WSX_X3</v>
          </cell>
          <cell r="AH80">
            <v>0</v>
          </cell>
          <cell r="AI80" t="str">
            <v>PR19YKY_5</v>
          </cell>
          <cell r="AJ80">
            <v>0</v>
          </cell>
          <cell r="AK80">
            <v>0</v>
          </cell>
        </row>
        <row r="81">
          <cell r="C81" t="str">
            <v>PR19AFW_R-C3</v>
          </cell>
          <cell r="D81">
            <v>0</v>
          </cell>
          <cell r="E81" t="str">
            <v>PR19ANH_24</v>
          </cell>
          <cell r="F81">
            <v>0</v>
          </cell>
          <cell r="G81" t="str">
            <v>PR19BRL_PC16</v>
          </cell>
          <cell r="H81">
            <v>0</v>
          </cell>
          <cell r="I81" t="str">
            <v>PR19HDD_H2</v>
          </cell>
          <cell r="J81">
            <v>0</v>
          </cell>
          <cell r="K81" t="str">
            <v>PR19NES_BES03</v>
          </cell>
          <cell r="L81">
            <v>0</v>
          </cell>
          <cell r="M81" t="str">
            <v>PR19PRT_PRT-Network Plus-09</v>
          </cell>
          <cell r="N81">
            <v>0</v>
          </cell>
          <cell r="O81" t="str">
            <v>PR19SES_E.3</v>
          </cell>
          <cell r="P81">
            <v>0</v>
          </cell>
          <cell r="Q81" t="str">
            <v>PR19SEW_C.4</v>
          </cell>
          <cell r="R81">
            <v>0</v>
          </cell>
          <cell r="S81" t="str">
            <v>PR19SRN_RR04</v>
          </cell>
          <cell r="T81">
            <v>0</v>
          </cell>
          <cell r="U81" t="str">
            <v>PR19SSC_C8</v>
          </cell>
          <cell r="V81">
            <v>0</v>
          </cell>
          <cell r="W81" t="str">
            <v>PR19SVE_E01</v>
          </cell>
          <cell r="X81">
            <v>0</v>
          </cell>
          <cell r="Y81" t="str">
            <v>PR19SWB_PC E7</v>
          </cell>
          <cell r="Z81">
            <v>0</v>
          </cell>
          <cell r="AA81" t="str">
            <v>PR19TMS_BW11</v>
          </cell>
          <cell r="AB81">
            <v>0</v>
          </cell>
          <cell r="AC81" t="str">
            <v>PR19UUW_E06-CF</v>
          </cell>
          <cell r="AD81">
            <v>0</v>
          </cell>
          <cell r="AE81" t="str">
            <v>PR19WSH_En2</v>
          </cell>
          <cell r="AF81">
            <v>0</v>
          </cell>
          <cell r="AG81" t="str">
            <v>PR19WSX_C2</v>
          </cell>
          <cell r="AH81">
            <v>0</v>
          </cell>
          <cell r="AI81" t="str">
            <v>PR19YKY_6b</v>
          </cell>
          <cell r="AJ81">
            <v>0</v>
          </cell>
          <cell r="AK81">
            <v>0</v>
          </cell>
        </row>
        <row r="82">
          <cell r="C82" t="str">
            <v>PR19AFW_R-N4</v>
          </cell>
          <cell r="D82">
            <v>0</v>
          </cell>
          <cell r="E82" t="str">
            <v>PR19ANH_25</v>
          </cell>
          <cell r="F82">
            <v>0</v>
          </cell>
          <cell r="G82" t="str">
            <v>PR19BRL_NEP01</v>
          </cell>
          <cell r="H82">
            <v>0</v>
          </cell>
          <cell r="I82" t="str">
            <v>PR19HDD_H3</v>
          </cell>
          <cell r="J82">
            <v>0</v>
          </cell>
          <cell r="K82" t="str">
            <v>PR19NES_BES05</v>
          </cell>
          <cell r="L82">
            <v>0</v>
          </cell>
          <cell r="M82" t="str">
            <v>PR19PRT_PRT-Retail-04</v>
          </cell>
          <cell r="N82">
            <v>0</v>
          </cell>
          <cell r="O82" t="str">
            <v>PR19SES_E.4</v>
          </cell>
          <cell r="P82">
            <v>0</v>
          </cell>
          <cell r="Q82" t="str">
            <v>PR19SEW_C.5</v>
          </cell>
          <cell r="R82">
            <v>0</v>
          </cell>
          <cell r="S82" t="str">
            <v>PR19SRN_RR05</v>
          </cell>
          <cell r="T82">
            <v>0</v>
          </cell>
          <cell r="U82" t="str">
            <v>PR19SSC_E1</v>
          </cell>
          <cell r="V82">
            <v>0</v>
          </cell>
          <cell r="W82">
            <v>0</v>
          </cell>
          <cell r="X82">
            <v>0</v>
          </cell>
          <cell r="Y82" t="str">
            <v>PR19SWB_PC E8</v>
          </cell>
          <cell r="Z82">
            <v>0</v>
          </cell>
          <cell r="AA82" t="str">
            <v>PR19TMS_ER03</v>
          </cell>
          <cell r="AB82">
            <v>0</v>
          </cell>
          <cell r="AC82" t="str">
            <v>PR19UUW_E09-HH</v>
          </cell>
          <cell r="AD82">
            <v>0</v>
          </cell>
          <cell r="AE82" t="str">
            <v>PR19WSH_Sv3</v>
          </cell>
          <cell r="AF82">
            <v>0</v>
          </cell>
          <cell r="AG82" t="str">
            <v>PR19WSX_W4</v>
          </cell>
          <cell r="AH82">
            <v>0</v>
          </cell>
          <cell r="AI82" t="str">
            <v>PR19YKY_8</v>
          </cell>
          <cell r="AJ82">
            <v>0</v>
          </cell>
          <cell r="AK82">
            <v>0</v>
          </cell>
        </row>
        <row r="83">
          <cell r="C83" t="str">
            <v>PR19AFW_R-N6</v>
          </cell>
          <cell r="D83">
            <v>0</v>
          </cell>
          <cell r="E83" t="str">
            <v>PR19ANH_30</v>
          </cell>
          <cell r="F83">
            <v>0</v>
          </cell>
          <cell r="G83" t="str">
            <v>PR19BRL_PC29</v>
          </cell>
          <cell r="H83">
            <v>0</v>
          </cell>
          <cell r="I83" t="str">
            <v>PR19HDD_H4</v>
          </cell>
          <cell r="J83">
            <v>0</v>
          </cell>
          <cell r="K83" t="str">
            <v>PR19NES_BES06</v>
          </cell>
          <cell r="L83">
            <v>0</v>
          </cell>
          <cell r="M83" t="str">
            <v>PR19PRT_PRT-Network Plus-10</v>
          </cell>
          <cell r="N83">
            <v>0</v>
          </cell>
          <cell r="O83" t="str">
            <v>PR19SES_E.5</v>
          </cell>
          <cell r="P83">
            <v>0</v>
          </cell>
          <cell r="Q83" t="str">
            <v>PR19SEW_C.6</v>
          </cell>
          <cell r="R83">
            <v>0</v>
          </cell>
          <cell r="S83" t="str">
            <v>PR19SRN_N01</v>
          </cell>
          <cell r="T83">
            <v>0</v>
          </cell>
          <cell r="U83" t="str">
            <v>PR19SSC_E3</v>
          </cell>
          <cell r="V83">
            <v>0</v>
          </cell>
          <cell r="W83">
            <v>0</v>
          </cell>
          <cell r="X83">
            <v>0</v>
          </cell>
          <cell r="Y83" t="str">
            <v>PR19SWB_PC F3</v>
          </cell>
          <cell r="Z83">
            <v>0</v>
          </cell>
          <cell r="AA83" t="str">
            <v>PR19TMS_ET02</v>
          </cell>
          <cell r="AB83">
            <v>0</v>
          </cell>
          <cell r="AC83">
            <v>0</v>
          </cell>
          <cell r="AD83">
            <v>0</v>
          </cell>
          <cell r="AE83" t="str">
            <v>PR19WSH_Sv6</v>
          </cell>
          <cell r="AF83">
            <v>0</v>
          </cell>
          <cell r="AG83" t="str">
            <v>PR19WSX_Q5</v>
          </cell>
          <cell r="AH83">
            <v>0</v>
          </cell>
          <cell r="AI83" t="str">
            <v>PR19YKY_11</v>
          </cell>
          <cell r="AJ83">
            <v>0</v>
          </cell>
          <cell r="AK83">
            <v>0</v>
          </cell>
        </row>
        <row r="84">
          <cell r="C84" t="str">
            <v>PR19AFW_R-N7</v>
          </cell>
          <cell r="D84">
            <v>0</v>
          </cell>
          <cell r="E84" t="str">
            <v>PR19ANH_35</v>
          </cell>
          <cell r="F84">
            <v>0</v>
          </cell>
          <cell r="G84">
            <v>0</v>
          </cell>
          <cell r="H84">
            <v>0</v>
          </cell>
          <cell r="I84" t="str">
            <v>PR19HDD_NEP01</v>
          </cell>
          <cell r="J84">
            <v>0</v>
          </cell>
          <cell r="K84" t="str">
            <v>PR19NES_BES07</v>
          </cell>
          <cell r="L84">
            <v>0</v>
          </cell>
          <cell r="M84" t="str">
            <v>PR19PRT_NEP01</v>
          </cell>
          <cell r="N84">
            <v>0</v>
          </cell>
          <cell r="O84" t="str">
            <v>PR19SES_B.6</v>
          </cell>
          <cell r="P84">
            <v>0</v>
          </cell>
          <cell r="Q84" t="str">
            <v>PR19SEW_C.7</v>
          </cell>
          <cell r="R84">
            <v>0</v>
          </cell>
          <cell r="S84" t="str">
            <v>PR19SRN_N02</v>
          </cell>
          <cell r="T84">
            <v>0</v>
          </cell>
          <cell r="U84" t="str">
            <v>PR19SSC_E4</v>
          </cell>
          <cell r="V84">
            <v>0</v>
          </cell>
          <cell r="W84">
            <v>0</v>
          </cell>
          <cell r="X84">
            <v>0</v>
          </cell>
          <cell r="Y84" t="str">
            <v>PR19SWB_PC F4</v>
          </cell>
          <cell r="Z84">
            <v>0</v>
          </cell>
          <cell r="AA84" t="str">
            <v>PR19TMS_ET05</v>
          </cell>
          <cell r="AB84">
            <v>0</v>
          </cell>
          <cell r="AC84">
            <v>0</v>
          </cell>
          <cell r="AD84">
            <v>0</v>
          </cell>
          <cell r="AE84" t="str">
            <v>PR19WSH_Rt5</v>
          </cell>
          <cell r="AF84">
            <v>0</v>
          </cell>
          <cell r="AG84" t="str">
            <v>PR19WSX_NEP01</v>
          </cell>
          <cell r="AH84">
            <v>0</v>
          </cell>
          <cell r="AI84" t="str">
            <v>PR19YKY_12</v>
          </cell>
          <cell r="AJ84">
            <v>0</v>
          </cell>
          <cell r="AK84">
            <v>0</v>
          </cell>
        </row>
        <row r="85">
          <cell r="C85" t="str">
            <v>PR19AFW_R-N8</v>
          </cell>
          <cell r="D85">
            <v>0</v>
          </cell>
          <cell r="E85" t="str">
            <v>PR19ANH_36</v>
          </cell>
          <cell r="F85">
            <v>0</v>
          </cell>
          <cell r="G85">
            <v>0</v>
          </cell>
          <cell r="H85">
            <v>0</v>
          </cell>
          <cell r="I85">
            <v>0</v>
          </cell>
          <cell r="J85">
            <v>0</v>
          </cell>
          <cell r="K85" t="str">
            <v>PR19NES_BES22</v>
          </cell>
          <cell r="L85">
            <v>0</v>
          </cell>
          <cell r="M85">
            <v>0</v>
          </cell>
          <cell r="N85">
            <v>0</v>
          </cell>
          <cell r="O85" t="str">
            <v>PR19SES_NEP01</v>
          </cell>
          <cell r="P85">
            <v>0</v>
          </cell>
          <cell r="Q85" t="str">
            <v>PR19SEW_C.8</v>
          </cell>
          <cell r="R85">
            <v>0</v>
          </cell>
          <cell r="S85" t="str">
            <v xml:space="preserve">PR19SRN_WN10 </v>
          </cell>
          <cell r="T85">
            <v>0</v>
          </cell>
          <cell r="U85" t="str">
            <v>PR19SSC_F1</v>
          </cell>
          <cell r="V85">
            <v>0</v>
          </cell>
          <cell r="W85">
            <v>0</v>
          </cell>
          <cell r="X85">
            <v>0</v>
          </cell>
          <cell r="Y85" t="str">
            <v>PR19SWB_PC G1</v>
          </cell>
          <cell r="Z85">
            <v>0</v>
          </cell>
          <cell r="AA85" t="str">
            <v>PR19TMS_ET06</v>
          </cell>
          <cell r="AB85">
            <v>0</v>
          </cell>
          <cell r="AC85">
            <v>0</v>
          </cell>
          <cell r="AD85">
            <v>0</v>
          </cell>
          <cell r="AE85" t="str">
            <v>PR19WSH_Rt6</v>
          </cell>
          <cell r="AF85">
            <v>0</v>
          </cell>
          <cell r="AG85" t="str">
            <v>PR19WSX_DWMP</v>
          </cell>
          <cell r="AH85">
            <v>0</v>
          </cell>
          <cell r="AI85" t="str">
            <v>PR19YKY_13</v>
          </cell>
          <cell r="AJ85">
            <v>0</v>
          </cell>
          <cell r="AK85">
            <v>0</v>
          </cell>
        </row>
        <row r="86">
          <cell r="C86" t="str">
            <v>PR19AFW_R-N9</v>
          </cell>
          <cell r="D86">
            <v>0</v>
          </cell>
          <cell r="E86" t="str">
            <v>PR19ANH_37</v>
          </cell>
          <cell r="F86">
            <v>0</v>
          </cell>
          <cell r="G86">
            <v>0</v>
          </cell>
          <cell r="H86">
            <v>0</v>
          </cell>
          <cell r="I86">
            <v>0</v>
          </cell>
          <cell r="J86">
            <v>0</v>
          </cell>
          <cell r="K86" t="str">
            <v>PR19NES_BES01a</v>
          </cell>
          <cell r="L86">
            <v>0</v>
          </cell>
          <cell r="M86">
            <v>0</v>
          </cell>
          <cell r="N86">
            <v>0</v>
          </cell>
          <cell r="O86">
            <v>0</v>
          </cell>
          <cell r="P86">
            <v>0</v>
          </cell>
          <cell r="Q86" t="str">
            <v>PR19SEW_C.9</v>
          </cell>
          <cell r="R86">
            <v>0</v>
          </cell>
          <cell r="S86" t="str">
            <v xml:space="preserve">PR19SRN_WWN10 </v>
          </cell>
          <cell r="T86">
            <v>0</v>
          </cell>
          <cell r="U86" t="str">
            <v>PR19SSC_F2</v>
          </cell>
          <cell r="V86">
            <v>0</v>
          </cell>
          <cell r="W86">
            <v>0</v>
          </cell>
          <cell r="X86">
            <v>0</v>
          </cell>
          <cell r="Y86" t="str">
            <v>PR19SWB_PC G2</v>
          </cell>
          <cell r="Z86">
            <v>0</v>
          </cell>
          <cell r="AA86" t="str">
            <v>PR19TMS_EWS04</v>
          </cell>
          <cell r="AB86">
            <v>0</v>
          </cell>
          <cell r="AC86">
            <v>0</v>
          </cell>
          <cell r="AD86">
            <v>0</v>
          </cell>
          <cell r="AE86" t="str">
            <v>PR19WSH_Bl1</v>
          </cell>
          <cell r="AF86">
            <v>0</v>
          </cell>
          <cell r="AG86">
            <v>0</v>
          </cell>
          <cell r="AH86">
            <v>0</v>
          </cell>
          <cell r="AI86" t="str">
            <v>PR19YKY_14</v>
          </cell>
          <cell r="AJ86">
            <v>0</v>
          </cell>
          <cell r="AK86">
            <v>0</v>
          </cell>
        </row>
        <row r="87">
          <cell r="C87" t="str">
            <v>PR19AFW_NEP01</v>
          </cell>
          <cell r="D87">
            <v>0</v>
          </cell>
          <cell r="E87" t="str">
            <v>PR19ANH_40</v>
          </cell>
          <cell r="F87">
            <v>0</v>
          </cell>
          <cell r="G87">
            <v>0</v>
          </cell>
          <cell r="H87">
            <v>0</v>
          </cell>
          <cell r="I87">
            <v>0</v>
          </cell>
          <cell r="J87">
            <v>0</v>
          </cell>
          <cell r="K87" t="str">
            <v>PR19NES_BES02a</v>
          </cell>
          <cell r="L87">
            <v>0</v>
          </cell>
          <cell r="M87">
            <v>0</v>
          </cell>
          <cell r="N87">
            <v>0</v>
          </cell>
          <cell r="O87">
            <v>0</v>
          </cell>
          <cell r="P87">
            <v>0</v>
          </cell>
          <cell r="Q87" t="str">
            <v>PR19SEW_C.10</v>
          </cell>
          <cell r="R87">
            <v>0</v>
          </cell>
          <cell r="S87" t="str">
            <v>PR19SRN_WWN15</v>
          </cell>
          <cell r="T87">
            <v>0</v>
          </cell>
          <cell r="U87" t="str">
            <v>PR19SSC_NEP01</v>
          </cell>
          <cell r="V87">
            <v>0</v>
          </cell>
          <cell r="W87">
            <v>0</v>
          </cell>
          <cell r="X87">
            <v>0</v>
          </cell>
          <cell r="Y87" t="str">
            <v>PR19SWB_PC G3</v>
          </cell>
          <cell r="Z87">
            <v>0</v>
          </cell>
          <cell r="AA87" t="str">
            <v>PR19TMS_AR07</v>
          </cell>
          <cell r="AB87">
            <v>0</v>
          </cell>
          <cell r="AC87">
            <v>0</v>
          </cell>
          <cell r="AD87">
            <v>0</v>
          </cell>
          <cell r="AE87" t="str">
            <v>PR19WSH_Bl2</v>
          </cell>
          <cell r="AF87">
            <v>0</v>
          </cell>
          <cell r="AG87">
            <v>0</v>
          </cell>
          <cell r="AH87">
            <v>0</v>
          </cell>
          <cell r="AI87" t="str">
            <v>PR19YKY_15</v>
          </cell>
          <cell r="AJ87">
            <v>0</v>
          </cell>
          <cell r="AK87">
            <v>0</v>
          </cell>
        </row>
        <row r="88">
          <cell r="C88">
            <v>0</v>
          </cell>
          <cell r="D88">
            <v>0</v>
          </cell>
          <cell r="E88" t="str">
            <v>PR19ANH_NEP01</v>
          </cell>
          <cell r="F88">
            <v>0</v>
          </cell>
          <cell r="G88">
            <v>0</v>
          </cell>
          <cell r="H88">
            <v>0</v>
          </cell>
          <cell r="I88">
            <v>0</v>
          </cell>
          <cell r="J88">
            <v>0</v>
          </cell>
          <cell r="K88" t="str">
            <v>PR19NES_BES23</v>
          </cell>
          <cell r="L88">
            <v>0</v>
          </cell>
          <cell r="M88">
            <v>0</v>
          </cell>
          <cell r="N88">
            <v>0</v>
          </cell>
          <cell r="O88">
            <v>0</v>
          </cell>
          <cell r="P88">
            <v>0</v>
          </cell>
          <cell r="Q88" t="str">
            <v>PR19SEW_I.1</v>
          </cell>
          <cell r="R88">
            <v>0</v>
          </cell>
          <cell r="S88" t="str">
            <v>PR19SRN_RR06</v>
          </cell>
          <cell r="T88">
            <v>0</v>
          </cell>
          <cell r="U88">
            <v>0</v>
          </cell>
          <cell r="V88">
            <v>0</v>
          </cell>
          <cell r="W88">
            <v>0</v>
          </cell>
          <cell r="X88">
            <v>0</v>
          </cell>
          <cell r="Y88" t="str">
            <v>PR19SWB_PC G4</v>
          </cell>
          <cell r="Z88">
            <v>0</v>
          </cell>
          <cell r="AA88" t="str">
            <v>PR19TMS_NEP01</v>
          </cell>
          <cell r="AB88">
            <v>0</v>
          </cell>
          <cell r="AC88">
            <v>0</v>
          </cell>
          <cell r="AD88">
            <v>0</v>
          </cell>
          <cell r="AE88" t="str">
            <v>PR19WSH_Bl3</v>
          </cell>
          <cell r="AF88">
            <v>0</v>
          </cell>
          <cell r="AG88">
            <v>0</v>
          </cell>
          <cell r="AH88">
            <v>0</v>
          </cell>
          <cell r="AI88" t="str">
            <v>PR19YKY_16</v>
          </cell>
          <cell r="AJ88">
            <v>0</v>
          </cell>
          <cell r="AK88">
            <v>0</v>
          </cell>
        </row>
        <row r="89">
          <cell r="C89">
            <v>0</v>
          </cell>
          <cell r="D89">
            <v>0</v>
          </cell>
          <cell r="E89" t="str">
            <v>PR19ANH_43</v>
          </cell>
          <cell r="F89">
            <v>0</v>
          </cell>
          <cell r="G89">
            <v>0</v>
          </cell>
          <cell r="H89">
            <v>0</v>
          </cell>
          <cell r="I89">
            <v>0</v>
          </cell>
          <cell r="J89">
            <v>0</v>
          </cell>
          <cell r="K89" t="str">
            <v>PR19NES_BES30</v>
          </cell>
          <cell r="L89">
            <v>0</v>
          </cell>
          <cell r="M89">
            <v>0</v>
          </cell>
          <cell r="N89">
            <v>0</v>
          </cell>
          <cell r="O89">
            <v>0</v>
          </cell>
          <cell r="P89">
            <v>0</v>
          </cell>
          <cell r="Q89" t="str">
            <v>PR19SEW_J.2</v>
          </cell>
          <cell r="R89">
            <v>0</v>
          </cell>
          <cell r="S89" t="str">
            <v>PR19SRN_WN12</v>
          </cell>
          <cell r="T89">
            <v>0</v>
          </cell>
          <cell r="U89">
            <v>0</v>
          </cell>
          <cell r="V89">
            <v>0</v>
          </cell>
          <cell r="W89">
            <v>0</v>
          </cell>
          <cell r="X89">
            <v>0</v>
          </cell>
          <cell r="Y89">
            <v>0</v>
          </cell>
          <cell r="Z89">
            <v>0</v>
          </cell>
          <cell r="AA89" t="str">
            <v>PR19TMS_DWMP</v>
          </cell>
          <cell r="AB89">
            <v>0</v>
          </cell>
          <cell r="AC89">
            <v>0</v>
          </cell>
          <cell r="AD89">
            <v>0</v>
          </cell>
          <cell r="AE89" t="str">
            <v>PR19WSH_Bl5</v>
          </cell>
          <cell r="AF89">
            <v>0</v>
          </cell>
          <cell r="AG89">
            <v>0</v>
          </cell>
          <cell r="AH89">
            <v>0</v>
          </cell>
          <cell r="AI89" t="str">
            <v>PR19YKY_41</v>
          </cell>
          <cell r="AJ89">
            <v>0</v>
          </cell>
          <cell r="AK89">
            <v>0</v>
          </cell>
        </row>
        <row r="90">
          <cell r="C90">
            <v>0</v>
          </cell>
          <cell r="D90">
            <v>0</v>
          </cell>
          <cell r="E90" t="str">
            <v>PR19ANH_44</v>
          </cell>
          <cell r="F90">
            <v>0</v>
          </cell>
          <cell r="G90">
            <v>0</v>
          </cell>
          <cell r="H90">
            <v>0</v>
          </cell>
          <cell r="I90">
            <v>0</v>
          </cell>
          <cell r="J90">
            <v>0</v>
          </cell>
          <cell r="K90" t="str">
            <v>PR19NES_NEP01</v>
          </cell>
          <cell r="L90">
            <v>0</v>
          </cell>
          <cell r="M90">
            <v>0</v>
          </cell>
          <cell r="N90">
            <v>0</v>
          </cell>
          <cell r="O90">
            <v>0</v>
          </cell>
          <cell r="P90">
            <v>0</v>
          </cell>
          <cell r="Q90" t="str">
            <v>PR19SEW_L.1</v>
          </cell>
          <cell r="R90">
            <v>0</v>
          </cell>
          <cell r="S90" t="str">
            <v>PR19SRN_RR07</v>
          </cell>
          <cell r="T90">
            <v>0</v>
          </cell>
          <cell r="U90">
            <v>0</v>
          </cell>
          <cell r="V90">
            <v>0</v>
          </cell>
          <cell r="W90">
            <v>0</v>
          </cell>
          <cell r="X90">
            <v>0</v>
          </cell>
          <cell r="Y90">
            <v>0</v>
          </cell>
          <cell r="Z90">
            <v>0</v>
          </cell>
          <cell r="AA90" t="str">
            <v>PR19TMS_CC</v>
          </cell>
          <cell r="AB90">
            <v>0</v>
          </cell>
          <cell r="AC90">
            <v>0</v>
          </cell>
          <cell r="AD90">
            <v>0</v>
          </cell>
          <cell r="AE90" t="str">
            <v>PR19WSH_Ft3</v>
          </cell>
          <cell r="AF90">
            <v>0</v>
          </cell>
          <cell r="AG90">
            <v>0</v>
          </cell>
          <cell r="AH90">
            <v>0</v>
          </cell>
          <cell r="AI90" t="str">
            <v>PR19YKY_NEP01</v>
          </cell>
          <cell r="AJ90">
            <v>0</v>
          </cell>
          <cell r="AK90">
            <v>0</v>
          </cell>
        </row>
        <row r="91">
          <cell r="C91">
            <v>0</v>
          </cell>
          <cell r="D91">
            <v>0</v>
          </cell>
          <cell r="E91" t="str">
            <v>PR19ANH_45</v>
          </cell>
          <cell r="F91">
            <v>0</v>
          </cell>
          <cell r="G91">
            <v>0</v>
          </cell>
          <cell r="H91">
            <v>0</v>
          </cell>
          <cell r="I91">
            <v>0</v>
          </cell>
          <cell r="J91">
            <v>0</v>
          </cell>
          <cell r="K91" t="str">
            <v>PR19NES_BES32</v>
          </cell>
          <cell r="L91">
            <v>0</v>
          </cell>
          <cell r="M91">
            <v>0</v>
          </cell>
          <cell r="N91">
            <v>0</v>
          </cell>
          <cell r="O91">
            <v>0</v>
          </cell>
          <cell r="P91">
            <v>0</v>
          </cell>
          <cell r="Q91" t="str">
            <v>PR19SEW_B.5</v>
          </cell>
          <cell r="R91">
            <v>0</v>
          </cell>
          <cell r="S91" t="str">
            <v>PR19SRN_NEP01</v>
          </cell>
          <cell r="T91">
            <v>0</v>
          </cell>
          <cell r="U91">
            <v>0</v>
          </cell>
          <cell r="V91">
            <v>0</v>
          </cell>
          <cell r="W91">
            <v>0</v>
          </cell>
          <cell r="X91">
            <v>0</v>
          </cell>
          <cell r="Y91">
            <v>0</v>
          </cell>
          <cell r="Z91">
            <v>0</v>
          </cell>
          <cell r="AA91">
            <v>0</v>
          </cell>
          <cell r="AB91">
            <v>0</v>
          </cell>
          <cell r="AC91">
            <v>0</v>
          </cell>
          <cell r="AD91">
            <v>0</v>
          </cell>
          <cell r="AE91" t="str">
            <v>PR19WSH_Ft5</v>
          </cell>
          <cell r="AF91">
            <v>0</v>
          </cell>
          <cell r="AG91">
            <v>0</v>
          </cell>
          <cell r="AH91">
            <v>0</v>
          </cell>
          <cell r="AI91">
            <v>0</v>
          </cell>
          <cell r="AJ91">
            <v>0</v>
          </cell>
          <cell r="AK91">
            <v>0</v>
          </cell>
        </row>
        <row r="92">
          <cell r="C92">
            <v>0</v>
          </cell>
          <cell r="D92">
            <v>0</v>
          </cell>
          <cell r="E92" t="str">
            <v>PR19ANH_46</v>
          </cell>
          <cell r="F92">
            <v>0</v>
          </cell>
          <cell r="G92">
            <v>0</v>
          </cell>
          <cell r="H92">
            <v>0</v>
          </cell>
          <cell r="I92">
            <v>0</v>
          </cell>
          <cell r="J92">
            <v>0</v>
          </cell>
          <cell r="K92">
            <v>0</v>
          </cell>
          <cell r="L92">
            <v>0</v>
          </cell>
          <cell r="M92">
            <v>0</v>
          </cell>
          <cell r="N92">
            <v>0</v>
          </cell>
          <cell r="O92">
            <v>0</v>
          </cell>
          <cell r="P92">
            <v>0</v>
          </cell>
          <cell r="Q92" t="str">
            <v>PR19SEW_H.4</v>
          </cell>
          <cell r="R92">
            <v>0</v>
          </cell>
          <cell r="S92">
            <v>0</v>
          </cell>
          <cell r="T92">
            <v>0</v>
          </cell>
          <cell r="U92">
            <v>0</v>
          </cell>
          <cell r="V92">
            <v>0</v>
          </cell>
          <cell r="W92">
            <v>0</v>
          </cell>
          <cell r="X92">
            <v>0</v>
          </cell>
          <cell r="Y92">
            <v>0</v>
          </cell>
          <cell r="Z92">
            <v>0</v>
          </cell>
          <cell r="AA92">
            <v>0</v>
          </cell>
          <cell r="AB92">
            <v>0</v>
          </cell>
          <cell r="AC92">
            <v>0</v>
          </cell>
          <cell r="AD92">
            <v>0</v>
          </cell>
          <cell r="AE92" t="str">
            <v>PR19WSH_Ft6</v>
          </cell>
          <cell r="AF92">
            <v>0</v>
          </cell>
          <cell r="AG92">
            <v>0</v>
          </cell>
          <cell r="AH92">
            <v>0</v>
          </cell>
          <cell r="AI92">
            <v>0</v>
          </cell>
          <cell r="AJ92">
            <v>0</v>
          </cell>
          <cell r="AK92">
            <v>0</v>
          </cell>
        </row>
        <row r="93">
          <cell r="C93">
            <v>0</v>
          </cell>
          <cell r="D93">
            <v>0</v>
          </cell>
          <cell r="E93">
            <v>0</v>
          </cell>
          <cell r="F93">
            <v>0</v>
          </cell>
          <cell r="G93">
            <v>0</v>
          </cell>
          <cell r="H93">
            <v>0</v>
          </cell>
          <cell r="I93">
            <v>0</v>
          </cell>
          <cell r="J93">
            <v>0</v>
          </cell>
          <cell r="K93">
            <v>0</v>
          </cell>
          <cell r="L93">
            <v>0</v>
          </cell>
          <cell r="M93">
            <v>0</v>
          </cell>
          <cell r="N93">
            <v>0</v>
          </cell>
          <cell r="O93">
            <v>0</v>
          </cell>
          <cell r="P93">
            <v>0</v>
          </cell>
          <cell r="Q93" t="str">
            <v>PR19SEW_H.6</v>
          </cell>
          <cell r="R93">
            <v>0</v>
          </cell>
          <cell r="S93">
            <v>0</v>
          </cell>
          <cell r="T93">
            <v>0</v>
          </cell>
          <cell r="U93">
            <v>0</v>
          </cell>
          <cell r="V93">
            <v>0</v>
          </cell>
          <cell r="W93">
            <v>0</v>
          </cell>
          <cell r="X93">
            <v>0</v>
          </cell>
          <cell r="Y93">
            <v>0</v>
          </cell>
          <cell r="Z93">
            <v>0</v>
          </cell>
          <cell r="AA93">
            <v>0</v>
          </cell>
          <cell r="AB93">
            <v>0</v>
          </cell>
          <cell r="AC93">
            <v>0</v>
          </cell>
          <cell r="AD93">
            <v>0</v>
          </cell>
          <cell r="AE93" t="str">
            <v>PR19WSH_Ft7</v>
          </cell>
          <cell r="AF93">
            <v>0</v>
          </cell>
          <cell r="AG93">
            <v>0</v>
          </cell>
          <cell r="AH93">
            <v>0</v>
          </cell>
          <cell r="AI93">
            <v>0</v>
          </cell>
          <cell r="AJ93">
            <v>0</v>
          </cell>
          <cell r="AK93">
            <v>0</v>
          </cell>
        </row>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t="str">
            <v>PR19SEW_C.11</v>
          </cell>
          <cell r="R94">
            <v>0</v>
          </cell>
          <cell r="S94">
            <v>0</v>
          </cell>
          <cell r="T94">
            <v>0</v>
          </cell>
          <cell r="U94">
            <v>0</v>
          </cell>
          <cell r="V94">
            <v>0</v>
          </cell>
          <cell r="W94">
            <v>0</v>
          </cell>
          <cell r="X94">
            <v>0</v>
          </cell>
          <cell r="Y94">
            <v>0</v>
          </cell>
          <cell r="Z94">
            <v>0</v>
          </cell>
          <cell r="AA94">
            <v>0</v>
          </cell>
          <cell r="AB94">
            <v>0</v>
          </cell>
          <cell r="AC94">
            <v>0</v>
          </cell>
          <cell r="AD94">
            <v>0</v>
          </cell>
          <cell r="AE94" t="str">
            <v>PR19WSH_Ft8</v>
          </cell>
          <cell r="AF94">
            <v>0</v>
          </cell>
          <cell r="AG94">
            <v>0</v>
          </cell>
          <cell r="AH94">
            <v>0</v>
          </cell>
          <cell r="AI94">
            <v>0</v>
          </cell>
          <cell r="AJ94">
            <v>0</v>
          </cell>
          <cell r="AK94">
            <v>0</v>
          </cell>
        </row>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t="str">
            <v>PR19SEW_NEP01</v>
          </cell>
          <cell r="R95">
            <v>0</v>
          </cell>
          <cell r="S95">
            <v>0</v>
          </cell>
          <cell r="T95">
            <v>0</v>
          </cell>
          <cell r="U95">
            <v>0</v>
          </cell>
          <cell r="V95">
            <v>0</v>
          </cell>
          <cell r="W95">
            <v>0</v>
          </cell>
          <cell r="X95">
            <v>0</v>
          </cell>
          <cell r="Y95">
            <v>0</v>
          </cell>
          <cell r="Z95">
            <v>0</v>
          </cell>
          <cell r="AA95">
            <v>0</v>
          </cell>
          <cell r="AB95">
            <v>0</v>
          </cell>
          <cell r="AC95">
            <v>0</v>
          </cell>
          <cell r="AD95">
            <v>0</v>
          </cell>
          <cell r="AE95" t="str">
            <v>PR19WSH_Ft9</v>
          </cell>
          <cell r="AF95">
            <v>0</v>
          </cell>
          <cell r="AG95">
            <v>0</v>
          </cell>
          <cell r="AH95">
            <v>0</v>
          </cell>
          <cell r="AI95">
            <v>0</v>
          </cell>
          <cell r="AJ95">
            <v>0</v>
          </cell>
          <cell r="AK95">
            <v>0</v>
          </cell>
        </row>
        <row r="96">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t="str">
            <v>PR19WSH_Co1</v>
          </cell>
          <cell r="AF96">
            <v>0</v>
          </cell>
          <cell r="AG96">
            <v>0</v>
          </cell>
          <cell r="AH96">
            <v>0</v>
          </cell>
          <cell r="AI96">
            <v>0</v>
          </cell>
          <cell r="AJ96">
            <v>0</v>
          </cell>
          <cell r="AK96">
            <v>0</v>
          </cell>
        </row>
        <row r="97">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t="str">
            <v>PR19WSH_Co2</v>
          </cell>
          <cell r="AF97">
            <v>0</v>
          </cell>
          <cell r="AG97">
            <v>0</v>
          </cell>
          <cell r="AH97">
            <v>0</v>
          </cell>
          <cell r="AI97">
            <v>0</v>
          </cell>
          <cell r="AJ97">
            <v>0</v>
          </cell>
          <cell r="AK97">
            <v>0</v>
          </cell>
        </row>
        <row r="98">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t="str">
            <v>PR19WSH_Co3</v>
          </cell>
          <cell r="AF98">
            <v>0</v>
          </cell>
          <cell r="AG98">
            <v>0</v>
          </cell>
          <cell r="AH98">
            <v>0</v>
          </cell>
          <cell r="AI98">
            <v>0</v>
          </cell>
          <cell r="AJ98">
            <v>0</v>
          </cell>
          <cell r="AK98">
            <v>0</v>
          </cell>
        </row>
        <row r="99">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t="str">
            <v>PR19WSH_NEP01</v>
          </cell>
          <cell r="AF99">
            <v>0</v>
          </cell>
          <cell r="AG99">
            <v>0</v>
          </cell>
          <cell r="AH99">
            <v>0</v>
          </cell>
          <cell r="AI99">
            <v>0</v>
          </cell>
          <cell r="AJ99">
            <v>0</v>
          </cell>
          <cell r="AK99">
            <v>0</v>
          </cell>
        </row>
        <row r="100">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t="str">
            <v>PR19WSH_DWMP</v>
          </cell>
          <cell r="AF100">
            <v>0</v>
          </cell>
          <cell r="AG100">
            <v>0</v>
          </cell>
          <cell r="AH100">
            <v>0</v>
          </cell>
          <cell r="AI100">
            <v>0</v>
          </cell>
          <cell r="AJ100">
            <v>0</v>
          </cell>
          <cell r="AK100">
            <v>0</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row>
        <row r="102">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row>
        <row r="104">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row>
      </sheetData>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row r="5">
          <cell r="A5" t="str">
            <v>ID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cell r="U5" t="str">
            <v>Supply-side improvements delivering benefits in 2020-2025</v>
          </cell>
        </row>
        <row r="6">
          <cell r="U6" t="str">
            <v>Demand-side improvements delivering benefits in 2020-2025 (excl leakage and metering)</v>
          </cell>
        </row>
        <row r="7">
          <cell r="U7" t="str">
            <v>Internal interconnectors delivering benefits in 2020-2025</v>
          </cell>
        </row>
        <row r="8">
          <cell r="U8" t="str">
            <v>Supply-demand balance improvements delivering benefits starting from 2026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72"/>
  <sheetViews>
    <sheetView showGridLines="0" workbookViewId="0"/>
  </sheetViews>
  <sheetFormatPr defaultColWidth="0" defaultRowHeight="13.5" customHeight="1" zeroHeight="1" x14ac:dyDescent="0.15"/>
  <cols>
    <col min="1" max="1" width="11.6640625" style="16" customWidth="1"/>
    <col min="2" max="2" width="83.83203125" style="16" bestFit="1" customWidth="1"/>
    <col min="3" max="3" width="17.83203125" style="16" customWidth="1"/>
    <col min="4" max="10" width="11.6640625" style="16" customWidth="1"/>
    <col min="11" max="13" width="11.6640625" style="16" hidden="1" customWidth="1"/>
    <col min="14" max="16384" width="11.6640625" style="16" hidden="1"/>
  </cols>
  <sheetData>
    <row r="1" spans="1:10" ht="31.5" x14ac:dyDescent="0.15">
      <c r="A1" s="1" t="str">
        <f ca="1" xml:space="preserve"> RIGHT(CELL("filename", $A$1), LEN(CELL("filename", $A$1)) - SEARCH("]", CELL("filename", $A$1)))</f>
        <v>Cover</v>
      </c>
      <c r="B1" s="1"/>
      <c r="C1" s="13"/>
      <c r="D1" s="13"/>
      <c r="E1" s="13"/>
      <c r="F1" s="13"/>
      <c r="G1" s="13"/>
      <c r="H1" s="13"/>
      <c r="I1" s="13"/>
      <c r="J1" s="13"/>
    </row>
    <row r="2" spans="1:10" ht="12.75" x14ac:dyDescent="0.15"/>
    <row r="3" spans="1:10" s="53" customFormat="1" ht="23.25" x14ac:dyDescent="0.15">
      <c r="B3" s="140" t="s">
        <v>0</v>
      </c>
    </row>
    <row r="4" spans="1:10" ht="12.75" x14ac:dyDescent="0.15"/>
    <row r="5" spans="1:10" ht="12.75" x14ac:dyDescent="0.15">
      <c r="B5" s="16" t="s">
        <v>1</v>
      </c>
      <c r="C5" s="64">
        <v>2</v>
      </c>
    </row>
    <row r="6" spans="1:10" ht="12.75" x14ac:dyDescent="0.15">
      <c r="B6" s="16" t="s">
        <v>2</v>
      </c>
      <c r="C6" s="141" t="str">
        <f ca="1" xml:space="preserve"> MID(CELL("filename"), FIND("[", CELL("filename"), 1) + 1, FIND("]", CELL("filename"), 1) - FIND("[", CELL("filename"), 1) - 1)</f>
        <v>PR24-Revenue-adjustments-feeder-model-v2.0 (broken links 24 08 23).xlsx</v>
      </c>
    </row>
    <row r="7" spans="1:10" ht="12.75" x14ac:dyDescent="0.15">
      <c r="B7" s="16" t="s">
        <v>3</v>
      </c>
      <c r="C7" s="547">
        <v>45121</v>
      </c>
    </row>
    <row r="8" spans="1:10" ht="12.75" x14ac:dyDescent="0.15"/>
    <row r="9" spans="1:10" ht="12.75" x14ac:dyDescent="0.15">
      <c r="B9" s="16" t="s">
        <v>4</v>
      </c>
      <c r="C9" s="57" t="s">
        <v>5</v>
      </c>
    </row>
    <row r="10" spans="1:10" ht="12.75" x14ac:dyDescent="0.15"/>
    <row r="11" spans="1:10" ht="12.75" x14ac:dyDescent="0.2">
      <c r="B11" s="16" t="s">
        <v>6</v>
      </c>
      <c r="C11" s="55"/>
    </row>
    <row r="12" spans="1:10" ht="12.75" x14ac:dyDescent="0.15"/>
    <row r="13" spans="1:10" ht="12.75" x14ac:dyDescent="0.15"/>
    <row r="14" spans="1:10" ht="12.75" x14ac:dyDescent="0.15"/>
    <row r="15" spans="1:10" ht="12.75" x14ac:dyDescent="0.15"/>
    <row r="16" spans="1:10" ht="12.75" x14ac:dyDescent="0.15"/>
    <row r="17" ht="12.75" x14ac:dyDescent="0.15"/>
    <row r="18" ht="12.75" x14ac:dyDescent="0.15"/>
    <row r="19" ht="12.75" x14ac:dyDescent="0.15"/>
    <row r="20" ht="12.75" x14ac:dyDescent="0.15"/>
    <row r="21" ht="12.75" x14ac:dyDescent="0.15"/>
    <row r="22" ht="12.75" x14ac:dyDescent="0.15"/>
    <row r="23" ht="12.75" x14ac:dyDescent="0.15"/>
    <row r="24" ht="12.75" x14ac:dyDescent="0.15"/>
    <row r="25" ht="12.75" x14ac:dyDescent="0.15"/>
    <row r="26" ht="12.75" x14ac:dyDescent="0.15"/>
    <row r="27" ht="12.75" x14ac:dyDescent="0.15"/>
    <row r="28" ht="12.75" x14ac:dyDescent="0.15"/>
    <row r="29" ht="12.75" x14ac:dyDescent="0.15"/>
    <row r="30" ht="12.75" x14ac:dyDescent="0.15"/>
    <row r="31" ht="12.75" x14ac:dyDescent="0.15"/>
    <row r="32" ht="12.75" x14ac:dyDescent="0.15"/>
    <row r="33" ht="12.75" x14ac:dyDescent="0.15"/>
    <row r="34" ht="12.75" x14ac:dyDescent="0.15"/>
    <row r="35" ht="12.75" x14ac:dyDescent="0.15"/>
    <row r="36" ht="12.75" x14ac:dyDescent="0.15"/>
    <row r="37" ht="12.75" x14ac:dyDescent="0.15"/>
    <row r="38" ht="12.75" x14ac:dyDescent="0.15"/>
    <row r="39" ht="13.5" customHeight="1" x14ac:dyDescent="0.15"/>
    <row r="40" ht="13.5" customHeight="1" x14ac:dyDescent="0.15"/>
    <row r="41" ht="13.5"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row r="64"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sheetData>
  <hyperlinks>
    <hyperlink ref="C9" r:id="rId1"/>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90" zoomScaleNormal="90" workbookViewId="0"/>
  </sheetViews>
  <sheetFormatPr defaultColWidth="0" defaultRowHeight="12.75" zeroHeight="1" x14ac:dyDescent="0.2"/>
  <cols>
    <col min="1" max="4" width="3.6640625" style="37" customWidth="1"/>
    <col min="5" max="5" width="70" style="37" customWidth="1"/>
    <col min="6" max="6" width="4.33203125" style="37" customWidth="1"/>
    <col min="7" max="7" width="48.6640625" style="37" bestFit="1" customWidth="1"/>
    <col min="8" max="8" width="3.6640625" style="37" customWidth="1"/>
    <col min="9" max="9" width="55" style="37" bestFit="1" customWidth="1"/>
    <col min="10" max="10" width="3.6640625" style="37" customWidth="1"/>
    <col min="11" max="11" width="35.6640625" style="37" customWidth="1"/>
    <col min="12" max="12" width="9.1640625" style="37" customWidth="1"/>
    <col min="13" max="13" width="9.1640625" style="37" hidden="1" customWidth="1"/>
    <col min="14" max="16384" width="12.5" style="37" hidden="1"/>
  </cols>
  <sheetData>
    <row r="1" spans="1:11" s="51" customFormat="1" ht="31.5" x14ac:dyDescent="0.15">
      <c r="A1" s="1" t="str">
        <f ca="1" xml:space="preserve"> RIGHT(CELL("filename", A1), LEN(CELL("filename", A1)) - SEARCH("]", CELL("filename", A1)))</f>
        <v>FAST</v>
      </c>
    </row>
    <row r="2" spans="1:11" x14ac:dyDescent="0.2"/>
    <row r="3" spans="1:11" s="42" customFormat="1" ht="21" x14ac:dyDescent="0.35">
      <c r="A3" s="31" t="s">
        <v>7</v>
      </c>
      <c r="I3" s="31" t="s">
        <v>8</v>
      </c>
      <c r="K3" s="31" t="s">
        <v>9</v>
      </c>
    </row>
    <row r="4" spans="1:11" x14ac:dyDescent="0.2"/>
    <row r="5" spans="1:11" s="29" customFormat="1" ht="15.75" x14ac:dyDescent="0.25">
      <c r="B5" s="26" t="s">
        <v>10</v>
      </c>
      <c r="D5" s="28"/>
      <c r="E5" s="15"/>
    </row>
    <row r="6" spans="1:11" x14ac:dyDescent="0.2">
      <c r="B6" s="18"/>
      <c r="C6" s="18"/>
      <c r="D6" s="24"/>
      <c r="E6" s="48" t="s">
        <v>11</v>
      </c>
      <c r="G6" s="12" t="s">
        <v>12</v>
      </c>
      <c r="H6" s="17"/>
      <c r="I6" s="12" t="s">
        <v>13</v>
      </c>
      <c r="J6" s="17"/>
      <c r="K6" s="17" t="s">
        <v>14</v>
      </c>
    </row>
    <row r="7" spans="1:11" x14ac:dyDescent="0.2">
      <c r="B7" s="18"/>
      <c r="C7" s="18"/>
      <c r="D7" s="24"/>
      <c r="E7" s="61"/>
      <c r="G7" s="12"/>
      <c r="H7" s="17"/>
      <c r="I7" s="17" t="s">
        <v>15</v>
      </c>
      <c r="J7" s="17"/>
      <c r="K7" s="17"/>
    </row>
    <row r="8" spans="1:11" x14ac:dyDescent="0.2">
      <c r="B8" s="18"/>
      <c r="C8" s="18"/>
      <c r="D8" s="24"/>
      <c r="E8" s="56" t="s">
        <v>16</v>
      </c>
      <c r="G8" s="12" t="s">
        <v>17</v>
      </c>
      <c r="H8" s="17"/>
      <c r="I8" s="17" t="s">
        <v>18</v>
      </c>
      <c r="J8" s="17"/>
      <c r="K8" s="17" t="s">
        <v>14</v>
      </c>
    </row>
    <row r="9" spans="1:11" x14ac:dyDescent="0.2">
      <c r="B9" s="18"/>
      <c r="C9" s="18"/>
      <c r="D9" s="24"/>
      <c r="E9" s="12"/>
      <c r="G9" s="12"/>
      <c r="H9" s="17"/>
      <c r="I9" s="17" t="s">
        <v>19</v>
      </c>
      <c r="J9" s="17"/>
      <c r="K9" s="17"/>
    </row>
    <row r="10" spans="1:11" x14ac:dyDescent="0.2">
      <c r="B10" s="18"/>
      <c r="C10" s="18"/>
      <c r="D10" s="24"/>
      <c r="E10" s="12" t="s">
        <v>20</v>
      </c>
      <c r="F10" s="17"/>
      <c r="G10" s="12" t="s">
        <v>21</v>
      </c>
      <c r="H10" s="17"/>
      <c r="I10" s="17" t="s">
        <v>22</v>
      </c>
      <c r="J10" s="17"/>
      <c r="K10" s="17" t="s">
        <v>14</v>
      </c>
    </row>
    <row r="11" spans="1:11" x14ac:dyDescent="0.2">
      <c r="B11" s="18"/>
      <c r="C11" s="18"/>
      <c r="D11" s="24"/>
      <c r="E11" s="12"/>
      <c r="F11" s="17"/>
      <c r="G11" s="12"/>
      <c r="H11" s="17"/>
      <c r="I11" s="17"/>
      <c r="J11" s="17"/>
      <c r="K11" s="17"/>
    </row>
    <row r="12" spans="1:11" x14ac:dyDescent="0.2">
      <c r="B12" s="18"/>
      <c r="C12" s="18"/>
      <c r="D12" s="24"/>
      <c r="E12" s="12" t="s">
        <v>23</v>
      </c>
      <c r="F12" s="17"/>
      <c r="G12" s="12"/>
      <c r="H12" s="17"/>
      <c r="I12" s="17"/>
      <c r="J12" s="17"/>
      <c r="K12" s="17"/>
    </row>
    <row r="13" spans="1:11" x14ac:dyDescent="0.2">
      <c r="B13" s="18"/>
      <c r="C13" s="18"/>
      <c r="D13" s="24"/>
      <c r="E13" s="12" t="s">
        <v>24</v>
      </c>
      <c r="F13" s="17"/>
      <c r="G13" s="12"/>
      <c r="H13" s="17"/>
      <c r="I13" s="17"/>
      <c r="J13" s="17"/>
      <c r="K13" s="17"/>
    </row>
    <row r="14" spans="1:11" x14ac:dyDescent="0.2">
      <c r="B14" s="18"/>
      <c r="C14" s="18"/>
      <c r="D14" s="24"/>
      <c r="E14" s="12"/>
      <c r="F14" s="17"/>
      <c r="G14" s="12"/>
      <c r="H14" s="17"/>
      <c r="I14" s="17"/>
      <c r="J14" s="17"/>
      <c r="K14" s="17"/>
    </row>
    <row r="15" spans="1:11" x14ac:dyDescent="0.2">
      <c r="B15" s="18"/>
      <c r="C15" s="18"/>
      <c r="D15" s="24"/>
      <c r="E15" s="41" t="s">
        <v>25</v>
      </c>
      <c r="G15" s="12" t="s">
        <v>26</v>
      </c>
      <c r="I15" s="37" t="s">
        <v>27</v>
      </c>
      <c r="K15" s="37" t="s">
        <v>14</v>
      </c>
    </row>
    <row r="16" spans="1:11" x14ac:dyDescent="0.2">
      <c r="B16" s="18"/>
      <c r="C16" s="18"/>
      <c r="D16" s="24"/>
      <c r="E16" s="12"/>
      <c r="G16" s="12"/>
      <c r="I16" s="37" t="s">
        <v>28</v>
      </c>
    </row>
    <row r="17" spans="2:11" s="29" customFormat="1" ht="15.75" x14ac:dyDescent="0.25">
      <c r="B17" s="26" t="s">
        <v>29</v>
      </c>
      <c r="C17" s="30"/>
      <c r="D17" s="28"/>
      <c r="E17" s="15"/>
      <c r="G17" s="15"/>
    </row>
    <row r="18" spans="2:11" x14ac:dyDescent="0.2">
      <c r="B18" s="18"/>
      <c r="C18" s="18"/>
      <c r="D18" s="24"/>
      <c r="E18" s="58" t="s">
        <v>30</v>
      </c>
      <c r="G18" s="12" t="s">
        <v>31</v>
      </c>
      <c r="I18" s="37" t="s">
        <v>22</v>
      </c>
      <c r="K18" s="37" t="s">
        <v>32</v>
      </c>
    </row>
    <row r="19" spans="2:11" x14ac:dyDescent="0.2">
      <c r="B19" s="18"/>
      <c r="C19" s="18"/>
      <c r="D19" s="24"/>
      <c r="E19" s="12"/>
      <c r="G19" s="12"/>
      <c r="K19" s="37" t="s">
        <v>33</v>
      </c>
    </row>
    <row r="20" spans="2:11" x14ac:dyDescent="0.2">
      <c r="B20" s="18"/>
      <c r="C20" s="18"/>
      <c r="D20" s="24"/>
      <c r="E20" s="33" t="s">
        <v>34</v>
      </c>
      <c r="G20" s="12" t="s">
        <v>35</v>
      </c>
      <c r="I20" s="37" t="s">
        <v>22</v>
      </c>
      <c r="K20" s="37" t="s">
        <v>36</v>
      </c>
    </row>
    <row r="21" spans="2:11" x14ac:dyDescent="0.2">
      <c r="B21" s="18"/>
      <c r="C21" s="18"/>
      <c r="D21" s="24"/>
      <c r="E21" s="12"/>
      <c r="G21" s="12"/>
      <c r="K21" s="37" t="s">
        <v>37</v>
      </c>
    </row>
    <row r="22" spans="2:11" x14ac:dyDescent="0.2">
      <c r="B22" s="18"/>
      <c r="C22" s="18"/>
      <c r="D22" s="24"/>
      <c r="E22" s="63" t="s">
        <v>38</v>
      </c>
      <c r="G22" s="12" t="s">
        <v>39</v>
      </c>
      <c r="I22" s="37" t="s">
        <v>13</v>
      </c>
      <c r="K22" s="37" t="s">
        <v>36</v>
      </c>
    </row>
    <row r="23" spans="2:11" x14ac:dyDescent="0.2">
      <c r="B23" s="18"/>
      <c r="C23" s="18"/>
      <c r="D23" s="24"/>
      <c r="E23" s="12"/>
      <c r="G23" s="12"/>
      <c r="I23" s="37" t="s">
        <v>15</v>
      </c>
      <c r="K23" s="37" t="s">
        <v>37</v>
      </c>
    </row>
    <row r="24" spans="2:11" x14ac:dyDescent="0.2">
      <c r="B24" s="18"/>
      <c r="C24" s="18"/>
      <c r="D24" s="24"/>
      <c r="E24" s="34" t="s">
        <v>40</v>
      </c>
      <c r="G24" s="12" t="s">
        <v>41</v>
      </c>
      <c r="I24" s="37" t="s">
        <v>22</v>
      </c>
      <c r="K24" s="37" t="s">
        <v>42</v>
      </c>
    </row>
    <row r="25" spans="2:11" x14ac:dyDescent="0.2">
      <c r="K25" s="37" t="s">
        <v>43</v>
      </c>
    </row>
    <row r="26" spans="2:11" x14ac:dyDescent="0.2">
      <c r="E26" s="45" t="s">
        <v>44</v>
      </c>
      <c r="G26" s="37" t="s">
        <v>45</v>
      </c>
      <c r="I26" s="37" t="s">
        <v>46</v>
      </c>
      <c r="K26" s="37" t="s">
        <v>47</v>
      </c>
    </row>
    <row r="27" spans="2:11" x14ac:dyDescent="0.2">
      <c r="K27" s="37" t="s">
        <v>48</v>
      </c>
    </row>
    <row r="28" spans="2:11" ht="24.75" customHeight="1" x14ac:dyDescent="0.2">
      <c r="E28" s="47">
        <v>0</v>
      </c>
      <c r="G28" s="37" t="s">
        <v>49</v>
      </c>
      <c r="I28" s="37" t="s">
        <v>46</v>
      </c>
      <c r="K28" s="37" t="s">
        <v>50</v>
      </c>
    </row>
    <row r="29" spans="2:11" x14ac:dyDescent="0.2">
      <c r="K29" s="37" t="s">
        <v>51</v>
      </c>
    </row>
    <row r="30" spans="2:11" x14ac:dyDescent="0.2">
      <c r="E30" s="37" t="s">
        <v>52</v>
      </c>
    </row>
    <row r="31" spans="2:11" x14ac:dyDescent="0.2"/>
    <row r="32" spans="2:11" s="29" customFormat="1" ht="15.75" x14ac:dyDescent="0.25">
      <c r="B32" s="26" t="s">
        <v>53</v>
      </c>
      <c r="C32" s="30"/>
      <c r="D32" s="28"/>
      <c r="E32" s="15"/>
      <c r="F32" s="15"/>
      <c r="G32" s="15"/>
    </row>
    <row r="33" spans="1:11" x14ac:dyDescent="0.2">
      <c r="B33" s="18"/>
      <c r="C33" s="18"/>
      <c r="D33" s="24"/>
      <c r="E33" s="33" t="s">
        <v>54</v>
      </c>
      <c r="F33" s="12"/>
      <c r="G33" s="12" t="s">
        <v>55</v>
      </c>
      <c r="I33" s="37" t="s">
        <v>14</v>
      </c>
      <c r="K33" s="37" t="s">
        <v>36</v>
      </c>
    </row>
    <row r="34" spans="1:11" x14ac:dyDescent="0.2">
      <c r="B34" s="18"/>
      <c r="C34" s="18"/>
      <c r="D34" s="24"/>
      <c r="E34" s="12"/>
      <c r="F34" s="12"/>
      <c r="G34" s="12"/>
      <c r="K34" s="37" t="s">
        <v>37</v>
      </c>
    </row>
    <row r="35" spans="1:11" x14ac:dyDescent="0.2">
      <c r="B35" s="18"/>
      <c r="C35" s="18"/>
      <c r="D35" s="24"/>
      <c r="E35" s="44" t="s">
        <v>56</v>
      </c>
      <c r="F35" s="12"/>
      <c r="G35" s="12" t="s">
        <v>57</v>
      </c>
      <c r="I35" s="37" t="s">
        <v>58</v>
      </c>
      <c r="K35" s="37" t="s">
        <v>59</v>
      </c>
    </row>
    <row r="36" spans="1:11" x14ac:dyDescent="0.2">
      <c r="B36" s="18"/>
      <c r="C36" s="18"/>
      <c r="D36" s="24"/>
      <c r="E36" s="12"/>
      <c r="F36" s="12"/>
      <c r="G36" s="12"/>
      <c r="I36" s="37" t="s">
        <v>60</v>
      </c>
      <c r="K36" s="37" t="s">
        <v>61</v>
      </c>
    </row>
    <row r="37" spans="1:11" s="29" customFormat="1" ht="15.75" x14ac:dyDescent="0.25">
      <c r="B37" s="26" t="s">
        <v>62</v>
      </c>
      <c r="C37" s="30"/>
      <c r="D37" s="28"/>
      <c r="E37" s="15"/>
      <c r="F37" s="15"/>
      <c r="G37" s="15"/>
    </row>
    <row r="38" spans="1:11" x14ac:dyDescent="0.2">
      <c r="B38" s="18"/>
      <c r="C38" s="18"/>
      <c r="D38" s="24"/>
      <c r="E38" s="12"/>
      <c r="F38" s="12"/>
      <c r="G38" s="12"/>
    </row>
    <row r="39" spans="1:11" x14ac:dyDescent="0.2">
      <c r="B39" s="18"/>
      <c r="C39" s="18"/>
      <c r="D39" s="24"/>
      <c r="E39" s="59" t="s">
        <v>63</v>
      </c>
      <c r="F39" s="12"/>
      <c r="G39" s="12" t="s">
        <v>64</v>
      </c>
      <c r="I39" s="37" t="s">
        <v>22</v>
      </c>
      <c r="K39" s="37" t="s">
        <v>65</v>
      </c>
    </row>
    <row r="40" spans="1:11" x14ac:dyDescent="0.2">
      <c r="B40" s="18"/>
      <c r="C40" s="18"/>
      <c r="D40" s="24"/>
      <c r="E40" s="12"/>
      <c r="F40" s="12"/>
      <c r="G40" s="12"/>
      <c r="K40" s="37" t="s">
        <v>66</v>
      </c>
    </row>
    <row r="41" spans="1:11" s="29" customFormat="1" ht="15.75" x14ac:dyDescent="0.25">
      <c r="A41" s="15"/>
      <c r="B41" s="26" t="s">
        <v>67</v>
      </c>
      <c r="C41" s="30"/>
      <c r="D41" s="28"/>
      <c r="E41" s="15"/>
      <c r="F41" s="15"/>
      <c r="G41" s="15"/>
    </row>
    <row r="42" spans="1:11" x14ac:dyDescent="0.2">
      <c r="B42" s="18"/>
      <c r="C42" s="18"/>
      <c r="D42" s="24"/>
      <c r="E42" s="12"/>
      <c r="F42" s="12"/>
      <c r="G42" s="12"/>
    </row>
    <row r="43" spans="1:11" x14ac:dyDescent="0.2">
      <c r="B43" s="18"/>
      <c r="C43" s="18"/>
      <c r="D43" s="24"/>
      <c r="E43" s="60" t="s">
        <v>68</v>
      </c>
      <c r="F43" s="12"/>
      <c r="G43" s="12" t="s">
        <v>69</v>
      </c>
      <c r="K43" s="37" t="s">
        <v>32</v>
      </c>
    </row>
    <row r="44" spans="1:11" x14ac:dyDescent="0.2">
      <c r="B44" s="18"/>
      <c r="C44" s="18"/>
      <c r="D44" s="24"/>
      <c r="E44" s="27"/>
      <c r="F44" s="12"/>
      <c r="G44" s="12"/>
      <c r="K44" s="37" t="s">
        <v>70</v>
      </c>
    </row>
    <row r="45" spans="1:11" x14ac:dyDescent="0.2">
      <c r="B45" s="18"/>
      <c r="C45" s="18"/>
      <c r="D45" s="24"/>
      <c r="E45" s="50" t="s">
        <v>71</v>
      </c>
      <c r="F45" s="12"/>
      <c r="G45" s="12" t="s">
        <v>72</v>
      </c>
      <c r="K45" s="37" t="s">
        <v>36</v>
      </c>
    </row>
    <row r="46" spans="1:11" x14ac:dyDescent="0.2">
      <c r="B46" s="18"/>
      <c r="C46" s="18"/>
      <c r="D46" s="24"/>
      <c r="E46" s="27"/>
      <c r="F46" s="12"/>
      <c r="G46" s="12"/>
      <c r="K46" s="37" t="s">
        <v>73</v>
      </c>
    </row>
    <row r="47" spans="1:11" x14ac:dyDescent="0.2">
      <c r="B47" s="18"/>
      <c r="C47" s="18"/>
      <c r="D47" s="24"/>
      <c r="E47" s="43" t="s">
        <v>74</v>
      </c>
      <c r="F47" s="12"/>
      <c r="G47" s="12" t="s">
        <v>75</v>
      </c>
      <c r="K47" s="37" t="s">
        <v>76</v>
      </c>
    </row>
    <row r="48" spans="1:11" x14ac:dyDescent="0.2">
      <c r="B48" s="18"/>
      <c r="C48" s="18"/>
      <c r="D48" s="24"/>
      <c r="E48" s="27"/>
      <c r="F48" s="12"/>
      <c r="G48" s="12"/>
      <c r="K48" s="37" t="s">
        <v>77</v>
      </c>
    </row>
    <row r="49" spans="1:11" x14ac:dyDescent="0.2">
      <c r="B49" s="18"/>
      <c r="C49" s="18"/>
      <c r="D49" s="24"/>
      <c r="E49" s="62" t="s">
        <v>78</v>
      </c>
      <c r="F49" s="12"/>
      <c r="G49" s="12" t="s">
        <v>79</v>
      </c>
      <c r="K49" s="37" t="s">
        <v>80</v>
      </c>
    </row>
    <row r="50" spans="1:11" x14ac:dyDescent="0.2">
      <c r="B50" s="18"/>
      <c r="C50" s="18"/>
      <c r="D50" s="24"/>
      <c r="E50" s="27"/>
      <c r="F50" s="12"/>
      <c r="G50" s="12"/>
      <c r="K50" s="32" t="s">
        <v>81</v>
      </c>
    </row>
    <row r="51" spans="1:11" x14ac:dyDescent="0.2">
      <c r="B51" s="17"/>
      <c r="C51" s="17"/>
      <c r="D51" s="17"/>
      <c r="E51" s="49" t="s">
        <v>82</v>
      </c>
      <c r="F51" s="17"/>
      <c r="G51" s="17" t="s">
        <v>83</v>
      </c>
      <c r="K51" s="37" t="s">
        <v>84</v>
      </c>
    </row>
    <row r="52" spans="1:11" x14ac:dyDescent="0.2">
      <c r="B52" s="17"/>
      <c r="C52" s="17"/>
      <c r="D52" s="17"/>
      <c r="E52" s="27"/>
      <c r="F52" s="17"/>
      <c r="G52" s="17"/>
      <c r="K52" s="32" t="s">
        <v>85</v>
      </c>
    </row>
    <row r="53" spans="1:11" x14ac:dyDescent="0.2">
      <c r="B53" s="17"/>
      <c r="C53" s="17"/>
      <c r="D53" s="17"/>
      <c r="E53" s="52" t="s">
        <v>86</v>
      </c>
      <c r="F53" s="17"/>
      <c r="G53" s="17" t="s">
        <v>87</v>
      </c>
      <c r="K53" s="37" t="s">
        <v>88</v>
      </c>
    </row>
    <row r="54" spans="1:11" x14ac:dyDescent="0.2">
      <c r="K54" s="32" t="s">
        <v>89</v>
      </c>
    </row>
    <row r="55" spans="1:11" x14ac:dyDescent="0.2">
      <c r="K55" s="32"/>
    </row>
    <row r="56" spans="1:11" s="54" customFormat="1" ht="15.75" x14ac:dyDescent="0.15">
      <c r="A56" s="54" t="s">
        <v>90</v>
      </c>
    </row>
    <row r="57" spans="1:11" x14ac:dyDescent="0.2"/>
    <row r="58" spans="1:11" x14ac:dyDescent="0.2"/>
    <row r="59" spans="1:11" x14ac:dyDescent="0.2"/>
  </sheetData>
  <conditionalFormatting sqref="E28">
    <cfRule type="cellIs" dxfId="162" priority="1" stopIfTrue="1" operator="notEqual">
      <formula>0</formula>
    </cfRule>
    <cfRule type="cellIs" dxfId="161"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859"/>
  <sheetViews>
    <sheetView showGridLines="0" zoomScale="90" zoomScaleNormal="90" workbookViewId="0"/>
  </sheetViews>
  <sheetFormatPr defaultColWidth="0" defaultRowHeight="11.25" x14ac:dyDescent="0.15"/>
  <cols>
    <col min="1" max="1" width="23.33203125" style="35" customWidth="1"/>
    <col min="2" max="2" width="28.1640625" style="35" customWidth="1"/>
    <col min="3" max="3" width="23.1640625" style="35" customWidth="1"/>
    <col min="4" max="26" width="9.33203125" style="35" customWidth="1"/>
    <col min="27" max="55" width="9.1640625" style="35" hidden="1" customWidth="1"/>
    <col min="56" max="102" width="9.33203125" style="35" hidden="1" customWidth="1"/>
    <col min="103" max="16384" width="9.33203125" style="35" hidden="1"/>
  </cols>
  <sheetData>
    <row r="1" spans="1:101" s="1" customFormat="1" ht="31.5" x14ac:dyDescent="0.15">
      <c r="A1" s="1" t="str">
        <f ca="1" xml:space="preserve"> RIGHT(CELL("filename", A1), LEN(CELL("filename", A1)) - SEARCH("]", CELL("filename", A1)))</f>
        <v>Contents</v>
      </c>
    </row>
    <row r="3" spans="1:101" ht="15.75" x14ac:dyDescent="0.15">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75" x14ac:dyDescent="0.15">
      <c r="A4" s="214"/>
      <c r="B4" s="215"/>
      <c r="C4" s="216"/>
    </row>
    <row r="5" spans="1:101" s="217" customFormat="1" ht="15.75" x14ac:dyDescent="0.15">
      <c r="A5" s="214" t="s">
        <v>94</v>
      </c>
      <c r="B5" s="215"/>
      <c r="C5" s="216"/>
    </row>
    <row r="6" spans="1:101" s="217" customFormat="1" ht="15.75" x14ac:dyDescent="0.15">
      <c r="A6" s="214"/>
      <c r="B6" s="215" t="str">
        <f xml:space="preserve"> InpS!$A$8</f>
        <v>Time</v>
      </c>
      <c r="C6" s="216"/>
    </row>
    <row r="7" spans="1:101" s="217" customFormat="1" ht="15.75" x14ac:dyDescent="0.15">
      <c r="A7" s="214"/>
      <c r="B7" s="215" t="str">
        <f xml:space="preserve"> InpS!$A$19</f>
        <v>Indexation</v>
      </c>
      <c r="C7" s="216"/>
    </row>
    <row r="8" spans="1:101" s="217" customFormat="1" ht="15.75" x14ac:dyDescent="0.15">
      <c r="A8" s="214"/>
      <c r="B8" s="215"/>
      <c r="C8" s="216" t="str">
        <f xml:space="preserve"> InpS!$B$21</f>
        <v>CPI(H)</v>
      </c>
    </row>
    <row r="9" spans="1:101" s="217" customFormat="1" ht="15.75" x14ac:dyDescent="0.15">
      <c r="A9" s="214"/>
      <c r="B9" s="215"/>
      <c r="C9" s="216" t="str">
        <f xml:space="preserve"> InpS!$B$36</f>
        <v>CPI(H) 2022-23</v>
      </c>
    </row>
    <row r="10" spans="1:101" s="217" customFormat="1" ht="15.75" x14ac:dyDescent="0.15">
      <c r="A10" s="214"/>
      <c r="B10" s="215"/>
      <c r="C10" s="216" t="str">
        <f xml:space="preserve"> InpS!$B$50</f>
        <v>Reference years</v>
      </c>
    </row>
    <row r="11" spans="1:101" s="217" customFormat="1" ht="15.75" x14ac:dyDescent="0.15">
      <c r="A11" s="214"/>
      <c r="B11" s="215" t="str">
        <f xml:space="preserve"> InpS!$A$58</f>
        <v>Revenue Adjustments</v>
      </c>
      <c r="C11" s="216"/>
    </row>
    <row r="12" spans="1:101" s="217" customFormat="1" ht="15.75" x14ac:dyDescent="0.15">
      <c r="A12" s="214"/>
      <c r="B12" s="215"/>
      <c r="C12" s="216" t="str">
        <f xml:space="preserve"> InpS!$B$60</f>
        <v>PR14 Blind Year reconciliation end-of-period revenue adjustments</v>
      </c>
    </row>
    <row r="13" spans="1:101" s="217" customFormat="1" ht="15.75" x14ac:dyDescent="0.15">
      <c r="A13" s="214"/>
      <c r="B13" s="215"/>
      <c r="C13" s="216" t="str">
        <f xml:space="preserve"> InpS!$B$92</f>
        <v>PR19 reconciliation revenue adjustments</v>
      </c>
    </row>
    <row r="14" spans="1:101" s="217" customFormat="1" ht="15.75" x14ac:dyDescent="0.15">
      <c r="A14" s="214"/>
      <c r="B14" s="215"/>
      <c r="C14" s="216" t="str">
        <f xml:space="preserve"> InpS!$B$283</f>
        <v>Deferred 2022-23 in-period ODI payments (tvm adjusted amounts to be applied with 2023-24 ODI payments in 2025-26 allowed revenue)</v>
      </c>
    </row>
    <row r="15" spans="1:101" s="217" customFormat="1" ht="15.75" x14ac:dyDescent="0.15">
      <c r="A15" s="214"/>
      <c r="B15" s="215"/>
      <c r="C15" s="216" t="str">
        <f xml:space="preserve"> InpS!$B$293</f>
        <v>2023-24 in-period ODI payments to be applied in 2025-26 allowed revenue</v>
      </c>
    </row>
    <row r="16" spans="1:101" s="217" customFormat="1" ht="15.75" x14ac:dyDescent="0.15">
      <c r="A16" s="214"/>
      <c r="B16" s="215"/>
      <c r="C16" s="216" t="str">
        <f xml:space="preserve"> InpS!$B$330</f>
        <v>2024-25 in-period ODI payments to be applied in 2026-27 allowed revenue</v>
      </c>
    </row>
    <row r="17" spans="1:3" s="217" customFormat="1" ht="15.75" x14ac:dyDescent="0.15">
      <c r="A17" s="214"/>
      <c r="B17" s="215" t="str">
        <f xml:space="preserve"> InpS!$A$372</f>
        <v>Tax Uplift Eligibility Switches</v>
      </c>
      <c r="C17" s="216"/>
    </row>
    <row r="18" spans="1:3" s="217" customFormat="1" ht="15.75" x14ac:dyDescent="0.15">
      <c r="A18" s="214"/>
      <c r="B18" s="215"/>
      <c r="C18" s="216" t="str">
        <f xml:space="preserve"> InpS!$B$374</f>
        <v>PR14 Blind Year reconciliation end-of-period revenue adjustments</v>
      </c>
    </row>
    <row r="19" spans="1:3" s="217" customFormat="1" ht="15.75" x14ac:dyDescent="0.15">
      <c r="A19" s="214"/>
      <c r="B19" s="215"/>
      <c r="C19" s="216" t="str">
        <f xml:space="preserve"> InpS!$B$382</f>
        <v>PR19 reconciliation revenue adjustments</v>
      </c>
    </row>
    <row r="20" spans="1:3" s="217" customFormat="1" ht="15.75" x14ac:dyDescent="0.15">
      <c r="A20" s="214"/>
      <c r="B20" s="215"/>
      <c r="C20" s="216" t="str">
        <f xml:space="preserve"> InpS!$B$573</f>
        <v>PR19 In-period ODI revenue adjustments (eligibile for tax uplift per tax treatment applied in the In-period adjustments model)</v>
      </c>
    </row>
    <row r="21" spans="1:3" s="217" customFormat="1" ht="15.75" x14ac:dyDescent="0.15">
      <c r="A21" s="214"/>
      <c r="B21" s="215" t="str">
        <f xml:space="preserve"> InpS!$A$583</f>
        <v>Profiling Inputs</v>
      </c>
      <c r="C21" s="216"/>
    </row>
    <row r="22" spans="1:3" s="217" customFormat="1" ht="15.75" x14ac:dyDescent="0.15">
      <c r="A22" s="214"/>
      <c r="B22" s="215"/>
      <c r="C22" s="216" t="str">
        <f xml:space="preserve"> InpS!$B$585</f>
        <v>Discounting</v>
      </c>
    </row>
    <row r="23" spans="1:3" s="217" customFormat="1" ht="15.75" x14ac:dyDescent="0.15">
      <c r="A23" s="214"/>
      <c r="B23" s="215"/>
      <c r="C23" s="216" t="str">
        <f xml:space="preserve"> InpS!$B$598</f>
        <v>Number of years (used with profile selector option 2)</v>
      </c>
    </row>
    <row r="24" spans="1:3" s="217" customFormat="1" ht="15.75" x14ac:dyDescent="0.15">
      <c r="A24" s="214"/>
      <c r="B24" s="215"/>
      <c r="C24" s="216" t="str">
        <f xml:space="preserve"> InpS!$B$602</f>
        <v>Profile selector</v>
      </c>
    </row>
    <row r="25" spans="1:3" s="217" customFormat="1" ht="15.75" x14ac:dyDescent="0.15">
      <c r="A25" s="214"/>
      <c r="B25" s="215" t="str">
        <f xml:space="preserve"> InpS!$A$613</f>
        <v>Non Changeable Model Technical Inputs</v>
      </c>
      <c r="C25" s="216"/>
    </row>
    <row r="26" spans="1:3" s="217" customFormat="1" ht="15.75" x14ac:dyDescent="0.15">
      <c r="A26" s="214"/>
      <c r="B26" s="215"/>
      <c r="C26" s="216"/>
    </row>
    <row r="27" spans="1:3" s="217" customFormat="1" ht="15.75" x14ac:dyDescent="0.15">
      <c r="A27" s="214" t="s">
        <v>95</v>
      </c>
      <c r="B27" s="215"/>
      <c r="C27" s="216"/>
    </row>
    <row r="28" spans="1:3" s="217" customFormat="1" ht="15.75" x14ac:dyDescent="0.15">
      <c r="A28" s="214"/>
      <c r="B28" s="289" t="str">
        <f xml:space="preserve"> Time!$A$8</f>
        <v>Headers</v>
      </c>
      <c r="C28" s="216"/>
    </row>
    <row r="29" spans="1:3" s="217" customFormat="1" ht="15.75" x14ac:dyDescent="0.15">
      <c r="A29" s="214"/>
      <c r="B29" s="215" t="str">
        <f xml:space="preserve"> Time!$A$23</f>
        <v>Forecast start period flag</v>
      </c>
      <c r="C29" s="216"/>
    </row>
    <row r="30" spans="1:3" s="217" customFormat="1" ht="15.75" x14ac:dyDescent="0.15">
      <c r="A30" s="214"/>
      <c r="B30" s="215" t="str">
        <f xml:space="preserve"> Time!$A$30</f>
        <v>AMP period flag</v>
      </c>
      <c r="C30" s="216"/>
    </row>
    <row r="31" spans="1:3" s="217" customFormat="1" ht="15.75" x14ac:dyDescent="0.15">
      <c r="A31" s="214"/>
      <c r="B31" s="215"/>
      <c r="C31" s="216"/>
    </row>
    <row r="32" spans="1:3" s="217" customFormat="1" ht="15.75" x14ac:dyDescent="0.15">
      <c r="A32" s="214" t="s">
        <v>96</v>
      </c>
      <c r="B32" s="215"/>
      <c r="C32" s="216"/>
    </row>
    <row r="33" spans="1:3" s="217" customFormat="1" ht="15.75" x14ac:dyDescent="0.15">
      <c r="A33" s="214"/>
      <c r="B33" s="215" t="str">
        <f xml:space="preserve"> Indexation!$A$8</f>
        <v>CPIH Monthly Index</v>
      </c>
      <c r="C33" s="216"/>
    </row>
    <row r="34" spans="1:3" s="217" customFormat="1" ht="15.75" x14ac:dyDescent="0.15">
      <c r="A34" s="214"/>
      <c r="B34" s="215" t="str">
        <f xml:space="preserve"> Indexation!$A$69</f>
        <v>CPIH Index Calculations</v>
      </c>
      <c r="C34" s="216"/>
    </row>
    <row r="35" spans="1:3" s="217" customFormat="1" ht="15.75" x14ac:dyDescent="0.15">
      <c r="A35" s="214"/>
      <c r="B35" s="215" t="str">
        <f xml:space="preserve"> Indexation!$A$85</f>
        <v>CPIH Inflators</v>
      </c>
      <c r="C35" s="216"/>
    </row>
    <row r="36" spans="1:3" s="217" customFormat="1" ht="15.75" x14ac:dyDescent="0.15">
      <c r="A36" s="214"/>
      <c r="B36" s="215"/>
      <c r="C36" s="216"/>
    </row>
    <row r="37" spans="1:3" s="217" customFormat="1" ht="15.75" x14ac:dyDescent="0.15">
      <c r="A37" s="214" t="s">
        <v>97</v>
      </c>
      <c r="B37" s="215"/>
      <c r="C37" s="216"/>
    </row>
    <row r="38" spans="1:3" s="217" customFormat="1" ht="15.75" x14ac:dyDescent="0.15">
      <c r="A38" s="214"/>
      <c r="B38" s="215" t="str">
        <f xml:space="preserve"> Calc!$A$8</f>
        <v>Adjust Reconciliation Adjustments To PR24 Base Year (2022-23) FYA Prices</v>
      </c>
      <c r="C38" s="216"/>
    </row>
    <row r="39" spans="1:3" s="217" customFormat="1" ht="15.75" x14ac:dyDescent="0.15">
      <c r="A39" s="214"/>
      <c r="B39" s="215"/>
      <c r="C39" s="216" t="str">
        <f xml:space="preserve"> Calc!$B$9</f>
        <v>Reconciliation adjustments calculated in 2017-18 CPI(H) FYA prices</v>
      </c>
    </row>
    <row r="40" spans="1:3" s="217" customFormat="1" ht="15.75" x14ac:dyDescent="0.15">
      <c r="A40" s="214"/>
      <c r="B40" s="215"/>
      <c r="C40" s="216" t="str">
        <f xml:space="preserve"> Calc!$B$378</f>
        <v>Reconciliation adjustments calculated in 2022-23 CPI(H) FYA prices</v>
      </c>
    </row>
    <row r="41" spans="1:3" s="217" customFormat="1" ht="15.75" x14ac:dyDescent="0.15">
      <c r="A41" s="214"/>
      <c r="B41" s="215"/>
      <c r="C41" s="216" t="str">
        <f xml:space="preserve"> Calc!$B$399</f>
        <v>Reconciliation adjustments calculated in 2024-25 CPI(H) FYA prices</v>
      </c>
    </row>
    <row r="42" spans="1:3" s="217" customFormat="1" ht="15.75" x14ac:dyDescent="0.15">
      <c r="A42" s="214"/>
      <c r="B42" s="215"/>
      <c r="C42" s="216" t="str">
        <f xml:space="preserve"> Calc!$B$420</f>
        <v>Reconciliation adjustments calculated in 2024-25 basket year CPI(H) (prior November) prices</v>
      </c>
    </row>
    <row r="43" spans="1:3" s="217" customFormat="1" ht="15.75" x14ac:dyDescent="0.15">
      <c r="A43" s="214"/>
      <c r="B43" s="215" t="str">
        <f xml:space="preserve"> Calc!$A$459</f>
        <v>Separate Adjustments Into Those Eligible / Not Eligible For Tax Uplift</v>
      </c>
      <c r="C43" s="216"/>
    </row>
    <row r="44" spans="1:3" s="217" customFormat="1" ht="15.75" x14ac:dyDescent="0.15">
      <c r="A44" s="214"/>
      <c r="B44" s="215"/>
      <c r="C44" s="216" t="str">
        <f xml:space="preserve"> Calc!$B$460</f>
        <v>Adjustments eligible for tax uplift</v>
      </c>
    </row>
    <row r="45" spans="1:3" s="217" customFormat="1" ht="15.75" x14ac:dyDescent="0.15">
      <c r="A45" s="214"/>
      <c r="B45" s="215"/>
      <c r="C45" s="216" t="str">
        <f xml:space="preserve"> Calc!$B$1123</f>
        <v>Total adjustments eligible for tax uplift</v>
      </c>
    </row>
    <row r="46" spans="1:3" s="217" customFormat="1" ht="15.75" x14ac:dyDescent="0.15">
      <c r="A46" s="214"/>
      <c r="B46" s="215"/>
      <c r="C46" s="216" t="str">
        <f xml:space="preserve"> Calc!$B$1287</f>
        <v>Adjustments not eligible for tax uplift</v>
      </c>
    </row>
    <row r="47" spans="1:3" s="217" customFormat="1" ht="15.75" x14ac:dyDescent="0.15">
      <c r="A47" s="214"/>
      <c r="B47" s="215"/>
      <c r="C47" s="216" t="str">
        <f xml:space="preserve"> Calc!$B$1950</f>
        <v>Total adjustments not eligible for tax uplift</v>
      </c>
    </row>
    <row r="48" spans="1:3" s="217" customFormat="1" ht="15.75" x14ac:dyDescent="0.15">
      <c r="A48" s="214"/>
      <c r="B48" s="215" t="str">
        <f xml:space="preserve"> Calc!$A$2161</f>
        <v>Unprofiled Post Financeability Adjustments In 2022-23 CPIH FYA Prices (Excluding PR19 In-period ODI Items)</v>
      </c>
      <c r="C48" s="216"/>
    </row>
    <row r="49" spans="1:3" s="217" customFormat="1" ht="15.75" x14ac:dyDescent="0.15">
      <c r="A49" s="214"/>
      <c r="B49" s="215"/>
      <c r="C49" s="216" t="str">
        <f xml:space="preserve"> Calc!$B$2162</f>
        <v>Total adjustments eligible for tax uplift before profiling</v>
      </c>
    </row>
    <row r="50" spans="1:3" s="217" customFormat="1" ht="15.75" x14ac:dyDescent="0.15">
      <c r="A50" s="214"/>
      <c r="B50" s="215"/>
      <c r="C50" s="216" t="str">
        <f xml:space="preserve"> Calc!$B$2170</f>
        <v>Total adjustments not eligible for tax uplift before profiling</v>
      </c>
    </row>
    <row r="51" spans="1:3" s="217" customFormat="1" ht="15.75" x14ac:dyDescent="0.15">
      <c r="A51" s="214"/>
      <c r="B51" s="215"/>
      <c r="C51" s="216"/>
    </row>
    <row r="52" spans="1:3" s="217" customFormat="1" ht="15.75" x14ac:dyDescent="0.15">
      <c r="A52" s="214" t="s">
        <v>98</v>
      </c>
      <c r="B52" s="215"/>
      <c r="C52" s="216"/>
    </row>
    <row r="53" spans="1:3" s="217" customFormat="1" ht="15.75" x14ac:dyDescent="0.15">
      <c r="A53" s="214"/>
      <c r="B53" s="215" t="str">
        <f xml:space="preserve"> 'Calc_In-periodODI'!$A$8</f>
        <v>Adjust Reconciliation Adjustments To PR24 Base Year (2022-23) FYA Prices</v>
      </c>
      <c r="C53" s="216"/>
    </row>
    <row r="54" spans="1:3" s="217" customFormat="1" ht="15.75" x14ac:dyDescent="0.15">
      <c r="A54" s="214"/>
      <c r="B54" s="215"/>
      <c r="C54" s="216" t="str">
        <f xml:space="preserve"> 'Calc_In-periodODI'!$B$9</f>
        <v>Reconciliation adjustments calculated in 2017-18 CPI(H) FYA prices</v>
      </c>
    </row>
    <row r="55" spans="1:3" s="217" customFormat="1" ht="15.75" x14ac:dyDescent="0.15">
      <c r="A55" s="214"/>
      <c r="B55" s="215" t="str">
        <f>'Calc_In-periodODI'!$A$180</f>
        <v>Aggregate Adjustments By Price Control</v>
      </c>
      <c r="C55" s="216"/>
    </row>
    <row r="56" spans="1:3" s="217" customFormat="1" ht="15.75" x14ac:dyDescent="0.15">
      <c r="A56" s="214"/>
      <c r="B56" s="215"/>
      <c r="C56" s="216" t="str">
        <f xml:space="preserve"> 'Calc_In-periodODI'!$B$181</f>
        <v>Revenue adjustments in respect of in-period ODI payments to be applied in 2025-26 allowed revenue</v>
      </c>
    </row>
    <row r="57" spans="1:3" s="217" customFormat="1" ht="15.75" x14ac:dyDescent="0.15">
      <c r="A57" s="214"/>
      <c r="B57" s="215"/>
      <c r="C57" s="216" t="str">
        <f xml:space="preserve"> 'Calc_In-periodODI'!$B$249</f>
        <v>Revenue adjustments in respect of in-period ODI payments to be applied in 2026-27 allowed revenue</v>
      </c>
    </row>
    <row r="58" spans="1:3" s="217" customFormat="1" ht="15.75" x14ac:dyDescent="0.15">
      <c r="A58" s="214"/>
      <c r="B58" s="215" t="str">
        <f xml:space="preserve"> 'Calc_In-periodODI'!$A$309</f>
        <v>Separate price Control Adjustments Into Those Eligible / Not Eligible For Tax Uplift</v>
      </c>
      <c r="C58" s="216"/>
    </row>
    <row r="59" spans="1:3" s="217" customFormat="1" ht="15.75" x14ac:dyDescent="0.15">
      <c r="A59" s="214"/>
      <c r="B59" s="215"/>
      <c r="C59" s="216" t="str">
        <f xml:space="preserve"> 'Calc_In-periodODI'!$B$310</f>
        <v>Adjustments eligible for tax uplift</v>
      </c>
    </row>
    <row r="60" spans="1:3" s="217" customFormat="1" ht="15.75" x14ac:dyDescent="0.15">
      <c r="A60" s="214"/>
      <c r="B60" s="215"/>
      <c r="C60" s="216" t="str">
        <f xml:space="preserve"> 'Calc_In-periodODI'!$B$358</f>
        <v>Adjustments not eligible for tax uplift</v>
      </c>
    </row>
    <row r="61" spans="1:3" s="217" customFormat="1" ht="15.75" x14ac:dyDescent="0.15">
      <c r="A61" s="214"/>
      <c r="B61" s="215"/>
      <c r="C61" s="216"/>
    </row>
    <row r="62" spans="1:3" s="217" customFormat="1" ht="15.75" x14ac:dyDescent="0.15">
      <c r="A62" s="214" t="s">
        <v>99</v>
      </c>
      <c r="B62" s="215"/>
      <c r="C62" s="216"/>
    </row>
    <row r="63" spans="1:3" s="217" customFormat="1" ht="15.75" x14ac:dyDescent="0.15">
      <c r="A63" s="214"/>
      <c r="B63" s="215" t="str">
        <f xml:space="preserve"> Profiling!$A$8</f>
        <v>Discount Rate For 2025-30 Period</v>
      </c>
      <c r="C63" s="216"/>
    </row>
    <row r="64" spans="1:3" s="217" customFormat="1" ht="15.75" x14ac:dyDescent="0.15">
      <c r="A64" s="214"/>
      <c r="B64" s="215" t="str">
        <f xml:space="preserve"> Profiling!$A$44</f>
        <v>Profiles</v>
      </c>
      <c r="C64" s="216"/>
    </row>
    <row r="65" spans="1:3" s="217" customFormat="1" ht="15.75" x14ac:dyDescent="0.15">
      <c r="A65" s="214"/>
      <c r="B65" s="215"/>
      <c r="C65" s="216" t="str">
        <f xml:space="preserve"> Profiling!$B$46</f>
        <v>Profile 1 - Apply in first year</v>
      </c>
    </row>
    <row r="66" spans="1:3" s="217" customFormat="1" ht="15.75" x14ac:dyDescent="0.15">
      <c r="A66" s="214"/>
      <c r="B66" s="215"/>
      <c r="C66" s="216" t="str">
        <f xml:space="preserve"> Profiling!$B$112</f>
        <v>Profile 2 - Constant annuity 2025-30</v>
      </c>
    </row>
    <row r="67" spans="1:3" s="217" customFormat="1" ht="15.75" x14ac:dyDescent="0.15">
      <c r="A67" s="214"/>
      <c r="B67" s="215"/>
      <c r="C67" s="216" t="str">
        <f xml:space="preserve"> Profiling!$B$159</f>
        <v>Profile 3 - Even allocation - NPV neutral</v>
      </c>
    </row>
    <row r="68" spans="1:3" s="217" customFormat="1" ht="15.75" x14ac:dyDescent="0.15">
      <c r="A68" s="214"/>
      <c r="B68" s="215" t="str">
        <f xml:space="preserve"> Profiling!$A$211</f>
        <v>Profiles Selection</v>
      </c>
      <c r="C68" s="216"/>
    </row>
    <row r="69" spans="1:3" s="217" customFormat="1" ht="15.75" x14ac:dyDescent="0.15">
      <c r="A69" s="214"/>
      <c r="B69" s="215"/>
      <c r="C69" s="216" t="str">
        <f xml:space="preserve"> Profiling!$B$213</f>
        <v>Profile selectors</v>
      </c>
    </row>
    <row r="70" spans="1:3" s="217" customFormat="1" ht="15.75" x14ac:dyDescent="0.15">
      <c r="A70" s="214"/>
      <c r="B70" s="215"/>
      <c r="C70" s="216" t="str">
        <f xml:space="preserve"> Profiling!$B$223</f>
        <v>Applied in first year</v>
      </c>
    </row>
    <row r="71" spans="1:3" s="217" customFormat="1" ht="15.75" x14ac:dyDescent="0.15">
      <c r="A71" s="214"/>
      <c r="B71" s="215"/>
      <c r="C71" s="216" t="str">
        <f xml:space="preserve"> Profiling!$B$241</f>
        <v>Equivalent Annual Cost (EAC) factor adjusted</v>
      </c>
    </row>
    <row r="72" spans="1:3" s="217" customFormat="1" ht="15.75" x14ac:dyDescent="0.15">
      <c r="A72" s="214"/>
      <c r="B72" s="215"/>
      <c r="C72" s="216" t="str">
        <f xml:space="preserve"> Profiling!$B$259</f>
        <v>NPV adjusted</v>
      </c>
    </row>
    <row r="73" spans="1:3" s="217" customFormat="1" ht="15.75" x14ac:dyDescent="0.15">
      <c r="A73" s="214"/>
      <c r="B73" s="215"/>
      <c r="C73" s="216" t="str">
        <f xml:space="preserve"> Profiling!$B$277</f>
        <v>Profiles selected</v>
      </c>
    </row>
    <row r="74" spans="1:3" s="217" customFormat="1" ht="15.75" x14ac:dyDescent="0.15">
      <c r="A74" s="214"/>
      <c r="B74" s="215" t="str">
        <f xml:space="preserve"> Profiling!$A$295</f>
        <v>Add PR19 In-period ODI Items For 2023-24 And 2024-25 With Prescribed 2 Year Lag</v>
      </c>
      <c r="C74" s="216"/>
    </row>
    <row r="75" spans="1:3" s="217" customFormat="1" ht="15.75" x14ac:dyDescent="0.15">
      <c r="A75" s="214"/>
      <c r="B75" s="215"/>
      <c r="C75" s="216" t="str">
        <f xml:space="preserve"> Profiling!$B$297</f>
        <v>Profiles selected - active</v>
      </c>
    </row>
    <row r="76" spans="1:3" s="217" customFormat="1" ht="15.75" x14ac:dyDescent="0.15">
      <c r="A76" s="214"/>
      <c r="B76" s="215"/>
      <c r="C76" s="216" t="str">
        <f xml:space="preserve"> Profiling!$B$315</f>
        <v>Revenue adjustments in respect of in-period ODI payments to be applied in 2025-26 allowed revenue</v>
      </c>
    </row>
    <row r="77" spans="1:3" s="217" customFormat="1" ht="15.75" x14ac:dyDescent="0.15">
      <c r="A77" s="214"/>
      <c r="B77" s="215"/>
      <c r="C77" s="216" t="str">
        <f xml:space="preserve"> Profiling!$B$358</f>
        <v>Revenue adjustments in respect of in-period ODI payments to be applied in 2026-27 allowed revenue</v>
      </c>
    </row>
    <row r="78" spans="1:3" s="217" customFormat="1" ht="15.75" x14ac:dyDescent="0.15">
      <c r="A78" s="214"/>
      <c r="B78" s="215"/>
      <c r="C78" s="216" t="str">
        <f xml:space="preserve"> Profiling!$B$401</f>
        <v>Post financeability revenue adjustments (aggregate "active" and PR19 In-period ODI)</v>
      </c>
    </row>
    <row r="79" spans="1:3" s="217" customFormat="1" ht="15.75" x14ac:dyDescent="0.15">
      <c r="A79" s="214"/>
      <c r="B79" s="215" t="str">
        <f xml:space="preserve"> Profiling!$A$419</f>
        <v>Post Financeability Revenue Adjustment Inputs</v>
      </c>
      <c r="C79" s="216"/>
    </row>
    <row r="80" spans="1:3" s="217" customFormat="1" ht="15.75" x14ac:dyDescent="0.15">
      <c r="A80" s="214"/>
      <c r="B80" s="215"/>
      <c r="C80" s="216"/>
    </row>
    <row r="81" spans="1:3" s="217" customFormat="1" ht="15.75" x14ac:dyDescent="0.15">
      <c r="A81" s="214" t="s">
        <v>100</v>
      </c>
      <c r="B81" s="215"/>
      <c r="C81" s="216"/>
    </row>
    <row r="82" spans="1:3" s="217" customFormat="1" ht="15.75" x14ac:dyDescent="0.15">
      <c r="A82" s="214"/>
      <c r="B82" s="215" t="str">
        <f xml:space="preserve"> Outputs!A$8</f>
        <v>Business Plan Table PD12: Reconciliation Adjustments Expressed In 2022-23 FYA CPIH Prices</v>
      </c>
      <c r="C82" s="216"/>
    </row>
    <row r="83" spans="1:3" s="217" customFormat="1" ht="15.75" x14ac:dyDescent="0.15">
      <c r="A83" s="214"/>
      <c r="B83" s="215" t="str">
        <f xml:space="preserve"> Outputs!A$230</f>
        <v>Unprofiled Post Financeability Revenue Adjustments</v>
      </c>
      <c r="C83" s="216"/>
    </row>
    <row r="84" spans="1:3" s="217" customFormat="1" ht="15.75" x14ac:dyDescent="0.15">
      <c r="A84" s="214"/>
      <c r="B84" s="215" t="str">
        <f xml:space="preserve"> Outputs!A$250</f>
        <v>Post Financeability Revenue Adjustment Inputs</v>
      </c>
      <c r="C84" s="216"/>
    </row>
    <row r="85" spans="1:3" s="217" customFormat="1" ht="15.75" x14ac:dyDescent="0.15">
      <c r="A85" s="214"/>
      <c r="B85" s="215"/>
      <c r="C85" s="216"/>
    </row>
    <row r="86" spans="1:3" s="217" customFormat="1" ht="15.75" x14ac:dyDescent="0.15">
      <c r="A86" s="214"/>
      <c r="B86" s="215"/>
      <c r="C86" s="216"/>
    </row>
    <row r="87" spans="1:3" s="217" customFormat="1" ht="15.75" x14ac:dyDescent="0.15">
      <c r="A87" s="214"/>
      <c r="B87" s="215"/>
      <c r="C87" s="216"/>
    </row>
    <row r="88" spans="1:3" s="217" customFormat="1" ht="15.75" x14ac:dyDescent="0.15">
      <c r="A88" s="214"/>
      <c r="B88" s="215"/>
      <c r="C88" s="216"/>
    </row>
    <row r="89" spans="1:3" s="217" customFormat="1" ht="15.75" x14ac:dyDescent="0.15">
      <c r="A89" s="214"/>
      <c r="B89" s="215"/>
      <c r="C89" s="216"/>
    </row>
    <row r="90" spans="1:3" s="217" customFormat="1" ht="15.75" x14ac:dyDescent="0.15">
      <c r="A90" s="214"/>
      <c r="B90" s="215"/>
      <c r="C90" s="216"/>
    </row>
    <row r="91" spans="1:3" s="217" customFormat="1" ht="15.75" x14ac:dyDescent="0.15">
      <c r="A91" s="214"/>
      <c r="B91" s="215"/>
      <c r="C91" s="216"/>
    </row>
    <row r="92" spans="1:3" ht="15.75" x14ac:dyDescent="0.15">
      <c r="A92" s="36"/>
      <c r="B92" s="39"/>
      <c r="C92" s="38"/>
    </row>
    <row r="93" spans="1:3" ht="15.75" x14ac:dyDescent="0.15">
      <c r="A93" s="36"/>
      <c r="B93" s="39"/>
      <c r="C93" s="38"/>
    </row>
    <row r="94" spans="1:3" ht="15.75" x14ac:dyDescent="0.15">
      <c r="A94" s="36"/>
      <c r="B94" s="39"/>
      <c r="C94" s="38"/>
    </row>
    <row r="95" spans="1:3" ht="15.75" x14ac:dyDescent="0.15">
      <c r="A95" s="36"/>
      <c r="B95" s="39"/>
      <c r="C95" s="38"/>
    </row>
    <row r="96" spans="1:3" ht="15.75" x14ac:dyDescent="0.15">
      <c r="A96" s="36"/>
      <c r="B96" s="39"/>
      <c r="C96" s="38"/>
    </row>
    <row r="97" spans="1:3" ht="15.75" x14ac:dyDescent="0.15">
      <c r="A97" s="36"/>
      <c r="B97" s="39"/>
      <c r="C97" s="38"/>
    </row>
    <row r="98" spans="1:3" ht="15.75" x14ac:dyDescent="0.15">
      <c r="A98" s="36"/>
      <c r="B98" s="39"/>
      <c r="C98" s="38"/>
    </row>
    <row r="99" spans="1:3" ht="15.75" x14ac:dyDescent="0.15">
      <c r="A99" s="36"/>
      <c r="B99" s="39"/>
      <c r="C99" s="38"/>
    </row>
    <row r="100" spans="1:3" ht="15.75" x14ac:dyDescent="0.15">
      <c r="A100" s="36"/>
      <c r="B100" s="39"/>
      <c r="C100" s="38"/>
    </row>
    <row r="101" spans="1:3" ht="15.75" x14ac:dyDescent="0.15">
      <c r="A101" s="36"/>
      <c r="B101" s="39"/>
      <c r="C101" s="38"/>
    </row>
    <row r="102" spans="1:3" ht="15.75" x14ac:dyDescent="0.15">
      <c r="A102" s="36"/>
      <c r="B102" s="39"/>
      <c r="C102" s="38"/>
    </row>
    <row r="103" spans="1:3" ht="15.75" x14ac:dyDescent="0.15">
      <c r="A103" s="36"/>
      <c r="B103" s="39"/>
      <c r="C103" s="38"/>
    </row>
    <row r="104" spans="1:3" ht="15.75" x14ac:dyDescent="0.15">
      <c r="A104" s="36"/>
      <c r="B104" s="39"/>
      <c r="C104" s="38"/>
    </row>
    <row r="105" spans="1:3" ht="15.75" x14ac:dyDescent="0.15">
      <c r="A105" s="36"/>
      <c r="B105" s="39"/>
      <c r="C105" s="38"/>
    </row>
    <row r="106" spans="1:3" ht="15.75" x14ac:dyDescent="0.15">
      <c r="A106" s="36"/>
      <c r="B106" s="39"/>
      <c r="C106" s="38"/>
    </row>
    <row r="107" spans="1:3" ht="15.75" x14ac:dyDescent="0.15">
      <c r="A107" s="36"/>
      <c r="B107" s="39"/>
      <c r="C107" s="38"/>
    </row>
    <row r="108" spans="1:3" ht="15.75" x14ac:dyDescent="0.15">
      <c r="A108" s="36"/>
      <c r="B108" s="39"/>
      <c r="C108" s="38"/>
    </row>
    <row r="109" spans="1:3" ht="15.75" x14ac:dyDescent="0.15">
      <c r="A109" s="36"/>
      <c r="B109" s="39"/>
      <c r="C109" s="38"/>
    </row>
    <row r="110" spans="1:3" ht="15.75" x14ac:dyDescent="0.15">
      <c r="A110" s="36"/>
      <c r="B110" s="39"/>
      <c r="C110" s="38"/>
    </row>
    <row r="111" spans="1:3" ht="15.75" x14ac:dyDescent="0.15">
      <c r="A111" s="36"/>
      <c r="B111" s="39"/>
      <c r="C111" s="38"/>
    </row>
    <row r="112" spans="1:3" ht="15.75" x14ac:dyDescent="0.15">
      <c r="A112" s="36"/>
      <c r="B112" s="39"/>
      <c r="C112" s="38"/>
    </row>
    <row r="113" spans="1:3" ht="15.75" x14ac:dyDescent="0.15">
      <c r="A113" s="36"/>
      <c r="B113" s="39"/>
      <c r="C113" s="38"/>
    </row>
    <row r="114" spans="1:3" ht="15.75" x14ac:dyDescent="0.15">
      <c r="A114" s="36"/>
      <c r="B114" s="39"/>
      <c r="C114" s="38"/>
    </row>
    <row r="115" spans="1:3" ht="15.75" x14ac:dyDescent="0.15">
      <c r="A115" s="36"/>
      <c r="B115" s="39"/>
      <c r="C115" s="38"/>
    </row>
    <row r="116" spans="1:3" ht="15.75" x14ac:dyDescent="0.15">
      <c r="A116" s="36"/>
      <c r="B116" s="39"/>
      <c r="C116" s="38"/>
    </row>
    <row r="117" spans="1:3" ht="15.75" x14ac:dyDescent="0.15">
      <c r="A117" s="36"/>
      <c r="B117" s="39"/>
      <c r="C117" s="38"/>
    </row>
    <row r="118" spans="1:3" ht="15.75" x14ac:dyDescent="0.15">
      <c r="A118" s="36"/>
      <c r="B118" s="39"/>
      <c r="C118" s="38"/>
    </row>
    <row r="119" spans="1:3" ht="15.75" x14ac:dyDescent="0.15">
      <c r="A119" s="36"/>
      <c r="B119" s="39"/>
      <c r="C119" s="38"/>
    </row>
    <row r="120" spans="1:3" ht="15.75" x14ac:dyDescent="0.15">
      <c r="A120" s="36"/>
      <c r="B120" s="39"/>
      <c r="C120" s="38"/>
    </row>
    <row r="121" spans="1:3" ht="15.75" x14ac:dyDescent="0.15">
      <c r="A121" s="36"/>
      <c r="B121" s="39"/>
      <c r="C121" s="38"/>
    </row>
    <row r="122" spans="1:3" ht="15.75" x14ac:dyDescent="0.15">
      <c r="A122" s="36"/>
      <c r="B122" s="39"/>
      <c r="C122" s="38"/>
    </row>
    <row r="123" spans="1:3" ht="15.75" x14ac:dyDescent="0.15">
      <c r="A123" s="36"/>
      <c r="B123" s="39"/>
      <c r="C123" s="38"/>
    </row>
    <row r="124" spans="1:3" ht="15.75" x14ac:dyDescent="0.15">
      <c r="A124" s="36"/>
      <c r="B124" s="39"/>
      <c r="C124" s="38"/>
    </row>
    <row r="125" spans="1:3" ht="15.75" x14ac:dyDescent="0.15">
      <c r="A125" s="36"/>
      <c r="B125" s="39"/>
      <c r="C125" s="38"/>
    </row>
    <row r="126" spans="1:3" ht="15.75" x14ac:dyDescent="0.15">
      <c r="A126" s="36"/>
      <c r="B126" s="39"/>
      <c r="C126" s="38"/>
    </row>
    <row r="127" spans="1:3" ht="15.75" x14ac:dyDescent="0.15">
      <c r="A127" s="36"/>
      <c r="B127" s="39"/>
      <c r="C127" s="38"/>
    </row>
    <row r="128" spans="1:3" ht="15.75" x14ac:dyDescent="0.15">
      <c r="A128" s="36"/>
      <c r="B128" s="39"/>
      <c r="C128" s="38"/>
    </row>
    <row r="129" spans="1:3" ht="15.75" x14ac:dyDescent="0.15">
      <c r="A129" s="36"/>
      <c r="B129" s="39"/>
      <c r="C129" s="38"/>
    </row>
    <row r="130" spans="1:3" ht="15.75" x14ac:dyDescent="0.15">
      <c r="A130" s="36"/>
      <c r="B130" s="39"/>
      <c r="C130" s="38"/>
    </row>
    <row r="131" spans="1:3" ht="15.75" x14ac:dyDescent="0.15">
      <c r="A131" s="36"/>
      <c r="B131" s="39"/>
      <c r="C131" s="38"/>
    </row>
    <row r="132" spans="1:3" ht="15.75" x14ac:dyDescent="0.15">
      <c r="A132" s="36"/>
      <c r="B132" s="39"/>
      <c r="C132" s="38"/>
    </row>
    <row r="133" spans="1:3" ht="15.75" x14ac:dyDescent="0.15">
      <c r="A133" s="36"/>
      <c r="B133" s="39"/>
      <c r="C133" s="38"/>
    </row>
    <row r="134" spans="1:3" ht="15.75" x14ac:dyDescent="0.15">
      <c r="A134" s="36"/>
      <c r="B134" s="39"/>
      <c r="C134" s="38"/>
    </row>
    <row r="135" spans="1:3" ht="15.75" x14ac:dyDescent="0.15">
      <c r="A135" s="36"/>
      <c r="B135" s="39"/>
      <c r="C135" s="38"/>
    </row>
    <row r="136" spans="1:3" ht="15.75" x14ac:dyDescent="0.15">
      <c r="A136" s="36"/>
      <c r="B136" s="39"/>
      <c r="C136" s="38"/>
    </row>
    <row r="137" spans="1:3" ht="15.75" x14ac:dyDescent="0.15">
      <c r="A137" s="36"/>
      <c r="B137" s="39"/>
      <c r="C137" s="38"/>
    </row>
    <row r="138" spans="1:3" ht="15.75" x14ac:dyDescent="0.15">
      <c r="A138" s="36"/>
      <c r="B138" s="39"/>
      <c r="C138" s="38"/>
    </row>
    <row r="139" spans="1:3" ht="15.75" x14ac:dyDescent="0.15">
      <c r="A139" s="36"/>
      <c r="B139" s="39"/>
      <c r="C139" s="38"/>
    </row>
    <row r="140" spans="1:3" ht="15.75" x14ac:dyDescent="0.15">
      <c r="A140" s="36"/>
      <c r="B140" s="39"/>
      <c r="C140" s="38"/>
    </row>
    <row r="141" spans="1:3" ht="15.75" x14ac:dyDescent="0.15">
      <c r="A141" s="36"/>
      <c r="B141" s="39"/>
      <c r="C141" s="38"/>
    </row>
    <row r="142" spans="1:3" ht="15.75" x14ac:dyDescent="0.15">
      <c r="A142" s="36"/>
      <c r="B142" s="39"/>
      <c r="C142" s="38"/>
    </row>
    <row r="143" spans="1:3" ht="15.75" x14ac:dyDescent="0.15">
      <c r="A143" s="36"/>
      <c r="B143" s="39"/>
      <c r="C143" s="38"/>
    </row>
    <row r="144" spans="1:3" ht="15.75" x14ac:dyDescent="0.15">
      <c r="A144" s="36"/>
      <c r="B144" s="39"/>
      <c r="C144" s="38"/>
    </row>
    <row r="145" spans="1:3" ht="15.75" x14ac:dyDescent="0.15">
      <c r="A145" s="36"/>
      <c r="B145" s="39"/>
      <c r="C145" s="38"/>
    </row>
    <row r="146" spans="1:3" ht="15.75" x14ac:dyDescent="0.15">
      <c r="A146" s="36"/>
      <c r="B146" s="39"/>
      <c r="C146" s="38"/>
    </row>
    <row r="147" spans="1:3" ht="15.75" x14ac:dyDescent="0.15">
      <c r="A147" s="36"/>
      <c r="B147" s="39"/>
      <c r="C147" s="38"/>
    </row>
    <row r="148" spans="1:3" ht="15.75" x14ac:dyDescent="0.15">
      <c r="A148" s="36"/>
      <c r="B148" s="39"/>
      <c r="C148" s="38"/>
    </row>
    <row r="149" spans="1:3" ht="15.75" x14ac:dyDescent="0.15">
      <c r="A149" s="36"/>
      <c r="B149" s="39"/>
      <c r="C149" s="38"/>
    </row>
    <row r="150" spans="1:3" ht="15.75" x14ac:dyDescent="0.15">
      <c r="A150" s="36"/>
      <c r="B150" s="39"/>
      <c r="C150" s="38"/>
    </row>
    <row r="151" spans="1:3" ht="15.75" x14ac:dyDescent="0.15">
      <c r="A151" s="36"/>
      <c r="B151" s="39"/>
      <c r="C151" s="38"/>
    </row>
    <row r="152" spans="1:3" ht="15.75" x14ac:dyDescent="0.15">
      <c r="A152" s="36"/>
      <c r="B152" s="39"/>
      <c r="C152" s="38"/>
    </row>
    <row r="153" spans="1:3" ht="15.75" x14ac:dyDescent="0.15">
      <c r="A153" s="36"/>
      <c r="B153" s="39"/>
      <c r="C153" s="38"/>
    </row>
    <row r="154" spans="1:3" ht="15.75" x14ac:dyDescent="0.15">
      <c r="A154" s="36"/>
      <c r="B154" s="39"/>
      <c r="C154" s="38"/>
    </row>
    <row r="155" spans="1:3" ht="15.75" x14ac:dyDescent="0.15">
      <c r="A155" s="36"/>
      <c r="B155" s="39"/>
      <c r="C155" s="38"/>
    </row>
    <row r="156" spans="1:3" ht="15.75" x14ac:dyDescent="0.15">
      <c r="A156" s="36"/>
      <c r="B156" s="39"/>
      <c r="C156" s="38"/>
    </row>
    <row r="157" spans="1:3" ht="15.75" x14ac:dyDescent="0.15">
      <c r="A157" s="36"/>
      <c r="B157" s="39"/>
      <c r="C157" s="38"/>
    </row>
    <row r="158" spans="1:3" ht="15.75" x14ac:dyDescent="0.15">
      <c r="A158" s="36"/>
      <c r="B158" s="39"/>
      <c r="C158" s="38"/>
    </row>
    <row r="159" spans="1:3" ht="15.75" x14ac:dyDescent="0.15">
      <c r="A159" s="36"/>
      <c r="B159" s="39"/>
      <c r="C159" s="38"/>
    </row>
    <row r="160" spans="1:3" ht="15.75" x14ac:dyDescent="0.15">
      <c r="A160" s="36"/>
      <c r="B160" s="39"/>
      <c r="C160" s="38"/>
    </row>
    <row r="161" spans="1:3" ht="15.75" x14ac:dyDescent="0.15">
      <c r="A161" s="36"/>
      <c r="B161" s="39"/>
      <c r="C161" s="38"/>
    </row>
    <row r="162" spans="1:3" ht="15.75" x14ac:dyDescent="0.15">
      <c r="A162" s="36"/>
      <c r="B162" s="39"/>
      <c r="C162" s="38"/>
    </row>
    <row r="163" spans="1:3" ht="15.75" x14ac:dyDescent="0.15">
      <c r="A163" s="36"/>
      <c r="B163" s="39"/>
      <c r="C163" s="38"/>
    </row>
    <row r="164" spans="1:3" ht="15.75" x14ac:dyDescent="0.15">
      <c r="A164" s="36"/>
      <c r="B164" s="39"/>
      <c r="C164" s="38"/>
    </row>
    <row r="165" spans="1:3" ht="15.75" x14ac:dyDescent="0.15">
      <c r="A165" s="36"/>
      <c r="B165" s="39"/>
      <c r="C165" s="38"/>
    </row>
    <row r="166" spans="1:3" ht="15.75" x14ac:dyDescent="0.15">
      <c r="A166" s="36"/>
      <c r="B166" s="39"/>
      <c r="C166" s="38"/>
    </row>
    <row r="167" spans="1:3" ht="15.75" x14ac:dyDescent="0.15">
      <c r="A167" s="36"/>
      <c r="B167" s="39"/>
      <c r="C167" s="38"/>
    </row>
    <row r="168" spans="1:3" ht="15.75" x14ac:dyDescent="0.15">
      <c r="A168" s="36"/>
      <c r="B168" s="39"/>
      <c r="C168" s="38"/>
    </row>
    <row r="169" spans="1:3" ht="15.75" x14ac:dyDescent="0.15">
      <c r="A169" s="36"/>
      <c r="B169" s="39"/>
      <c r="C169" s="38"/>
    </row>
    <row r="170" spans="1:3" ht="15.75" x14ac:dyDescent="0.15">
      <c r="A170" s="36"/>
      <c r="B170" s="39"/>
      <c r="C170" s="38"/>
    </row>
    <row r="171" spans="1:3" ht="15.75" x14ac:dyDescent="0.15">
      <c r="A171" s="36"/>
      <c r="B171" s="39"/>
      <c r="C171" s="38"/>
    </row>
    <row r="172" spans="1:3" ht="15.75" x14ac:dyDescent="0.15">
      <c r="A172" s="36"/>
      <c r="B172" s="39"/>
      <c r="C172" s="38"/>
    </row>
    <row r="173" spans="1:3" ht="15.75" x14ac:dyDescent="0.15">
      <c r="A173" s="36"/>
      <c r="B173" s="39"/>
      <c r="C173" s="38"/>
    </row>
    <row r="174" spans="1:3" ht="15.75" x14ac:dyDescent="0.15">
      <c r="A174" s="36"/>
      <c r="B174" s="39"/>
      <c r="C174" s="38"/>
    </row>
    <row r="175" spans="1:3" ht="15.75" x14ac:dyDescent="0.15">
      <c r="A175" s="36"/>
      <c r="B175" s="39"/>
      <c r="C175" s="38"/>
    </row>
    <row r="176" spans="1:3" ht="15.75" x14ac:dyDescent="0.15">
      <c r="A176" s="36"/>
      <c r="B176" s="39"/>
      <c r="C176" s="38"/>
    </row>
    <row r="177" spans="1:3" ht="15.75" x14ac:dyDescent="0.15">
      <c r="A177" s="36"/>
      <c r="B177" s="39"/>
      <c r="C177" s="38"/>
    </row>
    <row r="178" spans="1:3" ht="15.75" x14ac:dyDescent="0.15">
      <c r="A178" s="36"/>
      <c r="B178" s="39"/>
      <c r="C178" s="38"/>
    </row>
    <row r="179" spans="1:3" ht="15.75" x14ac:dyDescent="0.15">
      <c r="A179" s="36"/>
      <c r="B179" s="39"/>
      <c r="C179" s="38"/>
    </row>
    <row r="180" spans="1:3" ht="15.75" x14ac:dyDescent="0.15">
      <c r="A180" s="36"/>
      <c r="B180" s="39"/>
      <c r="C180" s="38"/>
    </row>
    <row r="181" spans="1:3" ht="15.75" x14ac:dyDescent="0.15">
      <c r="A181" s="36"/>
      <c r="B181" s="39"/>
      <c r="C181" s="38"/>
    </row>
    <row r="182" spans="1:3" ht="15.75" x14ac:dyDescent="0.15">
      <c r="A182" s="36"/>
      <c r="B182" s="39"/>
      <c r="C182" s="38"/>
    </row>
    <row r="183" spans="1:3" ht="15.75" x14ac:dyDescent="0.15">
      <c r="A183" s="36"/>
      <c r="B183" s="39"/>
      <c r="C183" s="38"/>
    </row>
    <row r="184" spans="1:3" ht="15.75" x14ac:dyDescent="0.15">
      <c r="A184" s="36"/>
      <c r="B184" s="39"/>
      <c r="C184" s="38"/>
    </row>
    <row r="185" spans="1:3" ht="15.75" x14ac:dyDescent="0.15">
      <c r="A185" s="36"/>
      <c r="B185" s="39"/>
      <c r="C185" s="38"/>
    </row>
    <row r="186" spans="1:3" ht="15.75" x14ac:dyDescent="0.15">
      <c r="A186" s="36"/>
      <c r="B186" s="39"/>
      <c r="C186" s="38"/>
    </row>
    <row r="187" spans="1:3" ht="15.75" x14ac:dyDescent="0.15">
      <c r="A187" s="36"/>
      <c r="B187" s="39"/>
      <c r="C187" s="38"/>
    </row>
    <row r="188" spans="1:3" ht="15.75" x14ac:dyDescent="0.15">
      <c r="A188" s="36"/>
      <c r="B188" s="39"/>
      <c r="C188" s="38"/>
    </row>
    <row r="189" spans="1:3" ht="15.75" x14ac:dyDescent="0.15">
      <c r="A189" s="36"/>
      <c r="B189" s="39"/>
      <c r="C189" s="38"/>
    </row>
    <row r="190" spans="1:3" ht="15.75" x14ac:dyDescent="0.15">
      <c r="A190" s="36"/>
      <c r="B190" s="39"/>
      <c r="C190" s="38"/>
    </row>
    <row r="191" spans="1:3" ht="15.75" x14ac:dyDescent="0.15">
      <c r="A191" s="36"/>
      <c r="B191" s="39"/>
      <c r="C191" s="38"/>
    </row>
    <row r="192" spans="1:3" ht="15.75" x14ac:dyDescent="0.15">
      <c r="A192" s="36"/>
      <c r="B192" s="39"/>
      <c r="C192" s="38"/>
    </row>
    <row r="193" spans="1:3" ht="15.75" x14ac:dyDescent="0.15">
      <c r="A193" s="36"/>
      <c r="B193" s="39"/>
      <c r="C193" s="38"/>
    </row>
    <row r="194" spans="1:3" ht="15.75" x14ac:dyDescent="0.15">
      <c r="A194" s="36"/>
      <c r="B194" s="39"/>
      <c r="C194" s="38"/>
    </row>
    <row r="195" spans="1:3" ht="15.75" x14ac:dyDescent="0.15">
      <c r="A195" s="36"/>
      <c r="B195" s="39"/>
      <c r="C195" s="38"/>
    </row>
    <row r="196" spans="1:3" ht="15.75" x14ac:dyDescent="0.15">
      <c r="A196" s="36"/>
      <c r="B196" s="39"/>
      <c r="C196" s="38"/>
    </row>
    <row r="197" spans="1:3" ht="15.75" x14ac:dyDescent="0.15">
      <c r="A197" s="36"/>
      <c r="B197" s="39"/>
      <c r="C197" s="38"/>
    </row>
    <row r="198" spans="1:3" ht="15.75" x14ac:dyDescent="0.15">
      <c r="A198" s="36"/>
      <c r="B198" s="39"/>
      <c r="C198" s="38"/>
    </row>
    <row r="199" spans="1:3" ht="15.75" x14ac:dyDescent="0.15">
      <c r="A199" s="36"/>
      <c r="B199" s="39"/>
      <c r="C199" s="38"/>
    </row>
    <row r="200" spans="1:3" ht="15.75" x14ac:dyDescent="0.15">
      <c r="A200" s="36"/>
      <c r="B200" s="39"/>
      <c r="C200" s="38"/>
    </row>
    <row r="201" spans="1:3" ht="15.75" x14ac:dyDescent="0.15">
      <c r="A201" s="36"/>
      <c r="B201" s="39"/>
      <c r="C201" s="38"/>
    </row>
    <row r="202" spans="1:3" ht="15.75" x14ac:dyDescent="0.15">
      <c r="A202" s="36"/>
      <c r="B202" s="39"/>
      <c r="C202" s="38"/>
    </row>
    <row r="203" spans="1:3" ht="15.75" x14ac:dyDescent="0.15">
      <c r="A203" s="36"/>
      <c r="B203" s="39"/>
      <c r="C203" s="38"/>
    </row>
    <row r="204" spans="1:3" ht="15.75" x14ac:dyDescent="0.15">
      <c r="A204" s="36"/>
      <c r="B204" s="39"/>
      <c r="C204" s="38"/>
    </row>
    <row r="205" spans="1:3" ht="15.75" x14ac:dyDescent="0.15">
      <c r="A205" s="36"/>
      <c r="B205" s="39"/>
      <c r="C205" s="38"/>
    </row>
    <row r="206" spans="1:3" ht="15.75" x14ac:dyDescent="0.15">
      <c r="A206" s="36"/>
      <c r="B206" s="39"/>
      <c r="C206" s="38"/>
    </row>
    <row r="207" spans="1:3" ht="15.75" x14ac:dyDescent="0.15">
      <c r="A207" s="36"/>
      <c r="B207" s="39"/>
      <c r="C207" s="38"/>
    </row>
    <row r="208" spans="1:3" ht="15.75" x14ac:dyDescent="0.15">
      <c r="A208" s="36"/>
      <c r="B208" s="39"/>
      <c r="C208" s="38"/>
    </row>
    <row r="209" spans="1:3" ht="15.75" x14ac:dyDescent="0.15">
      <c r="A209" s="36"/>
      <c r="B209" s="39"/>
      <c r="C209" s="38"/>
    </row>
    <row r="210" spans="1:3" ht="15.75" x14ac:dyDescent="0.15">
      <c r="A210" s="36"/>
      <c r="B210" s="39"/>
      <c r="C210" s="38"/>
    </row>
    <row r="211" spans="1:3" ht="15.75" x14ac:dyDescent="0.15">
      <c r="A211" s="36"/>
      <c r="B211" s="39"/>
      <c r="C211" s="38"/>
    </row>
    <row r="212" spans="1:3" ht="15.75" x14ac:dyDescent="0.15">
      <c r="A212" s="36"/>
      <c r="B212" s="39"/>
      <c r="C212" s="38"/>
    </row>
    <row r="213" spans="1:3" ht="15.75" x14ac:dyDescent="0.15">
      <c r="A213" s="36"/>
      <c r="B213" s="39"/>
      <c r="C213" s="38"/>
    </row>
    <row r="214" spans="1:3" ht="15.75" x14ac:dyDescent="0.15">
      <c r="A214" s="36"/>
      <c r="B214" s="39"/>
      <c r="C214" s="38"/>
    </row>
    <row r="215" spans="1:3" ht="15.75" x14ac:dyDescent="0.15">
      <c r="A215" s="36"/>
      <c r="B215" s="39"/>
      <c r="C215" s="38"/>
    </row>
    <row r="216" spans="1:3" ht="15.75" x14ac:dyDescent="0.15">
      <c r="A216" s="36"/>
      <c r="B216" s="39"/>
      <c r="C216" s="38"/>
    </row>
    <row r="217" spans="1:3" ht="15.75" x14ac:dyDescent="0.15">
      <c r="A217" s="36"/>
      <c r="B217" s="39"/>
      <c r="C217" s="38"/>
    </row>
    <row r="218" spans="1:3" ht="15.75" x14ac:dyDescent="0.15">
      <c r="A218" s="36"/>
      <c r="B218" s="39"/>
      <c r="C218" s="38"/>
    </row>
    <row r="219" spans="1:3" ht="15.75" x14ac:dyDescent="0.15">
      <c r="A219" s="36"/>
      <c r="B219" s="39"/>
      <c r="C219" s="38"/>
    </row>
    <row r="220" spans="1:3" ht="15.75" x14ac:dyDescent="0.15">
      <c r="A220" s="36"/>
      <c r="B220" s="39"/>
      <c r="C220" s="38"/>
    </row>
    <row r="221" spans="1:3" ht="15.75" x14ac:dyDescent="0.15">
      <c r="A221" s="36"/>
      <c r="B221" s="39"/>
      <c r="C221" s="38"/>
    </row>
    <row r="222" spans="1:3" ht="15.75" x14ac:dyDescent="0.15">
      <c r="A222" s="36"/>
      <c r="B222" s="39"/>
      <c r="C222" s="38"/>
    </row>
    <row r="223" spans="1:3" ht="15.75" x14ac:dyDescent="0.15">
      <c r="A223" s="36"/>
      <c r="B223" s="39"/>
      <c r="C223" s="38"/>
    </row>
    <row r="224" spans="1:3" ht="15.75" x14ac:dyDescent="0.15">
      <c r="A224" s="36"/>
      <c r="B224" s="39"/>
      <c r="C224" s="38"/>
    </row>
    <row r="225" spans="1:3" ht="15.75" x14ac:dyDescent="0.15">
      <c r="A225" s="36"/>
      <c r="B225" s="39"/>
      <c r="C225" s="38"/>
    </row>
    <row r="226" spans="1:3" ht="15.75" x14ac:dyDescent="0.15">
      <c r="A226" s="36"/>
      <c r="B226" s="39"/>
      <c r="C226" s="38"/>
    </row>
    <row r="227" spans="1:3" ht="15.75" x14ac:dyDescent="0.15">
      <c r="A227" s="36"/>
      <c r="B227" s="39"/>
      <c r="C227" s="38"/>
    </row>
    <row r="228" spans="1:3" ht="15.75" x14ac:dyDescent="0.15">
      <c r="A228" s="36"/>
      <c r="B228" s="39"/>
      <c r="C228" s="38"/>
    </row>
    <row r="229" spans="1:3" ht="15.75" x14ac:dyDescent="0.15">
      <c r="A229" s="36"/>
      <c r="B229" s="39"/>
      <c r="C229" s="38"/>
    </row>
    <row r="230" spans="1:3" ht="15.75" x14ac:dyDescent="0.15">
      <c r="A230" s="36"/>
      <c r="B230" s="39"/>
      <c r="C230" s="38"/>
    </row>
    <row r="231" spans="1:3" ht="15.75" x14ac:dyDescent="0.15">
      <c r="A231" s="36"/>
      <c r="B231" s="39"/>
      <c r="C231" s="38"/>
    </row>
    <row r="232" spans="1:3" ht="15.75" x14ac:dyDescent="0.15">
      <c r="A232" s="36"/>
      <c r="B232" s="39"/>
      <c r="C232" s="38"/>
    </row>
    <row r="233" spans="1:3" ht="15.75" x14ac:dyDescent="0.15">
      <c r="A233" s="36"/>
      <c r="B233" s="39"/>
      <c r="C233" s="38"/>
    </row>
    <row r="234" spans="1:3" ht="15.75" x14ac:dyDescent="0.15">
      <c r="A234" s="36"/>
      <c r="B234" s="39"/>
      <c r="C234" s="38"/>
    </row>
    <row r="235" spans="1:3" ht="15.75" x14ac:dyDescent="0.15">
      <c r="A235" s="36"/>
      <c r="B235" s="39"/>
      <c r="C235" s="38"/>
    </row>
    <row r="236" spans="1:3" ht="15.75" x14ac:dyDescent="0.15">
      <c r="A236" s="36"/>
      <c r="B236" s="39"/>
      <c r="C236" s="38"/>
    </row>
    <row r="237" spans="1:3" ht="15.75" x14ac:dyDescent="0.15">
      <c r="A237" s="36"/>
      <c r="B237" s="39"/>
      <c r="C237" s="38"/>
    </row>
    <row r="238" spans="1:3" ht="15.75" x14ac:dyDescent="0.15">
      <c r="A238" s="36"/>
      <c r="B238" s="39"/>
      <c r="C238" s="38"/>
    </row>
    <row r="239" spans="1:3" ht="15.75" x14ac:dyDescent="0.15">
      <c r="A239" s="36"/>
      <c r="B239" s="39"/>
      <c r="C239" s="38"/>
    </row>
    <row r="240" spans="1:3" ht="15.75" x14ac:dyDescent="0.15">
      <c r="A240" s="36"/>
      <c r="B240" s="39"/>
      <c r="C240" s="38"/>
    </row>
    <row r="241" spans="1:3" ht="15.75" x14ac:dyDescent="0.15">
      <c r="A241" s="36"/>
      <c r="B241" s="39"/>
      <c r="C241" s="38"/>
    </row>
    <row r="242" spans="1:3" ht="15.75" x14ac:dyDescent="0.15">
      <c r="A242" s="36"/>
      <c r="B242" s="39"/>
      <c r="C242" s="38"/>
    </row>
    <row r="243" spans="1:3" ht="15.75" x14ac:dyDescent="0.15">
      <c r="A243" s="36"/>
      <c r="B243" s="39"/>
      <c r="C243" s="38"/>
    </row>
    <row r="244" spans="1:3" ht="15.75" x14ac:dyDescent="0.15">
      <c r="A244" s="36"/>
      <c r="B244" s="39"/>
      <c r="C244" s="38"/>
    </row>
    <row r="245" spans="1:3" ht="15.75" x14ac:dyDescent="0.15">
      <c r="A245" s="36"/>
      <c r="B245" s="39"/>
      <c r="C245" s="38"/>
    </row>
    <row r="246" spans="1:3" ht="15.75" x14ac:dyDescent="0.15">
      <c r="A246" s="36"/>
      <c r="B246" s="39"/>
      <c r="C246" s="38"/>
    </row>
    <row r="247" spans="1:3" ht="15.75" x14ac:dyDescent="0.15">
      <c r="A247" s="36"/>
      <c r="B247" s="39"/>
      <c r="C247" s="38"/>
    </row>
    <row r="248" spans="1:3" ht="15.75" x14ac:dyDescent="0.15">
      <c r="A248" s="36"/>
      <c r="B248" s="39"/>
      <c r="C248" s="38"/>
    </row>
    <row r="249" spans="1:3" ht="15.75" x14ac:dyDescent="0.15">
      <c r="A249" s="36"/>
      <c r="B249" s="39"/>
      <c r="C249" s="38"/>
    </row>
    <row r="250" spans="1:3" ht="15.75" x14ac:dyDescent="0.15">
      <c r="A250" s="36"/>
      <c r="B250" s="39"/>
      <c r="C250" s="38"/>
    </row>
    <row r="251" spans="1:3" ht="15.75" x14ac:dyDescent="0.15">
      <c r="A251" s="36"/>
      <c r="B251" s="39"/>
      <c r="C251" s="38"/>
    </row>
    <row r="252" spans="1:3" ht="15.75" x14ac:dyDescent="0.15">
      <c r="A252" s="36"/>
      <c r="B252" s="39"/>
      <c r="C252" s="38"/>
    </row>
    <row r="253" spans="1:3" ht="15.75" x14ac:dyDescent="0.15">
      <c r="A253" s="36"/>
      <c r="B253" s="39"/>
      <c r="C253" s="38"/>
    </row>
    <row r="254" spans="1:3" ht="15.75" x14ac:dyDescent="0.15">
      <c r="A254" s="36"/>
      <c r="B254" s="39"/>
      <c r="C254" s="38"/>
    </row>
    <row r="255" spans="1:3" ht="15.75" x14ac:dyDescent="0.15">
      <c r="A255" s="36"/>
      <c r="B255" s="39"/>
      <c r="C255" s="38"/>
    </row>
    <row r="256" spans="1:3" ht="15.75" x14ac:dyDescent="0.15">
      <c r="A256" s="36"/>
      <c r="B256" s="39"/>
      <c r="C256" s="38"/>
    </row>
    <row r="257" spans="1:3" ht="15.75" x14ac:dyDescent="0.15">
      <c r="A257" s="36"/>
      <c r="B257" s="39"/>
      <c r="C257" s="38"/>
    </row>
    <row r="258" spans="1:3" ht="15.75" x14ac:dyDescent="0.15">
      <c r="A258" s="36"/>
      <c r="B258" s="39"/>
      <c r="C258" s="38"/>
    </row>
    <row r="259" spans="1:3" ht="15.75" x14ac:dyDescent="0.15">
      <c r="A259" s="36"/>
      <c r="B259" s="39"/>
      <c r="C259" s="38"/>
    </row>
    <row r="260" spans="1:3" ht="15.75" x14ac:dyDescent="0.15">
      <c r="A260" s="36"/>
      <c r="B260" s="39"/>
      <c r="C260" s="38"/>
    </row>
    <row r="261" spans="1:3" ht="15.75" x14ac:dyDescent="0.15">
      <c r="A261" s="36"/>
      <c r="B261" s="39"/>
      <c r="C261" s="38"/>
    </row>
    <row r="262" spans="1:3" ht="15.75" x14ac:dyDescent="0.15">
      <c r="A262" s="36"/>
      <c r="B262" s="39"/>
      <c r="C262" s="38"/>
    </row>
    <row r="263" spans="1:3" ht="15.75" x14ac:dyDescent="0.15">
      <c r="A263" s="36"/>
      <c r="B263" s="39"/>
      <c r="C263" s="38"/>
    </row>
    <row r="264" spans="1:3" ht="15.75" x14ac:dyDescent="0.15">
      <c r="A264" s="36"/>
      <c r="B264" s="39"/>
      <c r="C264" s="38"/>
    </row>
    <row r="265" spans="1:3" ht="15.75" x14ac:dyDescent="0.15">
      <c r="A265" s="36"/>
      <c r="B265" s="39"/>
      <c r="C265" s="38"/>
    </row>
    <row r="266" spans="1:3" ht="15.75" x14ac:dyDescent="0.15">
      <c r="A266" s="36"/>
      <c r="B266" s="39"/>
      <c r="C266" s="38"/>
    </row>
    <row r="267" spans="1:3" ht="15.75" x14ac:dyDescent="0.15">
      <c r="A267" s="36"/>
      <c r="B267" s="39"/>
      <c r="C267" s="38"/>
    </row>
    <row r="268" spans="1:3" ht="15.75" x14ac:dyDescent="0.15">
      <c r="A268" s="36"/>
      <c r="B268" s="39"/>
      <c r="C268" s="38"/>
    </row>
    <row r="269" spans="1:3" ht="15.75" x14ac:dyDescent="0.15">
      <c r="A269" s="36"/>
      <c r="B269" s="39"/>
      <c r="C269" s="38"/>
    </row>
    <row r="270" spans="1:3" ht="15.75" x14ac:dyDescent="0.15">
      <c r="A270" s="36"/>
      <c r="B270" s="39"/>
      <c r="C270" s="38"/>
    </row>
    <row r="271" spans="1:3" ht="15.75" x14ac:dyDescent="0.15">
      <c r="A271" s="36"/>
      <c r="B271" s="39"/>
      <c r="C271" s="38"/>
    </row>
    <row r="272" spans="1:3" ht="15.75" x14ac:dyDescent="0.15">
      <c r="A272" s="36"/>
      <c r="B272" s="39"/>
      <c r="C272" s="38"/>
    </row>
    <row r="273" spans="1:3" ht="15.75" x14ac:dyDescent="0.15">
      <c r="A273" s="36"/>
      <c r="B273" s="39"/>
      <c r="C273" s="38"/>
    </row>
    <row r="274" spans="1:3" ht="15.75" x14ac:dyDescent="0.15">
      <c r="A274" s="36"/>
      <c r="B274" s="39"/>
      <c r="C274" s="38"/>
    </row>
    <row r="275" spans="1:3" ht="15.75" x14ac:dyDescent="0.15">
      <c r="A275" s="36"/>
      <c r="B275" s="39"/>
      <c r="C275" s="38"/>
    </row>
    <row r="276" spans="1:3" ht="15.75" x14ac:dyDescent="0.15">
      <c r="A276" s="36"/>
      <c r="B276" s="39"/>
      <c r="C276" s="38"/>
    </row>
    <row r="277" spans="1:3" ht="15.75" x14ac:dyDescent="0.15">
      <c r="A277" s="36"/>
      <c r="B277" s="39"/>
      <c r="C277" s="38"/>
    </row>
    <row r="278" spans="1:3" ht="15.75" x14ac:dyDescent="0.15">
      <c r="A278" s="36"/>
      <c r="B278" s="39"/>
      <c r="C278" s="38"/>
    </row>
    <row r="279" spans="1:3" ht="15.75" x14ac:dyDescent="0.15">
      <c r="A279" s="36"/>
      <c r="B279" s="39"/>
      <c r="C279" s="38"/>
    </row>
    <row r="280" spans="1:3" ht="15.75" x14ac:dyDescent="0.15">
      <c r="A280" s="36"/>
      <c r="B280" s="39"/>
      <c r="C280" s="38"/>
    </row>
    <row r="281" spans="1:3" ht="15.75" x14ac:dyDescent="0.15">
      <c r="A281" s="36"/>
      <c r="B281" s="39"/>
      <c r="C281" s="38"/>
    </row>
    <row r="282" spans="1:3" ht="15.75" x14ac:dyDescent="0.15">
      <c r="A282" s="36"/>
      <c r="B282" s="39"/>
      <c r="C282" s="38"/>
    </row>
    <row r="283" spans="1:3" ht="15.75" x14ac:dyDescent="0.15">
      <c r="A283" s="36"/>
      <c r="B283" s="39"/>
      <c r="C283" s="38"/>
    </row>
    <row r="284" spans="1:3" ht="15.75" x14ac:dyDescent="0.15">
      <c r="A284" s="36"/>
      <c r="B284" s="39"/>
      <c r="C284" s="38"/>
    </row>
    <row r="285" spans="1:3" ht="15.75" x14ac:dyDescent="0.15">
      <c r="A285" s="36"/>
      <c r="B285" s="39"/>
      <c r="C285" s="38"/>
    </row>
    <row r="286" spans="1:3" ht="15.75" x14ac:dyDescent="0.15">
      <c r="A286" s="36"/>
      <c r="B286" s="39"/>
      <c r="C286" s="38"/>
    </row>
    <row r="287" spans="1:3" ht="15.75" x14ac:dyDescent="0.15">
      <c r="A287" s="36"/>
      <c r="B287" s="39"/>
      <c r="C287" s="38"/>
    </row>
    <row r="288" spans="1:3" ht="15.75" x14ac:dyDescent="0.15">
      <c r="A288" s="36"/>
      <c r="B288" s="39"/>
      <c r="C288" s="38"/>
    </row>
    <row r="289" spans="1:3" ht="15.75" x14ac:dyDescent="0.15">
      <c r="A289" s="36"/>
      <c r="B289" s="39"/>
      <c r="C289" s="38"/>
    </row>
    <row r="290" spans="1:3" ht="15.75" x14ac:dyDescent="0.15">
      <c r="A290" s="36"/>
      <c r="B290" s="39"/>
      <c r="C290" s="38"/>
    </row>
    <row r="291" spans="1:3" ht="15.75" x14ac:dyDescent="0.15">
      <c r="A291" s="36"/>
      <c r="B291" s="39"/>
      <c r="C291" s="38"/>
    </row>
    <row r="292" spans="1:3" ht="15.75" x14ac:dyDescent="0.15">
      <c r="A292" s="36"/>
      <c r="B292" s="39"/>
      <c r="C292" s="38"/>
    </row>
    <row r="293" spans="1:3" ht="15.75" x14ac:dyDescent="0.15">
      <c r="A293" s="36"/>
      <c r="B293" s="39"/>
      <c r="C293" s="38"/>
    </row>
    <row r="294" spans="1:3" ht="15.75" x14ac:dyDescent="0.15">
      <c r="A294" s="36"/>
      <c r="B294" s="39"/>
      <c r="C294" s="38"/>
    </row>
    <row r="295" spans="1:3" ht="15.75" x14ac:dyDescent="0.15">
      <c r="A295" s="36"/>
      <c r="B295" s="39"/>
      <c r="C295" s="38"/>
    </row>
    <row r="296" spans="1:3" ht="15.75" x14ac:dyDescent="0.15">
      <c r="A296" s="36"/>
      <c r="B296" s="39"/>
      <c r="C296" s="38"/>
    </row>
    <row r="297" spans="1:3" ht="15.75" x14ac:dyDescent="0.15">
      <c r="A297" s="36"/>
      <c r="B297" s="39"/>
      <c r="C297" s="38"/>
    </row>
    <row r="298" spans="1:3" ht="15.75" x14ac:dyDescent="0.15">
      <c r="A298" s="36"/>
      <c r="B298" s="39"/>
      <c r="C298" s="38"/>
    </row>
    <row r="299" spans="1:3" ht="15.75" x14ac:dyDescent="0.15">
      <c r="A299" s="36"/>
      <c r="B299" s="39"/>
      <c r="C299" s="38"/>
    </row>
    <row r="300" spans="1:3" ht="15.75" x14ac:dyDescent="0.15">
      <c r="A300" s="36"/>
      <c r="B300" s="39"/>
      <c r="C300" s="38"/>
    </row>
    <row r="301" spans="1:3" ht="15.75" x14ac:dyDescent="0.15">
      <c r="A301" s="36"/>
      <c r="B301" s="39"/>
      <c r="C301" s="38"/>
    </row>
    <row r="302" spans="1:3" ht="15.75" x14ac:dyDescent="0.15">
      <c r="A302" s="36"/>
      <c r="B302" s="39"/>
      <c r="C302" s="38"/>
    </row>
    <row r="303" spans="1:3" ht="15.75" x14ac:dyDescent="0.15">
      <c r="A303" s="36"/>
      <c r="B303" s="39"/>
      <c r="C303" s="38"/>
    </row>
    <row r="304" spans="1:3" ht="15.75" x14ac:dyDescent="0.15">
      <c r="A304" s="36"/>
      <c r="B304" s="39"/>
      <c r="C304" s="38"/>
    </row>
    <row r="305" spans="1:3" ht="15.75" x14ac:dyDescent="0.15">
      <c r="A305" s="36"/>
      <c r="B305" s="39"/>
      <c r="C305" s="38"/>
    </row>
    <row r="306" spans="1:3" ht="15.75" x14ac:dyDescent="0.15">
      <c r="A306" s="36"/>
      <c r="B306" s="39"/>
      <c r="C306" s="38"/>
    </row>
    <row r="307" spans="1:3" ht="15.75" x14ac:dyDescent="0.15">
      <c r="A307" s="36"/>
      <c r="B307" s="39"/>
      <c r="C307" s="38"/>
    </row>
    <row r="308" spans="1:3" ht="15.75" x14ac:dyDescent="0.15">
      <c r="A308" s="36"/>
      <c r="B308" s="39"/>
      <c r="C308" s="38"/>
    </row>
    <row r="309" spans="1:3" ht="15.75" x14ac:dyDescent="0.15">
      <c r="A309" s="36"/>
      <c r="B309" s="39"/>
      <c r="C309" s="38"/>
    </row>
    <row r="310" spans="1:3" ht="15.75" x14ac:dyDescent="0.15">
      <c r="A310" s="36"/>
      <c r="B310" s="39"/>
      <c r="C310" s="38"/>
    </row>
    <row r="311" spans="1:3" ht="15.75" x14ac:dyDescent="0.15">
      <c r="A311" s="36"/>
      <c r="B311" s="39"/>
      <c r="C311" s="38"/>
    </row>
    <row r="312" spans="1:3" ht="15.75" x14ac:dyDescent="0.15">
      <c r="A312" s="36"/>
      <c r="B312" s="39"/>
      <c r="C312" s="38"/>
    </row>
    <row r="313" spans="1:3" ht="15.75" x14ac:dyDescent="0.15">
      <c r="A313" s="36"/>
      <c r="B313" s="39"/>
      <c r="C313" s="38"/>
    </row>
    <row r="314" spans="1:3" ht="15.75" x14ac:dyDescent="0.15">
      <c r="A314" s="36"/>
      <c r="B314" s="39"/>
      <c r="C314" s="38"/>
    </row>
    <row r="315" spans="1:3" ht="15.75" x14ac:dyDescent="0.15">
      <c r="A315" s="36"/>
      <c r="B315" s="39"/>
      <c r="C315" s="38"/>
    </row>
    <row r="316" spans="1:3" ht="15.75" x14ac:dyDescent="0.15">
      <c r="A316" s="36"/>
      <c r="B316" s="39"/>
      <c r="C316" s="38"/>
    </row>
    <row r="317" spans="1:3" ht="15.75" x14ac:dyDescent="0.15">
      <c r="A317" s="36"/>
      <c r="B317" s="39"/>
      <c r="C317" s="38"/>
    </row>
    <row r="318" spans="1:3" ht="15.75" x14ac:dyDescent="0.15">
      <c r="A318" s="36"/>
      <c r="B318" s="39"/>
      <c r="C318" s="38"/>
    </row>
    <row r="319" spans="1:3" ht="15.75" x14ac:dyDescent="0.15">
      <c r="A319" s="36"/>
      <c r="B319" s="39"/>
      <c r="C319" s="38"/>
    </row>
    <row r="320" spans="1:3" ht="15.75" x14ac:dyDescent="0.15">
      <c r="A320" s="36"/>
      <c r="B320" s="39"/>
      <c r="C320" s="38"/>
    </row>
    <row r="321" spans="1:3" ht="15.75" x14ac:dyDescent="0.15">
      <c r="A321" s="36"/>
      <c r="B321" s="39"/>
      <c r="C321" s="38"/>
    </row>
    <row r="322" spans="1:3" ht="15.75" x14ac:dyDescent="0.15">
      <c r="A322" s="36"/>
      <c r="B322" s="39"/>
      <c r="C322" s="38"/>
    </row>
    <row r="323" spans="1:3" ht="15.75" x14ac:dyDescent="0.15">
      <c r="A323" s="36"/>
      <c r="B323" s="39"/>
      <c r="C323" s="38"/>
    </row>
    <row r="324" spans="1:3" ht="15.75" x14ac:dyDescent="0.15">
      <c r="A324" s="36"/>
      <c r="B324" s="39"/>
      <c r="C324" s="38"/>
    </row>
    <row r="325" spans="1:3" ht="15.75" x14ac:dyDescent="0.15">
      <c r="A325" s="36"/>
      <c r="B325" s="39"/>
      <c r="C325" s="38"/>
    </row>
    <row r="326" spans="1:3" ht="15.75" x14ac:dyDescent="0.15">
      <c r="A326" s="36"/>
      <c r="B326" s="39"/>
      <c r="C326" s="38"/>
    </row>
    <row r="327" spans="1:3" ht="15.75" x14ac:dyDescent="0.15">
      <c r="A327" s="36"/>
      <c r="B327" s="39"/>
      <c r="C327" s="38"/>
    </row>
    <row r="328" spans="1:3" ht="15.75" x14ac:dyDescent="0.15">
      <c r="A328" s="36"/>
      <c r="B328" s="39"/>
      <c r="C328" s="38"/>
    </row>
    <row r="329" spans="1:3" ht="15.75" x14ac:dyDescent="0.15">
      <c r="A329" s="36"/>
      <c r="B329" s="39"/>
      <c r="C329" s="38"/>
    </row>
    <row r="330" spans="1:3" ht="15.75" x14ac:dyDescent="0.15">
      <c r="A330" s="36"/>
      <c r="B330" s="39"/>
      <c r="C330" s="38"/>
    </row>
    <row r="331" spans="1:3" ht="15.75" x14ac:dyDescent="0.15">
      <c r="A331" s="36"/>
      <c r="B331" s="39"/>
      <c r="C331" s="38"/>
    </row>
    <row r="332" spans="1:3" ht="15.75" x14ac:dyDescent="0.15">
      <c r="A332" s="36"/>
      <c r="B332" s="39"/>
      <c r="C332" s="38"/>
    </row>
    <row r="333" spans="1:3" ht="15.75" x14ac:dyDescent="0.15">
      <c r="A333" s="36"/>
      <c r="B333" s="39"/>
      <c r="C333" s="38"/>
    </row>
    <row r="334" spans="1:3" ht="15.75" x14ac:dyDescent="0.15">
      <c r="A334" s="36"/>
      <c r="B334" s="39"/>
      <c r="C334" s="38"/>
    </row>
    <row r="335" spans="1:3" ht="15.75" x14ac:dyDescent="0.15">
      <c r="A335" s="36"/>
      <c r="B335" s="39"/>
      <c r="C335" s="38"/>
    </row>
    <row r="336" spans="1:3" ht="15.75" x14ac:dyDescent="0.15">
      <c r="A336" s="36"/>
      <c r="B336" s="39"/>
      <c r="C336" s="38"/>
    </row>
    <row r="337" spans="1:3" ht="15.75" x14ac:dyDescent="0.15">
      <c r="A337" s="36"/>
      <c r="B337" s="39"/>
      <c r="C337" s="38"/>
    </row>
    <row r="338" spans="1:3" ht="15.75" x14ac:dyDescent="0.15">
      <c r="A338" s="36"/>
      <c r="B338" s="39"/>
      <c r="C338" s="38"/>
    </row>
    <row r="339" spans="1:3" ht="15.75" x14ac:dyDescent="0.15">
      <c r="A339" s="36"/>
      <c r="B339" s="39"/>
      <c r="C339" s="38"/>
    </row>
    <row r="340" spans="1:3" ht="15.75" x14ac:dyDescent="0.15">
      <c r="A340" s="36"/>
      <c r="B340" s="39"/>
      <c r="C340" s="38"/>
    </row>
    <row r="341" spans="1:3" ht="15.75" x14ac:dyDescent="0.15">
      <c r="A341" s="36"/>
      <c r="B341" s="39"/>
      <c r="C341" s="38"/>
    </row>
    <row r="342" spans="1:3" ht="15.75" x14ac:dyDescent="0.15">
      <c r="A342" s="36"/>
      <c r="B342" s="39"/>
      <c r="C342" s="38"/>
    </row>
    <row r="343" spans="1:3" ht="15.75" x14ac:dyDescent="0.15">
      <c r="A343" s="36"/>
      <c r="B343" s="39"/>
      <c r="C343" s="38"/>
    </row>
    <row r="344" spans="1:3" ht="15.75" x14ac:dyDescent="0.15">
      <c r="A344" s="36"/>
      <c r="B344" s="39"/>
      <c r="C344" s="38"/>
    </row>
    <row r="345" spans="1:3" ht="15.75" x14ac:dyDescent="0.15">
      <c r="A345" s="36"/>
      <c r="B345" s="39"/>
      <c r="C345" s="38"/>
    </row>
    <row r="346" spans="1:3" ht="15.75" x14ac:dyDescent="0.15">
      <c r="A346" s="36"/>
      <c r="B346" s="39"/>
      <c r="C346" s="38"/>
    </row>
    <row r="347" spans="1:3" ht="15.75" x14ac:dyDescent="0.15">
      <c r="A347" s="36"/>
      <c r="B347" s="39"/>
      <c r="C347" s="38"/>
    </row>
    <row r="348" spans="1:3" ht="15.75" x14ac:dyDescent="0.15">
      <c r="A348" s="36"/>
      <c r="B348" s="39"/>
      <c r="C348" s="38"/>
    </row>
    <row r="349" spans="1:3" ht="15.75" x14ac:dyDescent="0.15">
      <c r="A349" s="36"/>
      <c r="B349" s="39"/>
      <c r="C349" s="38"/>
    </row>
    <row r="350" spans="1:3" ht="15.75" x14ac:dyDescent="0.15">
      <c r="A350" s="36"/>
      <c r="B350" s="39"/>
      <c r="C350" s="38"/>
    </row>
    <row r="351" spans="1:3" ht="15.75" x14ac:dyDescent="0.15">
      <c r="A351" s="36"/>
      <c r="B351" s="39"/>
      <c r="C351" s="38"/>
    </row>
    <row r="352" spans="1:3" ht="15.75" x14ac:dyDescent="0.15">
      <c r="A352" s="36"/>
      <c r="B352" s="39"/>
      <c r="C352" s="38"/>
    </row>
    <row r="353" spans="1:3" ht="15.75" x14ac:dyDescent="0.15">
      <c r="A353" s="36"/>
      <c r="B353" s="39"/>
      <c r="C353" s="38"/>
    </row>
    <row r="354" spans="1:3" ht="15.75" x14ac:dyDescent="0.15">
      <c r="A354" s="36"/>
      <c r="B354" s="39"/>
      <c r="C354" s="38"/>
    </row>
    <row r="355" spans="1:3" ht="15.75" x14ac:dyDescent="0.15">
      <c r="A355" s="36"/>
      <c r="B355" s="39"/>
      <c r="C355" s="38"/>
    </row>
    <row r="356" spans="1:3" ht="15.75" x14ac:dyDescent="0.15">
      <c r="A356" s="36"/>
      <c r="B356" s="39"/>
      <c r="C356" s="38"/>
    </row>
    <row r="357" spans="1:3" ht="15.75" x14ac:dyDescent="0.15">
      <c r="A357" s="36"/>
      <c r="B357" s="39"/>
      <c r="C357" s="38"/>
    </row>
    <row r="358" spans="1:3" ht="15.75" x14ac:dyDescent="0.15">
      <c r="A358" s="36"/>
      <c r="B358" s="39"/>
      <c r="C358" s="38"/>
    </row>
    <row r="359" spans="1:3" ht="15.75" x14ac:dyDescent="0.15">
      <c r="A359" s="36"/>
      <c r="B359" s="39"/>
      <c r="C359" s="38"/>
    </row>
    <row r="360" spans="1:3" ht="15.75" x14ac:dyDescent="0.15">
      <c r="A360" s="36"/>
      <c r="B360" s="39"/>
      <c r="C360" s="38"/>
    </row>
    <row r="361" spans="1:3" ht="15.75" x14ac:dyDescent="0.15">
      <c r="A361" s="36"/>
      <c r="B361" s="39"/>
      <c r="C361" s="38"/>
    </row>
    <row r="362" spans="1:3" ht="15.75" x14ac:dyDescent="0.15">
      <c r="A362" s="36"/>
      <c r="B362" s="39"/>
      <c r="C362" s="38"/>
    </row>
    <row r="363" spans="1:3" ht="15.75" x14ac:dyDescent="0.15">
      <c r="A363" s="36"/>
      <c r="B363" s="39"/>
      <c r="C363" s="38"/>
    </row>
    <row r="364" spans="1:3" ht="15.75" x14ac:dyDescent="0.15">
      <c r="A364" s="36"/>
      <c r="B364" s="39"/>
      <c r="C364" s="38"/>
    </row>
    <row r="365" spans="1:3" ht="15.75" x14ac:dyDescent="0.15">
      <c r="A365" s="36"/>
      <c r="B365" s="39"/>
      <c r="C365" s="38"/>
    </row>
    <row r="366" spans="1:3" ht="15.75" x14ac:dyDescent="0.15">
      <c r="A366" s="36"/>
      <c r="B366" s="39"/>
      <c r="C366" s="38"/>
    </row>
    <row r="367" spans="1:3" ht="15.75" x14ac:dyDescent="0.15">
      <c r="A367" s="36"/>
      <c r="B367" s="39"/>
      <c r="C367" s="38"/>
    </row>
    <row r="368" spans="1:3" ht="15.75" x14ac:dyDescent="0.15">
      <c r="A368" s="36"/>
      <c r="B368" s="39"/>
      <c r="C368" s="38"/>
    </row>
    <row r="369" spans="1:3" ht="15.75" x14ac:dyDescent="0.15">
      <c r="A369" s="36"/>
      <c r="B369" s="39"/>
      <c r="C369" s="38"/>
    </row>
    <row r="370" spans="1:3" ht="15.75" x14ac:dyDescent="0.15">
      <c r="A370" s="36"/>
      <c r="B370" s="39"/>
      <c r="C370" s="38"/>
    </row>
    <row r="371" spans="1:3" ht="15.75" x14ac:dyDescent="0.15">
      <c r="A371" s="36"/>
      <c r="B371" s="39"/>
      <c r="C371" s="38"/>
    </row>
    <row r="372" spans="1:3" ht="15.75" x14ac:dyDescent="0.15">
      <c r="A372" s="36"/>
      <c r="B372" s="39"/>
      <c r="C372" s="38"/>
    </row>
    <row r="373" spans="1:3" ht="15.75" x14ac:dyDescent="0.15">
      <c r="A373" s="36"/>
      <c r="B373" s="39"/>
      <c r="C373" s="38"/>
    </row>
    <row r="374" spans="1:3" ht="15.75" x14ac:dyDescent="0.15">
      <c r="A374" s="36"/>
      <c r="B374" s="39"/>
      <c r="C374" s="38"/>
    </row>
    <row r="375" spans="1:3" ht="15.75" x14ac:dyDescent="0.15">
      <c r="A375" s="36"/>
      <c r="B375" s="39"/>
      <c r="C375" s="38"/>
    </row>
    <row r="376" spans="1:3" ht="15.75" x14ac:dyDescent="0.15">
      <c r="A376" s="36"/>
      <c r="B376" s="39"/>
      <c r="C376" s="38"/>
    </row>
    <row r="377" spans="1:3" ht="15.75" x14ac:dyDescent="0.15">
      <c r="A377" s="36"/>
      <c r="B377" s="39"/>
      <c r="C377" s="38"/>
    </row>
    <row r="378" spans="1:3" ht="15.75" x14ac:dyDescent="0.15">
      <c r="A378" s="36"/>
      <c r="B378" s="39"/>
      <c r="C378" s="38"/>
    </row>
    <row r="379" spans="1:3" ht="15.75" x14ac:dyDescent="0.15">
      <c r="A379" s="36"/>
      <c r="B379" s="39"/>
      <c r="C379" s="38"/>
    </row>
    <row r="380" spans="1:3" ht="15.75" x14ac:dyDescent="0.15">
      <c r="A380" s="36"/>
      <c r="B380" s="39"/>
      <c r="C380" s="38"/>
    </row>
    <row r="381" spans="1:3" ht="15.75" x14ac:dyDescent="0.15">
      <c r="A381" s="36"/>
      <c r="B381" s="39"/>
      <c r="C381" s="38"/>
    </row>
    <row r="382" spans="1:3" ht="15.75" x14ac:dyDescent="0.15">
      <c r="A382" s="36"/>
      <c r="B382" s="39"/>
      <c r="C382" s="38"/>
    </row>
    <row r="383" spans="1:3" ht="15.75" x14ac:dyDescent="0.15">
      <c r="A383" s="36"/>
      <c r="B383" s="39"/>
      <c r="C383" s="38"/>
    </row>
    <row r="384" spans="1:3" ht="15.75" x14ac:dyDescent="0.15">
      <c r="A384" s="36"/>
      <c r="B384" s="39"/>
      <c r="C384" s="38"/>
    </row>
    <row r="385" spans="1:3" ht="15.75" x14ac:dyDescent="0.15">
      <c r="A385" s="36"/>
      <c r="B385" s="39"/>
      <c r="C385" s="38"/>
    </row>
    <row r="386" spans="1:3" ht="15.75" x14ac:dyDescent="0.15">
      <c r="A386" s="36"/>
      <c r="B386" s="39"/>
      <c r="C386" s="38"/>
    </row>
    <row r="387" spans="1:3" ht="15.75" x14ac:dyDescent="0.15">
      <c r="A387" s="36"/>
      <c r="B387" s="39"/>
      <c r="C387" s="38"/>
    </row>
    <row r="388" spans="1:3" ht="15.75" x14ac:dyDescent="0.15">
      <c r="A388" s="36"/>
      <c r="B388" s="39"/>
      <c r="C388" s="38"/>
    </row>
    <row r="389" spans="1:3" ht="15.75" x14ac:dyDescent="0.15">
      <c r="A389" s="36"/>
      <c r="B389" s="39"/>
      <c r="C389" s="38"/>
    </row>
    <row r="390" spans="1:3" ht="15.75" x14ac:dyDescent="0.15">
      <c r="A390" s="36"/>
      <c r="B390" s="39"/>
      <c r="C390" s="38"/>
    </row>
    <row r="391" spans="1:3" ht="15.75" x14ac:dyDescent="0.15">
      <c r="A391" s="36"/>
      <c r="B391" s="39"/>
      <c r="C391" s="38"/>
    </row>
    <row r="392" spans="1:3" ht="15.75" x14ac:dyDescent="0.15">
      <c r="A392" s="36"/>
      <c r="B392" s="39"/>
      <c r="C392" s="38"/>
    </row>
    <row r="393" spans="1:3" ht="15.75" x14ac:dyDescent="0.15">
      <c r="A393" s="36"/>
      <c r="B393" s="39"/>
      <c r="C393" s="38"/>
    </row>
    <row r="394" spans="1:3" ht="15.75" x14ac:dyDescent="0.15">
      <c r="A394" s="36"/>
      <c r="B394" s="39"/>
      <c r="C394" s="38"/>
    </row>
    <row r="395" spans="1:3" ht="15.75" x14ac:dyDescent="0.15">
      <c r="A395" s="36"/>
      <c r="B395" s="39"/>
      <c r="C395" s="38"/>
    </row>
    <row r="396" spans="1:3" ht="15.75" x14ac:dyDescent="0.15">
      <c r="A396" s="36"/>
      <c r="B396" s="39"/>
      <c r="C396" s="38"/>
    </row>
    <row r="397" spans="1:3" ht="15.75" x14ac:dyDescent="0.15">
      <c r="A397" s="36"/>
      <c r="B397" s="39"/>
      <c r="C397" s="38"/>
    </row>
    <row r="398" spans="1:3" ht="15.75" x14ac:dyDescent="0.15">
      <c r="A398" s="36"/>
      <c r="B398" s="39"/>
      <c r="C398" s="38"/>
    </row>
    <row r="399" spans="1:3" ht="15.75" x14ac:dyDescent="0.15">
      <c r="A399" s="36"/>
      <c r="B399" s="39"/>
      <c r="C399" s="38"/>
    </row>
    <row r="400" spans="1:3" ht="15.75" x14ac:dyDescent="0.15">
      <c r="A400" s="36"/>
      <c r="B400" s="39"/>
      <c r="C400" s="38"/>
    </row>
    <row r="401" spans="1:3" ht="15.75" x14ac:dyDescent="0.15">
      <c r="A401" s="36"/>
      <c r="B401" s="39"/>
      <c r="C401" s="38"/>
    </row>
    <row r="402" spans="1:3" ht="15.75" x14ac:dyDescent="0.15">
      <c r="A402" s="36"/>
      <c r="B402" s="39"/>
      <c r="C402" s="38"/>
    </row>
    <row r="403" spans="1:3" ht="15.75" x14ac:dyDescent="0.15">
      <c r="A403" s="36"/>
      <c r="B403" s="39"/>
      <c r="C403" s="38"/>
    </row>
    <row r="404" spans="1:3" ht="15.75" x14ac:dyDescent="0.15">
      <c r="A404" s="36"/>
      <c r="B404" s="39"/>
      <c r="C404" s="38"/>
    </row>
    <row r="405" spans="1:3" ht="15.75" x14ac:dyDescent="0.15">
      <c r="A405" s="36"/>
      <c r="B405" s="39"/>
      <c r="C405" s="38"/>
    </row>
    <row r="406" spans="1:3" ht="15.75" x14ac:dyDescent="0.15">
      <c r="A406" s="36"/>
      <c r="B406" s="39"/>
      <c r="C406" s="38"/>
    </row>
    <row r="407" spans="1:3" ht="15.75" x14ac:dyDescent="0.15">
      <c r="A407" s="36"/>
      <c r="B407" s="39"/>
      <c r="C407" s="38"/>
    </row>
    <row r="408" spans="1:3" ht="15.75" x14ac:dyDescent="0.15">
      <c r="A408" s="36"/>
      <c r="B408" s="39"/>
      <c r="C408" s="38"/>
    </row>
    <row r="409" spans="1:3" ht="15.75" x14ac:dyDescent="0.15">
      <c r="A409" s="36"/>
      <c r="B409" s="39"/>
      <c r="C409" s="38"/>
    </row>
    <row r="410" spans="1:3" ht="15.75" x14ac:dyDescent="0.15">
      <c r="A410" s="36"/>
      <c r="B410" s="39"/>
      <c r="C410" s="38"/>
    </row>
    <row r="411" spans="1:3" ht="15.75" x14ac:dyDescent="0.15">
      <c r="A411" s="36"/>
      <c r="B411" s="39"/>
      <c r="C411" s="38"/>
    </row>
    <row r="412" spans="1:3" ht="15.75" x14ac:dyDescent="0.15">
      <c r="A412" s="36"/>
      <c r="B412" s="39"/>
      <c r="C412" s="38"/>
    </row>
    <row r="413" spans="1:3" ht="15.75" x14ac:dyDescent="0.15">
      <c r="A413" s="36"/>
      <c r="B413" s="39"/>
      <c r="C413" s="38"/>
    </row>
    <row r="414" spans="1:3" ht="15.75" x14ac:dyDescent="0.15">
      <c r="A414" s="36"/>
      <c r="B414" s="39"/>
      <c r="C414" s="38"/>
    </row>
    <row r="415" spans="1:3" ht="15.75" x14ac:dyDescent="0.15">
      <c r="A415" s="36"/>
      <c r="B415" s="39"/>
      <c r="C415" s="38"/>
    </row>
    <row r="416" spans="1:3" ht="15.75" x14ac:dyDescent="0.15">
      <c r="A416" s="36"/>
      <c r="B416" s="39"/>
      <c r="C416" s="38"/>
    </row>
    <row r="417" spans="1:3" ht="15.75" x14ac:dyDescent="0.15">
      <c r="A417" s="36"/>
      <c r="B417" s="39"/>
      <c r="C417" s="38"/>
    </row>
    <row r="418" spans="1:3" ht="15.75" x14ac:dyDescent="0.15">
      <c r="A418" s="36"/>
      <c r="B418" s="39"/>
      <c r="C418" s="38"/>
    </row>
    <row r="419" spans="1:3" ht="15.75" x14ac:dyDescent="0.15">
      <c r="A419" s="36"/>
      <c r="B419" s="39"/>
      <c r="C419" s="38"/>
    </row>
    <row r="420" spans="1:3" ht="15.75" x14ac:dyDescent="0.15">
      <c r="A420" s="36"/>
      <c r="B420" s="39"/>
      <c r="C420" s="38"/>
    </row>
    <row r="421" spans="1:3" ht="15.75" x14ac:dyDescent="0.15">
      <c r="A421" s="36"/>
      <c r="B421" s="39"/>
      <c r="C421" s="38"/>
    </row>
    <row r="422" spans="1:3" ht="15.75" x14ac:dyDescent="0.15">
      <c r="A422" s="36"/>
      <c r="B422" s="39"/>
      <c r="C422" s="38"/>
    </row>
    <row r="423" spans="1:3" ht="15.75" x14ac:dyDescent="0.15">
      <c r="A423" s="36"/>
      <c r="B423" s="39"/>
      <c r="C423" s="38"/>
    </row>
    <row r="424" spans="1:3" ht="15.75" x14ac:dyDescent="0.15">
      <c r="A424" s="36"/>
      <c r="B424" s="39"/>
      <c r="C424" s="38"/>
    </row>
    <row r="425" spans="1:3" ht="15.75" x14ac:dyDescent="0.15">
      <c r="A425" s="36"/>
      <c r="B425" s="39"/>
      <c r="C425" s="38"/>
    </row>
    <row r="426" spans="1:3" ht="15.75" x14ac:dyDescent="0.15">
      <c r="A426" s="36"/>
      <c r="B426" s="39"/>
      <c r="C426" s="38"/>
    </row>
    <row r="427" spans="1:3" ht="15.75" x14ac:dyDescent="0.15">
      <c r="A427" s="36"/>
      <c r="B427" s="39"/>
      <c r="C427" s="38"/>
    </row>
    <row r="428" spans="1:3" ht="15.75" x14ac:dyDescent="0.15">
      <c r="A428" s="36"/>
      <c r="B428" s="39"/>
      <c r="C428" s="38"/>
    </row>
    <row r="429" spans="1:3" ht="15.75" x14ac:dyDescent="0.15">
      <c r="A429" s="36"/>
      <c r="B429" s="39"/>
      <c r="C429" s="38"/>
    </row>
    <row r="430" spans="1:3" ht="15.75" x14ac:dyDescent="0.15">
      <c r="A430" s="36"/>
      <c r="B430" s="39"/>
      <c r="C430" s="38"/>
    </row>
    <row r="431" spans="1:3" ht="15.75" x14ac:dyDescent="0.15">
      <c r="A431" s="36"/>
      <c r="B431" s="39"/>
      <c r="C431" s="38"/>
    </row>
    <row r="432" spans="1:3" ht="15.75" x14ac:dyDescent="0.15">
      <c r="A432" s="36"/>
      <c r="B432" s="39"/>
      <c r="C432" s="38"/>
    </row>
    <row r="433" spans="1:3" ht="15.75" x14ac:dyDescent="0.15">
      <c r="A433" s="36"/>
      <c r="B433" s="39"/>
      <c r="C433" s="38"/>
    </row>
    <row r="434" spans="1:3" ht="15.75" x14ac:dyDescent="0.15">
      <c r="A434" s="36"/>
      <c r="B434" s="39"/>
      <c r="C434" s="38"/>
    </row>
    <row r="435" spans="1:3" ht="15.75" x14ac:dyDescent="0.15">
      <c r="A435" s="36"/>
      <c r="B435" s="39"/>
      <c r="C435" s="38"/>
    </row>
    <row r="436" spans="1:3" ht="15.75" x14ac:dyDescent="0.15">
      <c r="A436" s="36"/>
      <c r="B436" s="39"/>
      <c r="C436" s="38"/>
    </row>
    <row r="437" spans="1:3" ht="15.75" x14ac:dyDescent="0.15">
      <c r="A437" s="36"/>
      <c r="B437" s="39"/>
      <c r="C437" s="38"/>
    </row>
    <row r="438" spans="1:3" ht="15.75" x14ac:dyDescent="0.15">
      <c r="A438" s="36"/>
      <c r="B438" s="39"/>
      <c r="C438" s="38"/>
    </row>
    <row r="439" spans="1:3" ht="15.75" x14ac:dyDescent="0.15">
      <c r="A439" s="36"/>
      <c r="B439" s="39"/>
      <c r="C439" s="38"/>
    </row>
    <row r="440" spans="1:3" ht="15.75" x14ac:dyDescent="0.15">
      <c r="A440" s="36"/>
      <c r="B440" s="39"/>
      <c r="C440" s="38"/>
    </row>
    <row r="441" spans="1:3" ht="15.75" x14ac:dyDescent="0.15">
      <c r="A441" s="36"/>
      <c r="B441" s="39"/>
      <c r="C441" s="38"/>
    </row>
    <row r="442" spans="1:3" ht="15.75" x14ac:dyDescent="0.15">
      <c r="A442" s="36"/>
      <c r="B442" s="39"/>
      <c r="C442" s="38"/>
    </row>
    <row r="443" spans="1:3" ht="15.75" x14ac:dyDescent="0.15">
      <c r="A443" s="36"/>
      <c r="B443" s="39"/>
      <c r="C443" s="38"/>
    </row>
    <row r="444" spans="1:3" ht="15.75" x14ac:dyDescent="0.15">
      <c r="A444" s="36"/>
      <c r="B444" s="39"/>
      <c r="C444" s="38"/>
    </row>
    <row r="445" spans="1:3" ht="15.75" x14ac:dyDescent="0.15">
      <c r="A445" s="36"/>
      <c r="B445" s="39"/>
      <c r="C445" s="38"/>
    </row>
    <row r="446" spans="1:3" ht="15.75" x14ac:dyDescent="0.15">
      <c r="A446" s="36"/>
      <c r="B446" s="39"/>
      <c r="C446" s="38"/>
    </row>
    <row r="447" spans="1:3" ht="15.75" x14ac:dyDescent="0.15">
      <c r="A447" s="36"/>
      <c r="B447" s="39"/>
      <c r="C447" s="38"/>
    </row>
    <row r="448" spans="1:3" ht="15.75" x14ac:dyDescent="0.15">
      <c r="A448" s="36"/>
      <c r="B448" s="39"/>
      <c r="C448" s="38"/>
    </row>
    <row r="449" spans="1:3" ht="15.75" x14ac:dyDescent="0.15">
      <c r="A449" s="36"/>
      <c r="B449" s="39"/>
      <c r="C449" s="38"/>
    </row>
    <row r="450" spans="1:3" ht="15.75" x14ac:dyDescent="0.15">
      <c r="A450" s="36"/>
      <c r="B450" s="39"/>
      <c r="C450" s="38"/>
    </row>
    <row r="451" spans="1:3" ht="15.75" x14ac:dyDescent="0.15">
      <c r="A451" s="36"/>
      <c r="B451" s="39"/>
      <c r="C451" s="38"/>
    </row>
    <row r="452" spans="1:3" ht="15.75" x14ac:dyDescent="0.15">
      <c r="A452" s="36"/>
      <c r="B452" s="39"/>
      <c r="C452" s="38"/>
    </row>
    <row r="453" spans="1:3" ht="15.75" x14ac:dyDescent="0.15">
      <c r="A453" s="36"/>
      <c r="B453" s="39"/>
      <c r="C453" s="38"/>
    </row>
    <row r="454" spans="1:3" ht="15.75" x14ac:dyDescent="0.15">
      <c r="A454" s="36"/>
      <c r="B454" s="39"/>
      <c r="C454" s="38"/>
    </row>
    <row r="455" spans="1:3" ht="15.75" x14ac:dyDescent="0.15">
      <c r="A455" s="36"/>
      <c r="B455" s="39"/>
      <c r="C455" s="38"/>
    </row>
    <row r="456" spans="1:3" ht="15.75" x14ac:dyDescent="0.15">
      <c r="A456" s="36"/>
      <c r="B456" s="39"/>
      <c r="C456" s="38"/>
    </row>
    <row r="457" spans="1:3" ht="15.75" x14ac:dyDescent="0.15">
      <c r="A457" s="36"/>
      <c r="B457" s="39"/>
      <c r="C457" s="38"/>
    </row>
    <row r="458" spans="1:3" ht="15.75" x14ac:dyDescent="0.15">
      <c r="A458" s="36"/>
      <c r="B458" s="39"/>
      <c r="C458" s="38"/>
    </row>
    <row r="459" spans="1:3" ht="15.75" x14ac:dyDescent="0.15">
      <c r="A459" s="36"/>
      <c r="B459" s="39"/>
      <c r="C459" s="38"/>
    </row>
    <row r="460" spans="1:3" ht="15.75" x14ac:dyDescent="0.15">
      <c r="A460" s="36"/>
      <c r="B460" s="39"/>
      <c r="C460" s="38"/>
    </row>
    <row r="461" spans="1:3" ht="15.75" x14ac:dyDescent="0.15">
      <c r="A461" s="36"/>
      <c r="B461" s="39"/>
      <c r="C461" s="38"/>
    </row>
    <row r="462" spans="1:3" ht="15.75" x14ac:dyDescent="0.15">
      <c r="A462" s="36"/>
      <c r="B462" s="39"/>
      <c r="C462" s="38"/>
    </row>
    <row r="463" spans="1:3" ht="15.75" x14ac:dyDescent="0.15">
      <c r="A463" s="36"/>
      <c r="B463" s="39"/>
      <c r="C463" s="38"/>
    </row>
    <row r="464" spans="1:3" ht="15.75" x14ac:dyDescent="0.15">
      <c r="A464" s="36"/>
      <c r="B464" s="39"/>
      <c r="C464" s="38"/>
    </row>
    <row r="465" spans="1:3" ht="15.75" x14ac:dyDescent="0.15">
      <c r="A465" s="36"/>
      <c r="B465" s="39"/>
      <c r="C465" s="38"/>
    </row>
    <row r="466" spans="1:3" ht="15.75" x14ac:dyDescent="0.15">
      <c r="A466" s="36"/>
      <c r="B466" s="39"/>
      <c r="C466" s="38"/>
    </row>
    <row r="467" spans="1:3" ht="15.75" x14ac:dyDescent="0.15">
      <c r="A467" s="36"/>
      <c r="B467" s="39"/>
      <c r="C467" s="38"/>
    </row>
    <row r="468" spans="1:3" ht="15.75" x14ac:dyDescent="0.15">
      <c r="A468" s="36"/>
      <c r="B468" s="39"/>
      <c r="C468" s="38"/>
    </row>
    <row r="469" spans="1:3" ht="15.75" x14ac:dyDescent="0.15">
      <c r="A469" s="36"/>
      <c r="B469" s="39"/>
      <c r="C469" s="38"/>
    </row>
    <row r="470" spans="1:3" ht="15.75" x14ac:dyDescent="0.15">
      <c r="A470" s="36"/>
      <c r="B470" s="39"/>
      <c r="C470" s="38"/>
    </row>
    <row r="471" spans="1:3" ht="15.75" x14ac:dyDescent="0.15">
      <c r="A471" s="36"/>
      <c r="B471" s="39"/>
      <c r="C471" s="38"/>
    </row>
    <row r="472" spans="1:3" ht="15.75" x14ac:dyDescent="0.15">
      <c r="A472" s="36"/>
      <c r="B472" s="39"/>
      <c r="C472" s="38"/>
    </row>
    <row r="473" spans="1:3" ht="15.75" x14ac:dyDescent="0.15">
      <c r="A473" s="36"/>
      <c r="B473" s="39"/>
      <c r="C473" s="38"/>
    </row>
    <row r="474" spans="1:3" ht="15.75" x14ac:dyDescent="0.15">
      <c r="A474" s="36"/>
      <c r="B474" s="39"/>
      <c r="C474" s="38"/>
    </row>
    <row r="475" spans="1:3" ht="15.75" x14ac:dyDescent="0.15">
      <c r="A475" s="36"/>
      <c r="B475" s="39"/>
      <c r="C475" s="38"/>
    </row>
    <row r="476" spans="1:3" ht="15.75" x14ac:dyDescent="0.15">
      <c r="A476" s="36"/>
      <c r="B476" s="39"/>
      <c r="C476" s="38"/>
    </row>
    <row r="477" spans="1:3" ht="15.75" x14ac:dyDescent="0.15">
      <c r="A477" s="36"/>
      <c r="B477" s="39"/>
      <c r="C477" s="38"/>
    </row>
    <row r="478" spans="1:3" ht="15.75" x14ac:dyDescent="0.15">
      <c r="A478" s="36"/>
      <c r="B478" s="39"/>
      <c r="C478" s="38"/>
    </row>
    <row r="479" spans="1:3" ht="15.75" x14ac:dyDescent="0.15">
      <c r="A479" s="36"/>
      <c r="B479" s="39"/>
      <c r="C479" s="38"/>
    </row>
    <row r="480" spans="1:3" ht="15.75" x14ac:dyDescent="0.15">
      <c r="A480" s="36"/>
      <c r="B480" s="39"/>
      <c r="C480" s="38"/>
    </row>
    <row r="481" spans="1:3" ht="15.75" x14ac:dyDescent="0.15">
      <c r="A481" s="36"/>
      <c r="B481" s="39"/>
      <c r="C481" s="38"/>
    </row>
    <row r="482" spans="1:3" ht="15.75" x14ac:dyDescent="0.15">
      <c r="A482" s="36"/>
      <c r="B482" s="39"/>
      <c r="C482" s="38"/>
    </row>
    <row r="483" spans="1:3" ht="15.75" x14ac:dyDescent="0.15">
      <c r="A483" s="36"/>
      <c r="B483" s="39"/>
      <c r="C483" s="38"/>
    </row>
    <row r="484" spans="1:3" ht="15.75" x14ac:dyDescent="0.15">
      <c r="A484" s="36"/>
      <c r="B484" s="39"/>
      <c r="C484" s="38"/>
    </row>
    <row r="485" spans="1:3" ht="15.75" x14ac:dyDescent="0.15">
      <c r="A485" s="36"/>
      <c r="B485" s="39"/>
      <c r="C485" s="38"/>
    </row>
    <row r="486" spans="1:3" ht="15.75" x14ac:dyDescent="0.15">
      <c r="A486" s="36"/>
      <c r="B486" s="39"/>
      <c r="C486" s="38"/>
    </row>
    <row r="487" spans="1:3" ht="15.75" x14ac:dyDescent="0.15">
      <c r="A487" s="36"/>
      <c r="B487" s="39"/>
      <c r="C487" s="38"/>
    </row>
    <row r="488" spans="1:3" ht="15.75" x14ac:dyDescent="0.15">
      <c r="A488" s="36"/>
      <c r="B488" s="39"/>
      <c r="C488" s="38"/>
    </row>
    <row r="489" spans="1:3" ht="15.75" x14ac:dyDescent="0.15">
      <c r="A489" s="36"/>
      <c r="B489" s="39"/>
      <c r="C489" s="38"/>
    </row>
    <row r="490" spans="1:3" ht="15.75" x14ac:dyDescent="0.15">
      <c r="A490" s="36"/>
      <c r="B490" s="39"/>
      <c r="C490" s="38"/>
    </row>
    <row r="491" spans="1:3" ht="15.75" x14ac:dyDescent="0.15">
      <c r="A491" s="36"/>
      <c r="B491" s="39"/>
      <c r="C491" s="38"/>
    </row>
    <row r="492" spans="1:3" ht="15.75" x14ac:dyDescent="0.15">
      <c r="A492" s="36"/>
      <c r="B492" s="39"/>
      <c r="C492" s="38"/>
    </row>
    <row r="493" spans="1:3" ht="15.75" x14ac:dyDescent="0.15">
      <c r="A493" s="36"/>
      <c r="B493" s="39"/>
      <c r="C493" s="38"/>
    </row>
    <row r="494" spans="1:3" ht="15.75" x14ac:dyDescent="0.15">
      <c r="A494" s="36"/>
      <c r="B494" s="39"/>
      <c r="C494" s="38"/>
    </row>
    <row r="495" spans="1:3" ht="15.75" x14ac:dyDescent="0.15">
      <c r="A495" s="36"/>
      <c r="B495" s="39"/>
      <c r="C495" s="38"/>
    </row>
    <row r="496" spans="1:3" ht="15.75" x14ac:dyDescent="0.15">
      <c r="A496" s="36"/>
      <c r="B496" s="39"/>
      <c r="C496" s="38"/>
    </row>
    <row r="497" spans="1:3" ht="15.75" x14ac:dyDescent="0.15">
      <c r="A497" s="36"/>
      <c r="B497" s="39"/>
      <c r="C497" s="38"/>
    </row>
    <row r="498" spans="1:3" ht="15.75" x14ac:dyDescent="0.15">
      <c r="A498" s="36"/>
      <c r="B498" s="39"/>
      <c r="C498" s="38"/>
    </row>
    <row r="499" spans="1:3" ht="15.75" x14ac:dyDescent="0.15">
      <c r="A499" s="36"/>
      <c r="B499" s="39"/>
      <c r="C499" s="38"/>
    </row>
    <row r="500" spans="1:3" ht="15.75" x14ac:dyDescent="0.15">
      <c r="A500" s="36"/>
      <c r="B500" s="39"/>
      <c r="C500" s="38"/>
    </row>
    <row r="501" spans="1:3" ht="15.75" x14ac:dyDescent="0.15">
      <c r="A501" s="36"/>
      <c r="B501" s="39"/>
      <c r="C501" s="38"/>
    </row>
    <row r="502" spans="1:3" ht="15.75" x14ac:dyDescent="0.15">
      <c r="A502" s="36"/>
      <c r="B502" s="39"/>
      <c r="C502" s="38"/>
    </row>
    <row r="503" spans="1:3" ht="15.75" x14ac:dyDescent="0.15">
      <c r="A503" s="36"/>
      <c r="B503" s="39"/>
      <c r="C503" s="38"/>
    </row>
    <row r="504" spans="1:3" ht="15.75" x14ac:dyDescent="0.15">
      <c r="A504" s="36"/>
      <c r="B504" s="39"/>
      <c r="C504" s="38"/>
    </row>
    <row r="505" spans="1:3" ht="15.75" x14ac:dyDescent="0.15">
      <c r="A505" s="36"/>
      <c r="B505" s="39"/>
      <c r="C505" s="38"/>
    </row>
    <row r="506" spans="1:3" ht="15.75" x14ac:dyDescent="0.15">
      <c r="A506" s="36"/>
      <c r="B506" s="39"/>
      <c r="C506" s="38"/>
    </row>
    <row r="507" spans="1:3" ht="15.75" x14ac:dyDescent="0.15">
      <c r="A507" s="36"/>
      <c r="B507" s="39"/>
      <c r="C507" s="38"/>
    </row>
    <row r="508" spans="1:3" ht="15.75" x14ac:dyDescent="0.15">
      <c r="A508" s="36"/>
      <c r="B508" s="39"/>
      <c r="C508" s="38"/>
    </row>
    <row r="509" spans="1:3" ht="15.75" x14ac:dyDescent="0.15">
      <c r="A509" s="36"/>
      <c r="B509" s="39"/>
      <c r="C509" s="38"/>
    </row>
    <row r="510" spans="1:3" ht="15.75" x14ac:dyDescent="0.15">
      <c r="A510" s="36"/>
      <c r="B510" s="39"/>
      <c r="C510" s="38"/>
    </row>
    <row r="511" spans="1:3" ht="15.75" x14ac:dyDescent="0.15">
      <c r="A511" s="36"/>
      <c r="B511" s="39"/>
      <c r="C511" s="38"/>
    </row>
    <row r="512" spans="1:3" ht="15.75" x14ac:dyDescent="0.15">
      <c r="A512" s="36"/>
      <c r="B512" s="39"/>
      <c r="C512" s="38"/>
    </row>
    <row r="513" spans="1:3" ht="15.75" x14ac:dyDescent="0.15">
      <c r="A513" s="36"/>
      <c r="B513" s="39"/>
      <c r="C513" s="38"/>
    </row>
    <row r="514" spans="1:3" ht="15.75" x14ac:dyDescent="0.15">
      <c r="A514" s="36"/>
      <c r="B514" s="39"/>
      <c r="C514" s="38"/>
    </row>
    <row r="515" spans="1:3" ht="15.75" x14ac:dyDescent="0.15">
      <c r="A515" s="36"/>
      <c r="B515" s="39"/>
      <c r="C515" s="38"/>
    </row>
    <row r="516" spans="1:3" ht="15.75" x14ac:dyDescent="0.15">
      <c r="A516" s="36"/>
      <c r="B516" s="39"/>
      <c r="C516" s="38"/>
    </row>
    <row r="517" spans="1:3" ht="15.75" x14ac:dyDescent="0.15">
      <c r="A517" s="36"/>
      <c r="B517" s="39"/>
      <c r="C517" s="38"/>
    </row>
    <row r="518" spans="1:3" ht="15.75" x14ac:dyDescent="0.15">
      <c r="A518" s="36"/>
      <c r="B518" s="39"/>
      <c r="C518" s="38"/>
    </row>
    <row r="519" spans="1:3" ht="15.75" x14ac:dyDescent="0.15">
      <c r="A519" s="36"/>
      <c r="B519" s="39"/>
      <c r="C519" s="38"/>
    </row>
    <row r="520" spans="1:3" ht="15.75" x14ac:dyDescent="0.15">
      <c r="A520" s="36"/>
      <c r="B520" s="39"/>
      <c r="C520" s="38"/>
    </row>
    <row r="521" spans="1:3" ht="15.75" x14ac:dyDescent="0.15">
      <c r="A521" s="36"/>
      <c r="B521" s="39"/>
      <c r="C521" s="38"/>
    </row>
    <row r="522" spans="1:3" ht="15.75" x14ac:dyDescent="0.15">
      <c r="A522" s="36"/>
      <c r="B522" s="39"/>
      <c r="C522" s="38"/>
    </row>
    <row r="523" spans="1:3" ht="15.75" x14ac:dyDescent="0.15">
      <c r="A523" s="36"/>
      <c r="B523" s="39"/>
      <c r="C523" s="38"/>
    </row>
    <row r="524" spans="1:3" ht="15.75" x14ac:dyDescent="0.15">
      <c r="A524" s="36"/>
      <c r="B524" s="39"/>
      <c r="C524" s="38"/>
    </row>
    <row r="525" spans="1:3" ht="15.75" x14ac:dyDescent="0.15">
      <c r="A525" s="36"/>
      <c r="B525" s="39"/>
      <c r="C525" s="38"/>
    </row>
    <row r="526" spans="1:3" ht="15.75" x14ac:dyDescent="0.15">
      <c r="A526" s="36"/>
      <c r="B526" s="39"/>
      <c r="C526" s="38"/>
    </row>
    <row r="527" spans="1:3" ht="15.75" x14ac:dyDescent="0.15">
      <c r="A527" s="36"/>
      <c r="B527" s="39"/>
      <c r="C527" s="38"/>
    </row>
    <row r="528" spans="1:3" ht="15.75" x14ac:dyDescent="0.15">
      <c r="A528" s="36"/>
      <c r="B528" s="39"/>
      <c r="C528" s="38"/>
    </row>
    <row r="529" spans="1:3" ht="15.75" x14ac:dyDescent="0.15">
      <c r="A529" s="36"/>
      <c r="B529" s="39"/>
      <c r="C529" s="38"/>
    </row>
    <row r="530" spans="1:3" ht="15.75" x14ac:dyDescent="0.15">
      <c r="A530" s="36"/>
      <c r="B530" s="39"/>
      <c r="C530" s="38"/>
    </row>
    <row r="531" spans="1:3" ht="15.75" x14ac:dyDescent="0.15">
      <c r="A531" s="36"/>
      <c r="B531" s="39"/>
      <c r="C531" s="38"/>
    </row>
    <row r="532" spans="1:3" ht="15.75" x14ac:dyDescent="0.15">
      <c r="A532" s="36"/>
      <c r="B532" s="39"/>
      <c r="C532" s="38"/>
    </row>
    <row r="533" spans="1:3" ht="15.75" x14ac:dyDescent="0.15">
      <c r="A533" s="36"/>
      <c r="B533" s="39"/>
      <c r="C533" s="38"/>
    </row>
    <row r="534" spans="1:3" ht="15.75" x14ac:dyDescent="0.15">
      <c r="A534" s="36"/>
      <c r="B534" s="39"/>
      <c r="C534" s="38"/>
    </row>
    <row r="535" spans="1:3" ht="15.75" x14ac:dyDescent="0.15">
      <c r="A535" s="36"/>
      <c r="B535" s="39"/>
      <c r="C535" s="38"/>
    </row>
    <row r="536" spans="1:3" ht="15.75" x14ac:dyDescent="0.15">
      <c r="A536" s="36"/>
      <c r="B536" s="39"/>
      <c r="C536" s="38"/>
    </row>
    <row r="537" spans="1:3" ht="15.75" x14ac:dyDescent="0.15">
      <c r="A537" s="36"/>
      <c r="B537" s="39"/>
      <c r="C537" s="38"/>
    </row>
    <row r="538" spans="1:3" ht="15.75" x14ac:dyDescent="0.15">
      <c r="A538" s="36"/>
      <c r="B538" s="39"/>
      <c r="C538" s="38"/>
    </row>
    <row r="539" spans="1:3" ht="15.75" x14ac:dyDescent="0.15">
      <c r="A539" s="36"/>
      <c r="B539" s="39"/>
      <c r="C539" s="38"/>
    </row>
    <row r="540" spans="1:3" ht="15.75" x14ac:dyDescent="0.15">
      <c r="A540" s="36"/>
      <c r="B540" s="39"/>
      <c r="C540" s="38"/>
    </row>
    <row r="541" spans="1:3" ht="15.75" x14ac:dyDescent="0.15">
      <c r="A541" s="36"/>
      <c r="B541" s="39"/>
      <c r="C541" s="38"/>
    </row>
    <row r="542" spans="1:3" ht="15.75" x14ac:dyDescent="0.15">
      <c r="A542" s="36"/>
      <c r="B542" s="39"/>
      <c r="C542" s="38"/>
    </row>
    <row r="543" spans="1:3" ht="15.75" x14ac:dyDescent="0.15">
      <c r="A543" s="36"/>
      <c r="B543" s="39"/>
      <c r="C543" s="38"/>
    </row>
    <row r="544" spans="1:3" ht="15.75" x14ac:dyDescent="0.15">
      <c r="A544" s="36"/>
      <c r="B544" s="39"/>
      <c r="C544" s="38"/>
    </row>
    <row r="545" spans="1:3" ht="15.75" x14ac:dyDescent="0.15">
      <c r="A545" s="36"/>
      <c r="B545" s="39"/>
      <c r="C545" s="38"/>
    </row>
    <row r="546" spans="1:3" ht="15.75" x14ac:dyDescent="0.15">
      <c r="A546" s="36"/>
      <c r="B546" s="39"/>
      <c r="C546" s="38"/>
    </row>
    <row r="547" spans="1:3" ht="15.75" x14ac:dyDescent="0.15">
      <c r="A547" s="36"/>
      <c r="B547" s="39"/>
      <c r="C547" s="38"/>
    </row>
    <row r="548" spans="1:3" ht="15.75" x14ac:dyDescent="0.15">
      <c r="A548" s="36"/>
      <c r="B548" s="39"/>
      <c r="C548" s="38"/>
    </row>
    <row r="549" spans="1:3" ht="15.75" x14ac:dyDescent="0.15">
      <c r="A549" s="36"/>
      <c r="B549" s="39"/>
      <c r="C549" s="38"/>
    </row>
    <row r="550" spans="1:3" ht="15.75" x14ac:dyDescent="0.15">
      <c r="A550" s="36"/>
      <c r="B550" s="39"/>
      <c r="C550" s="38"/>
    </row>
    <row r="551" spans="1:3" ht="15.75" x14ac:dyDescent="0.15">
      <c r="A551" s="36"/>
      <c r="B551" s="39"/>
      <c r="C551" s="38"/>
    </row>
    <row r="552" spans="1:3" ht="15.75" x14ac:dyDescent="0.15">
      <c r="A552" s="36"/>
      <c r="B552" s="39"/>
      <c r="C552" s="38"/>
    </row>
    <row r="553" spans="1:3" ht="15.75" x14ac:dyDescent="0.15">
      <c r="A553" s="36"/>
      <c r="B553" s="39"/>
      <c r="C553" s="38"/>
    </row>
    <row r="554" spans="1:3" ht="15.75" x14ac:dyDescent="0.15">
      <c r="A554" s="36"/>
      <c r="B554" s="39"/>
      <c r="C554" s="38"/>
    </row>
    <row r="555" spans="1:3" ht="15.75" x14ac:dyDescent="0.15">
      <c r="A555" s="36"/>
      <c r="B555" s="39"/>
      <c r="C555" s="38"/>
    </row>
    <row r="556" spans="1:3" ht="15.75" x14ac:dyDescent="0.15">
      <c r="A556" s="36"/>
      <c r="B556" s="39"/>
      <c r="C556" s="38"/>
    </row>
    <row r="557" spans="1:3" ht="15.75" x14ac:dyDescent="0.15">
      <c r="A557" s="36"/>
      <c r="B557" s="39"/>
      <c r="C557" s="38"/>
    </row>
    <row r="558" spans="1:3" ht="15.75" x14ac:dyDescent="0.15">
      <c r="A558" s="36"/>
      <c r="B558" s="39"/>
      <c r="C558" s="38"/>
    </row>
    <row r="559" spans="1:3" ht="15.75" x14ac:dyDescent="0.15">
      <c r="A559" s="36"/>
      <c r="B559" s="39"/>
      <c r="C559" s="38"/>
    </row>
    <row r="560" spans="1:3" ht="15.75" x14ac:dyDescent="0.15">
      <c r="A560" s="36"/>
      <c r="B560" s="39"/>
      <c r="C560" s="38"/>
    </row>
    <row r="561" spans="1:3" ht="15.75" x14ac:dyDescent="0.15">
      <c r="A561" s="36"/>
      <c r="B561" s="39"/>
      <c r="C561" s="38"/>
    </row>
    <row r="562" spans="1:3" ht="15.75" x14ac:dyDescent="0.15">
      <c r="A562" s="36"/>
      <c r="B562" s="39"/>
      <c r="C562" s="38"/>
    </row>
    <row r="563" spans="1:3" ht="15.75" x14ac:dyDescent="0.15">
      <c r="A563" s="36"/>
      <c r="B563" s="39"/>
      <c r="C563" s="38"/>
    </row>
    <row r="564" spans="1:3" ht="15.75" x14ac:dyDescent="0.15">
      <c r="A564" s="36"/>
      <c r="B564" s="39"/>
      <c r="C564" s="38"/>
    </row>
    <row r="565" spans="1:3" ht="15.75" x14ac:dyDescent="0.15">
      <c r="A565" s="36"/>
      <c r="B565" s="39"/>
      <c r="C565" s="38"/>
    </row>
    <row r="566" spans="1:3" ht="15.75" x14ac:dyDescent="0.15">
      <c r="A566" s="36"/>
      <c r="B566" s="39"/>
      <c r="C566" s="38"/>
    </row>
    <row r="567" spans="1:3" ht="15.75" x14ac:dyDescent="0.15">
      <c r="A567" s="36"/>
      <c r="B567" s="39"/>
      <c r="C567" s="38"/>
    </row>
    <row r="568" spans="1:3" ht="15.75" x14ac:dyDescent="0.15">
      <c r="A568" s="36"/>
      <c r="B568" s="39"/>
      <c r="C568" s="38"/>
    </row>
    <row r="569" spans="1:3" ht="15.75" x14ac:dyDescent="0.15">
      <c r="A569" s="36"/>
      <c r="B569" s="39"/>
      <c r="C569" s="38"/>
    </row>
    <row r="570" spans="1:3" ht="15.75" x14ac:dyDescent="0.15">
      <c r="A570" s="36"/>
      <c r="B570" s="39"/>
      <c r="C570" s="38"/>
    </row>
    <row r="571" spans="1:3" ht="15.75" x14ac:dyDescent="0.15">
      <c r="A571" s="36"/>
      <c r="B571" s="39"/>
      <c r="C571" s="38"/>
    </row>
    <row r="572" spans="1:3" ht="15.75" x14ac:dyDescent="0.15">
      <c r="A572" s="36"/>
      <c r="B572" s="39"/>
      <c r="C572" s="38"/>
    </row>
    <row r="573" spans="1:3" ht="15.75" x14ac:dyDescent="0.15">
      <c r="A573" s="36"/>
      <c r="B573" s="39"/>
      <c r="C573" s="38"/>
    </row>
    <row r="574" spans="1:3" ht="15.75" x14ac:dyDescent="0.15">
      <c r="A574" s="36"/>
      <c r="B574" s="39"/>
      <c r="C574" s="38"/>
    </row>
    <row r="575" spans="1:3" ht="15.75" x14ac:dyDescent="0.15">
      <c r="A575" s="36"/>
      <c r="B575" s="39"/>
      <c r="C575" s="38"/>
    </row>
    <row r="576" spans="1:3" ht="15.75" x14ac:dyDescent="0.15">
      <c r="A576" s="36"/>
      <c r="B576" s="39"/>
      <c r="C576" s="38"/>
    </row>
    <row r="577" spans="1:3" ht="15.75" x14ac:dyDescent="0.15">
      <c r="A577" s="36"/>
      <c r="B577" s="39"/>
      <c r="C577" s="38"/>
    </row>
    <row r="578" spans="1:3" ht="15.75" x14ac:dyDescent="0.15">
      <c r="A578" s="36"/>
      <c r="B578" s="39"/>
      <c r="C578" s="38"/>
    </row>
    <row r="579" spans="1:3" ht="15.75" x14ac:dyDescent="0.15">
      <c r="A579" s="36"/>
      <c r="B579" s="39"/>
      <c r="C579" s="38"/>
    </row>
    <row r="580" spans="1:3" ht="15.75" x14ac:dyDescent="0.15">
      <c r="A580" s="36"/>
      <c r="B580" s="39"/>
      <c r="C580" s="38"/>
    </row>
    <row r="581" spans="1:3" ht="15.75" x14ac:dyDescent="0.15">
      <c r="A581" s="36"/>
      <c r="B581" s="39"/>
      <c r="C581" s="38"/>
    </row>
    <row r="582" spans="1:3" ht="15.75" x14ac:dyDescent="0.15">
      <c r="A582" s="36"/>
      <c r="B582" s="39"/>
      <c r="C582" s="38"/>
    </row>
    <row r="583" spans="1:3" ht="15.75" x14ac:dyDescent="0.15">
      <c r="A583" s="36"/>
      <c r="B583" s="39"/>
      <c r="C583" s="38"/>
    </row>
    <row r="584" spans="1:3" ht="15.75" x14ac:dyDescent="0.15">
      <c r="A584" s="36"/>
      <c r="B584" s="39"/>
      <c r="C584" s="38"/>
    </row>
    <row r="585" spans="1:3" ht="15.75" x14ac:dyDescent="0.15">
      <c r="A585" s="36"/>
      <c r="B585" s="39"/>
      <c r="C585" s="38"/>
    </row>
    <row r="586" spans="1:3" ht="15.75" x14ac:dyDescent="0.15">
      <c r="A586" s="36"/>
      <c r="B586" s="39"/>
      <c r="C586" s="38"/>
    </row>
    <row r="587" spans="1:3" ht="15.75" x14ac:dyDescent="0.15">
      <c r="A587" s="36"/>
      <c r="B587" s="39"/>
      <c r="C587" s="38"/>
    </row>
    <row r="588" spans="1:3" ht="15.75" x14ac:dyDescent="0.15">
      <c r="A588" s="36"/>
      <c r="B588" s="39"/>
      <c r="C588" s="38"/>
    </row>
    <row r="589" spans="1:3" ht="15.75" x14ac:dyDescent="0.15">
      <c r="A589" s="36"/>
      <c r="B589" s="39"/>
      <c r="C589" s="38"/>
    </row>
    <row r="590" spans="1:3" ht="15.75" x14ac:dyDescent="0.15">
      <c r="A590" s="36"/>
      <c r="B590" s="39"/>
      <c r="C590" s="38"/>
    </row>
    <row r="591" spans="1:3" ht="15.75" x14ac:dyDescent="0.15">
      <c r="A591" s="36"/>
      <c r="B591" s="39"/>
      <c r="C591" s="38"/>
    </row>
    <row r="592" spans="1:3" ht="15.75" x14ac:dyDescent="0.15">
      <c r="A592" s="36"/>
      <c r="B592" s="39"/>
      <c r="C592" s="38"/>
    </row>
    <row r="593" spans="1:3" ht="15.75" x14ac:dyDescent="0.15">
      <c r="A593" s="36"/>
      <c r="B593" s="39"/>
      <c r="C593" s="38"/>
    </row>
    <row r="594" spans="1:3" ht="15.75" x14ac:dyDescent="0.15">
      <c r="A594" s="36"/>
      <c r="B594" s="39"/>
      <c r="C594" s="38"/>
    </row>
    <row r="595" spans="1:3" ht="15.75" x14ac:dyDescent="0.15">
      <c r="A595" s="36"/>
      <c r="B595" s="39"/>
      <c r="C595" s="38"/>
    </row>
    <row r="596" spans="1:3" ht="15.75" x14ac:dyDescent="0.15">
      <c r="A596" s="36"/>
      <c r="B596" s="39"/>
      <c r="C596" s="38"/>
    </row>
    <row r="597" spans="1:3" ht="15.75" x14ac:dyDescent="0.15">
      <c r="A597" s="36"/>
      <c r="B597" s="39"/>
      <c r="C597" s="38"/>
    </row>
    <row r="598" spans="1:3" ht="15.75" x14ac:dyDescent="0.15">
      <c r="A598" s="36"/>
      <c r="B598" s="39"/>
      <c r="C598" s="38"/>
    </row>
    <row r="599" spans="1:3" ht="15.75" x14ac:dyDescent="0.15">
      <c r="A599" s="36"/>
      <c r="B599" s="39"/>
      <c r="C599" s="38"/>
    </row>
    <row r="600" spans="1:3" ht="15.75" x14ac:dyDescent="0.15">
      <c r="A600" s="36"/>
      <c r="B600" s="39"/>
      <c r="C600" s="38"/>
    </row>
    <row r="601" spans="1:3" ht="15.75" x14ac:dyDescent="0.15">
      <c r="A601" s="36"/>
      <c r="B601" s="39"/>
      <c r="C601" s="38"/>
    </row>
    <row r="602" spans="1:3" ht="15.75" x14ac:dyDescent="0.15">
      <c r="A602" s="36"/>
      <c r="B602" s="39"/>
      <c r="C602" s="38"/>
    </row>
    <row r="603" spans="1:3" ht="15.75" x14ac:dyDescent="0.15">
      <c r="A603" s="36"/>
      <c r="B603" s="39"/>
      <c r="C603" s="38"/>
    </row>
    <row r="604" spans="1:3" ht="15.75" x14ac:dyDescent="0.15">
      <c r="A604" s="36"/>
      <c r="B604" s="39"/>
      <c r="C604" s="38"/>
    </row>
    <row r="605" spans="1:3" ht="15.75" x14ac:dyDescent="0.15">
      <c r="A605" s="36"/>
      <c r="B605" s="39"/>
      <c r="C605" s="38"/>
    </row>
    <row r="606" spans="1:3" ht="15.75" x14ac:dyDescent="0.15">
      <c r="A606" s="36"/>
      <c r="B606" s="39"/>
      <c r="C606" s="38"/>
    </row>
    <row r="607" spans="1:3" ht="15.75" x14ac:dyDescent="0.15">
      <c r="A607" s="36"/>
      <c r="B607" s="39"/>
      <c r="C607" s="38"/>
    </row>
    <row r="608" spans="1:3" ht="15.75" x14ac:dyDescent="0.15">
      <c r="A608" s="36"/>
      <c r="B608" s="39"/>
      <c r="C608" s="38"/>
    </row>
    <row r="609" spans="1:3" ht="15.75" x14ac:dyDescent="0.15">
      <c r="A609" s="36"/>
      <c r="B609" s="39"/>
      <c r="C609" s="38"/>
    </row>
    <row r="610" spans="1:3" ht="15.75" x14ac:dyDescent="0.15">
      <c r="A610" s="36"/>
      <c r="B610" s="39"/>
      <c r="C610" s="38"/>
    </row>
    <row r="611" spans="1:3" ht="15.75" x14ac:dyDescent="0.15">
      <c r="A611" s="36"/>
      <c r="B611" s="39"/>
      <c r="C611" s="38"/>
    </row>
    <row r="612" spans="1:3" ht="15.75" x14ac:dyDescent="0.15">
      <c r="A612" s="36"/>
      <c r="B612" s="39"/>
      <c r="C612" s="38"/>
    </row>
    <row r="613" spans="1:3" ht="15.75" x14ac:dyDescent="0.15">
      <c r="A613" s="36"/>
      <c r="B613" s="39"/>
      <c r="C613" s="38"/>
    </row>
    <row r="614" spans="1:3" ht="15.75" x14ac:dyDescent="0.15">
      <c r="A614" s="36"/>
      <c r="B614" s="39"/>
      <c r="C614" s="38"/>
    </row>
    <row r="615" spans="1:3" ht="15.75" x14ac:dyDescent="0.15">
      <c r="A615" s="36"/>
      <c r="B615" s="39"/>
      <c r="C615" s="38"/>
    </row>
    <row r="616" spans="1:3" ht="15.75" x14ac:dyDescent="0.15">
      <c r="A616" s="36"/>
      <c r="B616" s="39"/>
      <c r="C616" s="38"/>
    </row>
    <row r="617" spans="1:3" ht="15.75" x14ac:dyDescent="0.15">
      <c r="A617" s="36"/>
      <c r="B617" s="39"/>
      <c r="C617" s="38"/>
    </row>
    <row r="618" spans="1:3" ht="15.75" x14ac:dyDescent="0.15">
      <c r="A618" s="36"/>
      <c r="B618" s="39"/>
      <c r="C618" s="38"/>
    </row>
    <row r="619" spans="1:3" ht="15.75" x14ac:dyDescent="0.15">
      <c r="A619" s="36"/>
      <c r="B619" s="39"/>
      <c r="C619" s="38"/>
    </row>
    <row r="620" spans="1:3" ht="15.75" x14ac:dyDescent="0.15">
      <c r="A620" s="36"/>
      <c r="B620" s="39"/>
      <c r="C620" s="38"/>
    </row>
    <row r="621" spans="1:3" ht="15.75" x14ac:dyDescent="0.15">
      <c r="A621" s="36"/>
      <c r="B621" s="39"/>
      <c r="C621" s="38"/>
    </row>
    <row r="622" spans="1:3" ht="15.75" x14ac:dyDescent="0.15">
      <c r="A622" s="36"/>
      <c r="B622" s="39"/>
      <c r="C622" s="38"/>
    </row>
    <row r="623" spans="1:3" ht="15.75" x14ac:dyDescent="0.15">
      <c r="A623" s="36"/>
      <c r="B623" s="39"/>
      <c r="C623" s="38"/>
    </row>
    <row r="624" spans="1:3" ht="15.75" x14ac:dyDescent="0.15">
      <c r="A624" s="36"/>
      <c r="B624" s="39"/>
      <c r="C624" s="38"/>
    </row>
    <row r="625" spans="1:3" ht="15.75" x14ac:dyDescent="0.15">
      <c r="A625" s="36"/>
      <c r="B625" s="39"/>
      <c r="C625" s="38"/>
    </row>
    <row r="626" spans="1:3" ht="15.75" x14ac:dyDescent="0.15">
      <c r="A626" s="36"/>
      <c r="B626" s="39"/>
      <c r="C626" s="38"/>
    </row>
    <row r="627" spans="1:3" ht="15.75" x14ac:dyDescent="0.15">
      <c r="A627" s="36"/>
      <c r="B627" s="39"/>
      <c r="C627" s="38"/>
    </row>
    <row r="628" spans="1:3" ht="15.75" x14ac:dyDescent="0.15">
      <c r="A628" s="36"/>
      <c r="B628" s="39"/>
      <c r="C628" s="38"/>
    </row>
    <row r="629" spans="1:3" ht="15.75" x14ac:dyDescent="0.15">
      <c r="A629" s="36"/>
      <c r="B629" s="39"/>
      <c r="C629" s="38"/>
    </row>
    <row r="630" spans="1:3" ht="15.75" x14ac:dyDescent="0.15">
      <c r="A630" s="36"/>
      <c r="B630" s="39"/>
      <c r="C630" s="38"/>
    </row>
    <row r="631" spans="1:3" ht="15.75" x14ac:dyDescent="0.15">
      <c r="A631" s="36"/>
      <c r="B631" s="39"/>
      <c r="C631" s="38"/>
    </row>
    <row r="632" spans="1:3" ht="15.75" x14ac:dyDescent="0.15">
      <c r="A632" s="36"/>
      <c r="B632" s="39"/>
      <c r="C632" s="38"/>
    </row>
    <row r="633" spans="1:3" ht="15.75" x14ac:dyDescent="0.15">
      <c r="A633" s="36"/>
      <c r="B633" s="39"/>
      <c r="C633" s="38"/>
    </row>
    <row r="634" spans="1:3" ht="15.75" x14ac:dyDescent="0.15">
      <c r="A634" s="36"/>
      <c r="B634" s="39"/>
      <c r="C634" s="38"/>
    </row>
    <row r="635" spans="1:3" ht="15.75" x14ac:dyDescent="0.15">
      <c r="A635" s="36"/>
      <c r="B635" s="39"/>
      <c r="C635" s="38"/>
    </row>
    <row r="636" spans="1:3" ht="15.75" x14ac:dyDescent="0.15">
      <c r="A636" s="36"/>
      <c r="B636" s="39"/>
      <c r="C636" s="38"/>
    </row>
    <row r="637" spans="1:3" ht="15.75" x14ac:dyDescent="0.15">
      <c r="A637" s="36"/>
      <c r="B637" s="39"/>
      <c r="C637" s="38"/>
    </row>
    <row r="638" spans="1:3" ht="15.75" x14ac:dyDescent="0.15">
      <c r="A638" s="36"/>
      <c r="B638" s="39"/>
      <c r="C638" s="38"/>
    </row>
    <row r="639" spans="1:3" ht="15.75" x14ac:dyDescent="0.15">
      <c r="A639" s="36"/>
      <c r="B639" s="39"/>
      <c r="C639" s="38"/>
    </row>
    <row r="640" spans="1:3" ht="15.75" x14ac:dyDescent="0.15">
      <c r="A640" s="36"/>
      <c r="B640" s="39"/>
      <c r="C640" s="38"/>
    </row>
    <row r="641" spans="1:3" ht="15.75" x14ac:dyDescent="0.15">
      <c r="A641" s="36"/>
      <c r="B641" s="39"/>
      <c r="C641" s="38"/>
    </row>
    <row r="642" spans="1:3" ht="15.75" x14ac:dyDescent="0.15">
      <c r="A642" s="36"/>
      <c r="B642" s="39"/>
      <c r="C642" s="38"/>
    </row>
    <row r="643" spans="1:3" ht="15.75" x14ac:dyDescent="0.15">
      <c r="A643" s="36"/>
      <c r="B643" s="39"/>
      <c r="C643" s="38"/>
    </row>
    <row r="644" spans="1:3" ht="15.75" x14ac:dyDescent="0.15">
      <c r="A644" s="36"/>
      <c r="B644" s="39"/>
      <c r="C644" s="38"/>
    </row>
    <row r="645" spans="1:3" ht="15.75" x14ac:dyDescent="0.15">
      <c r="A645" s="36"/>
      <c r="B645" s="39"/>
      <c r="C645" s="38"/>
    </row>
    <row r="646" spans="1:3" ht="15.75" x14ac:dyDescent="0.15">
      <c r="A646" s="36"/>
      <c r="B646" s="39"/>
      <c r="C646" s="38"/>
    </row>
    <row r="647" spans="1:3" ht="15.75" x14ac:dyDescent="0.15">
      <c r="A647" s="36"/>
      <c r="B647" s="39"/>
      <c r="C647" s="38"/>
    </row>
    <row r="648" spans="1:3" ht="15.75" x14ac:dyDescent="0.15">
      <c r="A648" s="36"/>
      <c r="B648" s="39"/>
      <c r="C648" s="38"/>
    </row>
    <row r="649" spans="1:3" ht="15.75" x14ac:dyDescent="0.15">
      <c r="A649" s="36"/>
      <c r="B649" s="39"/>
      <c r="C649" s="38"/>
    </row>
    <row r="650" spans="1:3" ht="15.75" x14ac:dyDescent="0.15">
      <c r="A650" s="36"/>
      <c r="B650" s="39"/>
      <c r="C650" s="38"/>
    </row>
    <row r="651" spans="1:3" ht="15.75" x14ac:dyDescent="0.15">
      <c r="A651" s="36"/>
      <c r="B651" s="39"/>
      <c r="C651" s="38"/>
    </row>
    <row r="652" spans="1:3" ht="15.75" x14ac:dyDescent="0.15">
      <c r="A652" s="36"/>
      <c r="B652" s="39"/>
      <c r="C652" s="38"/>
    </row>
    <row r="653" spans="1:3" ht="15.75" x14ac:dyDescent="0.15">
      <c r="A653" s="36"/>
      <c r="B653" s="39"/>
      <c r="C653" s="38"/>
    </row>
    <row r="654" spans="1:3" ht="15.75" x14ac:dyDescent="0.15">
      <c r="A654" s="36"/>
      <c r="B654" s="39"/>
      <c r="C654" s="38"/>
    </row>
    <row r="655" spans="1:3" ht="15.75" x14ac:dyDescent="0.15">
      <c r="A655" s="36"/>
      <c r="B655" s="39"/>
      <c r="C655" s="38"/>
    </row>
    <row r="656" spans="1:3" ht="15.75" x14ac:dyDescent="0.15">
      <c r="A656" s="36"/>
      <c r="B656" s="39"/>
      <c r="C656" s="38"/>
    </row>
    <row r="657" spans="1:3" ht="15.75" x14ac:dyDescent="0.15">
      <c r="A657" s="36"/>
      <c r="B657" s="39"/>
      <c r="C657" s="38"/>
    </row>
    <row r="658" spans="1:3" ht="15.75" x14ac:dyDescent="0.15">
      <c r="A658" s="36"/>
      <c r="B658" s="39"/>
      <c r="C658" s="38"/>
    </row>
    <row r="659" spans="1:3" ht="15.75" x14ac:dyDescent="0.15">
      <c r="A659" s="36"/>
      <c r="B659" s="39"/>
      <c r="C659" s="38"/>
    </row>
    <row r="660" spans="1:3" ht="15.75" x14ac:dyDescent="0.15">
      <c r="A660" s="36"/>
      <c r="B660" s="39"/>
      <c r="C660" s="38"/>
    </row>
    <row r="661" spans="1:3" ht="15.75" x14ac:dyDescent="0.15">
      <c r="A661" s="36"/>
      <c r="B661" s="39"/>
      <c r="C661" s="38"/>
    </row>
    <row r="662" spans="1:3" ht="15.75" x14ac:dyDescent="0.15">
      <c r="A662" s="36"/>
      <c r="B662" s="39"/>
      <c r="C662" s="38"/>
    </row>
    <row r="663" spans="1:3" ht="15.75" x14ac:dyDescent="0.15">
      <c r="A663" s="36"/>
      <c r="B663" s="39"/>
      <c r="C663" s="38"/>
    </row>
    <row r="664" spans="1:3" ht="15.75" x14ac:dyDescent="0.15">
      <c r="A664" s="36"/>
      <c r="B664" s="39"/>
      <c r="C664" s="38"/>
    </row>
    <row r="665" spans="1:3" ht="15.75" x14ac:dyDescent="0.15">
      <c r="A665" s="36"/>
      <c r="B665" s="39"/>
      <c r="C665" s="38"/>
    </row>
    <row r="666" spans="1:3" ht="15.75" x14ac:dyDescent="0.15">
      <c r="A666" s="36"/>
      <c r="B666" s="39"/>
      <c r="C666" s="38"/>
    </row>
    <row r="667" spans="1:3" ht="15.75" x14ac:dyDescent="0.15">
      <c r="A667" s="36"/>
      <c r="B667" s="39"/>
      <c r="C667" s="38"/>
    </row>
    <row r="668" spans="1:3" ht="15.75" x14ac:dyDescent="0.15">
      <c r="A668" s="36"/>
      <c r="B668" s="39"/>
      <c r="C668" s="38"/>
    </row>
    <row r="669" spans="1:3" ht="15.75" x14ac:dyDescent="0.15">
      <c r="A669" s="36"/>
      <c r="B669" s="39"/>
      <c r="C669" s="38"/>
    </row>
    <row r="670" spans="1:3" ht="15.75" x14ac:dyDescent="0.15">
      <c r="A670" s="36"/>
      <c r="B670" s="39"/>
      <c r="C670" s="38"/>
    </row>
    <row r="671" spans="1:3" ht="15.75" x14ac:dyDescent="0.15">
      <c r="A671" s="36"/>
      <c r="B671" s="39"/>
      <c r="C671" s="38"/>
    </row>
    <row r="672" spans="1:3" ht="15.75" x14ac:dyDescent="0.15">
      <c r="A672" s="36"/>
      <c r="B672" s="39"/>
      <c r="C672" s="38"/>
    </row>
    <row r="673" spans="1:3" ht="15.75" x14ac:dyDescent="0.15">
      <c r="A673" s="36"/>
      <c r="B673" s="39"/>
      <c r="C673" s="38"/>
    </row>
    <row r="674" spans="1:3" ht="15.75" x14ac:dyDescent="0.15">
      <c r="A674" s="36"/>
      <c r="B674" s="39"/>
      <c r="C674" s="38"/>
    </row>
    <row r="675" spans="1:3" ht="15.75" x14ac:dyDescent="0.15">
      <c r="A675" s="36"/>
      <c r="B675" s="39"/>
      <c r="C675" s="38"/>
    </row>
    <row r="676" spans="1:3" ht="15.75" x14ac:dyDescent="0.15">
      <c r="A676" s="36"/>
      <c r="B676" s="39"/>
      <c r="C676" s="38"/>
    </row>
    <row r="677" spans="1:3" ht="15.75" x14ac:dyDescent="0.15">
      <c r="A677" s="36"/>
      <c r="B677" s="39"/>
      <c r="C677" s="38"/>
    </row>
    <row r="678" spans="1:3" ht="15.75" x14ac:dyDescent="0.15">
      <c r="A678" s="36"/>
      <c r="B678" s="39"/>
      <c r="C678" s="38"/>
    </row>
    <row r="679" spans="1:3" ht="15.75" x14ac:dyDescent="0.15">
      <c r="A679" s="36"/>
      <c r="B679" s="39"/>
      <c r="C679" s="38"/>
    </row>
    <row r="680" spans="1:3" ht="15.75" x14ac:dyDescent="0.15">
      <c r="A680" s="36"/>
      <c r="B680" s="39"/>
      <c r="C680" s="38"/>
    </row>
    <row r="681" spans="1:3" ht="15.75" x14ac:dyDescent="0.15">
      <c r="A681" s="36"/>
      <c r="B681" s="39"/>
      <c r="C681" s="38"/>
    </row>
    <row r="682" spans="1:3" ht="15.75" x14ac:dyDescent="0.15">
      <c r="A682" s="36"/>
      <c r="B682" s="39"/>
      <c r="C682" s="38"/>
    </row>
    <row r="683" spans="1:3" ht="15.75" x14ac:dyDescent="0.15">
      <c r="A683" s="36"/>
      <c r="B683" s="39"/>
      <c r="C683" s="38"/>
    </row>
    <row r="684" spans="1:3" ht="15.75" x14ac:dyDescent="0.15">
      <c r="A684" s="36"/>
      <c r="B684" s="39"/>
      <c r="C684" s="38"/>
    </row>
    <row r="685" spans="1:3" ht="15.75" x14ac:dyDescent="0.15">
      <c r="A685" s="36"/>
      <c r="B685" s="39"/>
      <c r="C685" s="38"/>
    </row>
    <row r="686" spans="1:3" ht="15.75" x14ac:dyDescent="0.15">
      <c r="A686" s="36"/>
      <c r="B686" s="39"/>
      <c r="C686" s="38"/>
    </row>
    <row r="687" spans="1:3" ht="15.75" x14ac:dyDescent="0.15">
      <c r="A687" s="36"/>
      <c r="B687" s="39"/>
      <c r="C687" s="38"/>
    </row>
    <row r="688" spans="1:3" ht="15.75" x14ac:dyDescent="0.15">
      <c r="A688" s="36"/>
      <c r="B688" s="39"/>
      <c r="C688" s="38"/>
    </row>
    <row r="689" spans="1:3" ht="15.75" x14ac:dyDescent="0.15">
      <c r="A689" s="36"/>
      <c r="B689" s="39"/>
      <c r="C689" s="38"/>
    </row>
    <row r="690" spans="1:3" ht="15.75" x14ac:dyDescent="0.15">
      <c r="A690" s="36"/>
      <c r="B690" s="39"/>
      <c r="C690" s="38"/>
    </row>
    <row r="691" spans="1:3" ht="15.75" x14ac:dyDescent="0.15">
      <c r="A691" s="36"/>
      <c r="B691" s="39"/>
      <c r="C691" s="38"/>
    </row>
    <row r="692" spans="1:3" ht="15.75" x14ac:dyDescent="0.15">
      <c r="A692" s="36"/>
      <c r="B692" s="39"/>
      <c r="C692" s="38"/>
    </row>
    <row r="693" spans="1:3" ht="15.75" x14ac:dyDescent="0.15">
      <c r="A693" s="36"/>
      <c r="B693" s="39"/>
      <c r="C693" s="38"/>
    </row>
    <row r="694" spans="1:3" ht="15.75" x14ac:dyDescent="0.15">
      <c r="A694" s="36"/>
      <c r="B694" s="39"/>
      <c r="C694" s="38"/>
    </row>
    <row r="695" spans="1:3" ht="15.75" x14ac:dyDescent="0.15">
      <c r="A695" s="36"/>
      <c r="B695" s="39"/>
      <c r="C695" s="38"/>
    </row>
    <row r="696" spans="1:3" ht="15.75" x14ac:dyDescent="0.15">
      <c r="A696" s="36"/>
      <c r="B696" s="39"/>
      <c r="C696" s="38"/>
    </row>
    <row r="697" spans="1:3" ht="15.75" x14ac:dyDescent="0.15">
      <c r="A697" s="36"/>
      <c r="B697" s="39"/>
      <c r="C697" s="38"/>
    </row>
    <row r="698" spans="1:3" ht="15.75" x14ac:dyDescent="0.15">
      <c r="A698" s="36"/>
      <c r="B698" s="39"/>
      <c r="C698" s="38"/>
    </row>
    <row r="699" spans="1:3" ht="15.75" x14ac:dyDescent="0.15">
      <c r="A699" s="36"/>
      <c r="B699" s="39"/>
      <c r="C699" s="38"/>
    </row>
    <row r="700" spans="1:3" ht="15.75" x14ac:dyDescent="0.15">
      <c r="A700" s="36"/>
      <c r="B700" s="39"/>
      <c r="C700" s="38"/>
    </row>
    <row r="701" spans="1:3" ht="15.75" x14ac:dyDescent="0.15">
      <c r="A701" s="36"/>
      <c r="B701" s="39"/>
      <c r="C701" s="38"/>
    </row>
    <row r="702" spans="1:3" ht="15.75" x14ac:dyDescent="0.15">
      <c r="A702" s="36"/>
      <c r="B702" s="39"/>
      <c r="C702" s="38"/>
    </row>
    <row r="703" spans="1:3" ht="15.75" x14ac:dyDescent="0.15">
      <c r="A703" s="36"/>
      <c r="B703" s="39"/>
      <c r="C703" s="38"/>
    </row>
    <row r="704" spans="1:3" ht="15.75" x14ac:dyDescent="0.15">
      <c r="A704" s="36"/>
      <c r="B704" s="39"/>
      <c r="C704" s="38"/>
    </row>
    <row r="705" spans="1:3" ht="15.75" x14ac:dyDescent="0.15">
      <c r="A705" s="36"/>
      <c r="B705" s="39"/>
      <c r="C705" s="38"/>
    </row>
    <row r="706" spans="1:3" ht="15.75" x14ac:dyDescent="0.15">
      <c r="A706" s="36"/>
      <c r="B706" s="39"/>
      <c r="C706" s="38"/>
    </row>
    <row r="707" spans="1:3" ht="15.75" x14ac:dyDescent="0.15">
      <c r="A707" s="36"/>
      <c r="B707" s="39"/>
      <c r="C707" s="38"/>
    </row>
    <row r="708" spans="1:3" ht="15.75" x14ac:dyDescent="0.15">
      <c r="A708" s="36"/>
      <c r="B708" s="39"/>
      <c r="C708" s="38"/>
    </row>
    <row r="709" spans="1:3" ht="15.75" x14ac:dyDescent="0.15">
      <c r="A709" s="36"/>
      <c r="B709" s="39"/>
      <c r="C709" s="38"/>
    </row>
    <row r="710" spans="1:3" ht="15.75" x14ac:dyDescent="0.15">
      <c r="A710" s="36"/>
      <c r="B710" s="39"/>
      <c r="C710" s="38"/>
    </row>
    <row r="711" spans="1:3" ht="15.75" x14ac:dyDescent="0.15">
      <c r="A711" s="36"/>
      <c r="B711" s="39"/>
      <c r="C711" s="38"/>
    </row>
    <row r="712" spans="1:3" ht="15.75" x14ac:dyDescent="0.15">
      <c r="A712" s="36"/>
      <c r="B712" s="39"/>
      <c r="C712" s="38"/>
    </row>
    <row r="713" spans="1:3" ht="15.75" x14ac:dyDescent="0.15">
      <c r="A713" s="36"/>
      <c r="B713" s="39"/>
      <c r="C713" s="38"/>
    </row>
    <row r="714" spans="1:3" ht="15.75" x14ac:dyDescent="0.15">
      <c r="A714" s="36"/>
      <c r="B714" s="39"/>
      <c r="C714" s="38"/>
    </row>
    <row r="715" spans="1:3" ht="15.75" x14ac:dyDescent="0.15">
      <c r="A715" s="36"/>
      <c r="B715" s="39"/>
      <c r="C715" s="38"/>
    </row>
    <row r="716" spans="1:3" ht="15.75" x14ac:dyDescent="0.15">
      <c r="A716" s="36"/>
      <c r="B716" s="39"/>
      <c r="C716" s="38"/>
    </row>
    <row r="717" spans="1:3" ht="15.75" x14ac:dyDescent="0.15">
      <c r="A717" s="36"/>
      <c r="B717" s="39"/>
      <c r="C717" s="38"/>
    </row>
    <row r="718" spans="1:3" ht="15.75" x14ac:dyDescent="0.15">
      <c r="A718" s="36"/>
      <c r="B718" s="39"/>
      <c r="C718" s="38"/>
    </row>
    <row r="719" spans="1:3" ht="15.75" x14ac:dyDescent="0.15">
      <c r="A719" s="36"/>
      <c r="B719" s="39"/>
      <c r="C719" s="38"/>
    </row>
    <row r="720" spans="1:3" ht="15.75" x14ac:dyDescent="0.15">
      <c r="A720" s="36"/>
      <c r="B720" s="39"/>
      <c r="C720" s="38"/>
    </row>
    <row r="721" spans="1:3" ht="15.75" x14ac:dyDescent="0.15">
      <c r="A721" s="36"/>
      <c r="B721" s="39"/>
      <c r="C721" s="38"/>
    </row>
    <row r="722" spans="1:3" ht="15.75" x14ac:dyDescent="0.15">
      <c r="A722" s="36"/>
      <c r="B722" s="39"/>
      <c r="C722" s="38"/>
    </row>
    <row r="723" spans="1:3" ht="15.75" x14ac:dyDescent="0.15">
      <c r="A723" s="36"/>
      <c r="B723" s="39"/>
      <c r="C723" s="38"/>
    </row>
    <row r="724" spans="1:3" ht="15.75" x14ac:dyDescent="0.15">
      <c r="A724" s="36"/>
      <c r="B724" s="39"/>
      <c r="C724" s="38"/>
    </row>
    <row r="725" spans="1:3" ht="15.75" x14ac:dyDescent="0.15">
      <c r="A725" s="36"/>
      <c r="B725" s="39"/>
      <c r="C725" s="38"/>
    </row>
    <row r="726" spans="1:3" ht="15.75" x14ac:dyDescent="0.15">
      <c r="A726" s="36"/>
      <c r="B726" s="39"/>
      <c r="C726" s="38"/>
    </row>
    <row r="727" spans="1:3" ht="15.75" x14ac:dyDescent="0.15">
      <c r="A727" s="36"/>
      <c r="B727" s="39"/>
      <c r="C727" s="38"/>
    </row>
    <row r="728" spans="1:3" ht="15.75" x14ac:dyDescent="0.15">
      <c r="A728" s="36"/>
      <c r="B728" s="39"/>
      <c r="C728" s="38"/>
    </row>
    <row r="729" spans="1:3" ht="15.75" x14ac:dyDescent="0.15">
      <c r="A729" s="36"/>
      <c r="B729" s="39"/>
      <c r="C729" s="38"/>
    </row>
    <row r="730" spans="1:3" ht="15.75" x14ac:dyDescent="0.15">
      <c r="A730" s="36"/>
      <c r="B730" s="39"/>
      <c r="C730" s="38"/>
    </row>
    <row r="731" spans="1:3" ht="15.75" x14ac:dyDescent="0.15">
      <c r="A731" s="36"/>
      <c r="B731" s="39"/>
      <c r="C731" s="38"/>
    </row>
    <row r="732" spans="1:3" ht="15.75" x14ac:dyDescent="0.15">
      <c r="A732" s="36"/>
      <c r="B732" s="39"/>
      <c r="C732" s="38"/>
    </row>
    <row r="733" spans="1:3" ht="15.75" x14ac:dyDescent="0.15">
      <c r="A733" s="36"/>
      <c r="B733" s="39"/>
      <c r="C733" s="38"/>
    </row>
    <row r="734" spans="1:3" ht="15.75" x14ac:dyDescent="0.15">
      <c r="A734" s="36"/>
      <c r="B734" s="39"/>
      <c r="C734" s="38"/>
    </row>
    <row r="735" spans="1:3" ht="15.75" x14ac:dyDescent="0.15">
      <c r="A735" s="36"/>
      <c r="B735" s="39"/>
      <c r="C735" s="38"/>
    </row>
    <row r="736" spans="1:3" ht="15.75" x14ac:dyDescent="0.15">
      <c r="A736" s="36"/>
      <c r="B736" s="39"/>
      <c r="C736" s="38"/>
    </row>
    <row r="737" spans="1:3" ht="15.75" x14ac:dyDescent="0.15">
      <c r="A737" s="36"/>
      <c r="B737" s="39"/>
      <c r="C737" s="38"/>
    </row>
    <row r="738" spans="1:3" ht="15.75" x14ac:dyDescent="0.15">
      <c r="A738" s="36"/>
      <c r="B738" s="39"/>
      <c r="C738" s="38"/>
    </row>
    <row r="739" spans="1:3" ht="15.75" x14ac:dyDescent="0.15">
      <c r="A739" s="36"/>
      <c r="B739" s="39"/>
      <c r="C739" s="38"/>
    </row>
    <row r="740" spans="1:3" ht="15.75" x14ac:dyDescent="0.15">
      <c r="A740" s="36"/>
      <c r="B740" s="39"/>
      <c r="C740" s="38"/>
    </row>
    <row r="741" spans="1:3" ht="15.75" x14ac:dyDescent="0.15">
      <c r="A741" s="36"/>
      <c r="B741" s="39"/>
      <c r="C741" s="38"/>
    </row>
    <row r="742" spans="1:3" ht="15.75" x14ac:dyDescent="0.15">
      <c r="A742" s="36"/>
      <c r="B742" s="39"/>
      <c r="C742" s="38"/>
    </row>
    <row r="743" spans="1:3" ht="15.75" x14ac:dyDescent="0.15">
      <c r="A743" s="36"/>
      <c r="B743" s="39"/>
      <c r="C743" s="38"/>
    </row>
    <row r="744" spans="1:3" ht="15.75" x14ac:dyDescent="0.15">
      <c r="A744" s="36"/>
      <c r="B744" s="39"/>
      <c r="C744" s="38"/>
    </row>
    <row r="745" spans="1:3" ht="15.75" x14ac:dyDescent="0.15">
      <c r="A745" s="36"/>
      <c r="B745" s="39"/>
      <c r="C745" s="38"/>
    </row>
    <row r="746" spans="1:3" ht="15.75" x14ac:dyDescent="0.15">
      <c r="A746" s="36"/>
      <c r="B746" s="39"/>
      <c r="C746" s="38"/>
    </row>
    <row r="747" spans="1:3" ht="15.75" x14ac:dyDescent="0.15">
      <c r="A747" s="36"/>
      <c r="B747" s="39"/>
      <c r="C747" s="38"/>
    </row>
    <row r="748" spans="1:3" ht="15.75" x14ac:dyDescent="0.15">
      <c r="A748" s="36"/>
      <c r="B748" s="39"/>
      <c r="C748" s="38"/>
    </row>
    <row r="749" spans="1:3" ht="15.75" x14ac:dyDescent="0.15">
      <c r="A749" s="36"/>
      <c r="B749" s="39"/>
      <c r="C749" s="38"/>
    </row>
    <row r="750" spans="1:3" ht="15.75" x14ac:dyDescent="0.15">
      <c r="A750" s="36"/>
      <c r="B750" s="39"/>
      <c r="C750" s="38"/>
    </row>
    <row r="751" spans="1:3" ht="15.75" x14ac:dyDescent="0.15">
      <c r="A751" s="36"/>
      <c r="B751" s="39"/>
      <c r="C751" s="38"/>
    </row>
    <row r="752" spans="1:3" ht="15.75" x14ac:dyDescent="0.15">
      <c r="A752" s="36"/>
      <c r="B752" s="39"/>
      <c r="C752" s="38"/>
    </row>
    <row r="753" spans="1:3" ht="15.75" x14ac:dyDescent="0.15">
      <c r="A753" s="36"/>
      <c r="B753" s="39"/>
      <c r="C753" s="38"/>
    </row>
    <row r="754" spans="1:3" ht="15.75" x14ac:dyDescent="0.15">
      <c r="A754" s="36"/>
      <c r="B754" s="39"/>
      <c r="C754" s="38"/>
    </row>
    <row r="755" spans="1:3" ht="15.75" x14ac:dyDescent="0.15">
      <c r="A755" s="36"/>
      <c r="B755" s="39"/>
      <c r="C755" s="38"/>
    </row>
    <row r="756" spans="1:3" ht="15.75" x14ac:dyDescent="0.15">
      <c r="A756" s="36"/>
      <c r="B756" s="39"/>
      <c r="C756" s="38"/>
    </row>
    <row r="757" spans="1:3" ht="15.75" x14ac:dyDescent="0.15">
      <c r="A757" s="36"/>
      <c r="B757" s="39"/>
      <c r="C757" s="38"/>
    </row>
    <row r="758" spans="1:3" ht="15.75" x14ac:dyDescent="0.15">
      <c r="A758" s="36"/>
      <c r="B758" s="39"/>
      <c r="C758" s="38"/>
    </row>
    <row r="759" spans="1:3" ht="15.75" x14ac:dyDescent="0.15">
      <c r="A759" s="36"/>
      <c r="B759" s="39"/>
      <c r="C759" s="38"/>
    </row>
    <row r="760" spans="1:3" ht="15.75" x14ac:dyDescent="0.15">
      <c r="A760" s="36"/>
      <c r="B760" s="39"/>
      <c r="C760" s="38"/>
    </row>
    <row r="761" spans="1:3" ht="15.75" x14ac:dyDescent="0.15">
      <c r="A761" s="36"/>
      <c r="B761" s="39"/>
      <c r="C761" s="38"/>
    </row>
    <row r="762" spans="1:3" ht="15.75" x14ac:dyDescent="0.15">
      <c r="A762" s="36"/>
      <c r="B762" s="39"/>
      <c r="C762" s="38"/>
    </row>
    <row r="763" spans="1:3" ht="15.75" x14ac:dyDescent="0.15">
      <c r="A763" s="36"/>
      <c r="B763" s="39"/>
      <c r="C763" s="38"/>
    </row>
    <row r="764" spans="1:3" ht="15.75" x14ac:dyDescent="0.15">
      <c r="A764" s="36"/>
      <c r="B764" s="39"/>
      <c r="C764" s="38"/>
    </row>
    <row r="765" spans="1:3" ht="15.75" x14ac:dyDescent="0.15">
      <c r="A765" s="36"/>
      <c r="B765" s="39"/>
      <c r="C765" s="38"/>
    </row>
    <row r="766" spans="1:3" ht="15.75" x14ac:dyDescent="0.15">
      <c r="A766" s="36"/>
      <c r="B766" s="39"/>
      <c r="C766" s="38"/>
    </row>
    <row r="767" spans="1:3" ht="15.75" x14ac:dyDescent="0.15">
      <c r="A767" s="36"/>
      <c r="B767" s="39"/>
      <c r="C767" s="38"/>
    </row>
    <row r="768" spans="1:3" ht="15.75" x14ac:dyDescent="0.15">
      <c r="A768" s="36"/>
      <c r="B768" s="39"/>
      <c r="C768" s="38"/>
    </row>
    <row r="769" spans="1:3" ht="15.75" x14ac:dyDescent="0.15">
      <c r="A769" s="36"/>
      <c r="B769" s="39"/>
      <c r="C769" s="38"/>
    </row>
    <row r="770" spans="1:3" ht="15.75" x14ac:dyDescent="0.15">
      <c r="A770" s="36"/>
      <c r="B770" s="39"/>
      <c r="C770" s="38"/>
    </row>
    <row r="771" spans="1:3" ht="15.75" x14ac:dyDescent="0.15">
      <c r="A771" s="36"/>
      <c r="B771" s="39"/>
      <c r="C771" s="38"/>
    </row>
    <row r="772" spans="1:3" ht="15.75" x14ac:dyDescent="0.15">
      <c r="A772" s="36"/>
      <c r="B772" s="39"/>
      <c r="C772" s="38"/>
    </row>
    <row r="773" spans="1:3" ht="15.75" x14ac:dyDescent="0.15">
      <c r="A773" s="36"/>
      <c r="B773" s="39"/>
      <c r="C773" s="38"/>
    </row>
    <row r="774" spans="1:3" ht="15.75" x14ac:dyDescent="0.15">
      <c r="A774" s="36"/>
      <c r="B774" s="39"/>
      <c r="C774" s="38"/>
    </row>
    <row r="775" spans="1:3" ht="15.75" x14ac:dyDescent="0.15">
      <c r="A775" s="36"/>
      <c r="B775" s="39"/>
      <c r="C775" s="38"/>
    </row>
    <row r="776" spans="1:3" ht="15.75" x14ac:dyDescent="0.15">
      <c r="A776" s="36"/>
      <c r="B776" s="39"/>
      <c r="C776" s="38"/>
    </row>
    <row r="777" spans="1:3" ht="15.75" x14ac:dyDescent="0.15">
      <c r="A777" s="36"/>
      <c r="B777" s="39"/>
      <c r="C777" s="38"/>
    </row>
    <row r="778" spans="1:3" ht="15.75" x14ac:dyDescent="0.15">
      <c r="A778" s="36"/>
      <c r="B778" s="39"/>
      <c r="C778" s="38"/>
    </row>
    <row r="779" spans="1:3" ht="15.75" x14ac:dyDescent="0.15">
      <c r="A779" s="36"/>
      <c r="B779" s="39"/>
      <c r="C779" s="38"/>
    </row>
    <row r="780" spans="1:3" ht="15.75" x14ac:dyDescent="0.15">
      <c r="A780" s="36"/>
      <c r="B780" s="39"/>
      <c r="C780" s="38"/>
    </row>
    <row r="781" spans="1:3" ht="15.75" x14ac:dyDescent="0.15">
      <c r="A781" s="36"/>
      <c r="B781" s="39"/>
      <c r="C781" s="38"/>
    </row>
    <row r="782" spans="1:3" ht="15.75" x14ac:dyDescent="0.15">
      <c r="A782" s="36"/>
      <c r="B782" s="39"/>
      <c r="C782" s="38"/>
    </row>
    <row r="783" spans="1:3" ht="15.75" x14ac:dyDescent="0.15">
      <c r="A783" s="36"/>
      <c r="B783" s="39"/>
      <c r="C783" s="38"/>
    </row>
    <row r="784" spans="1:3" ht="15.75" x14ac:dyDescent="0.15">
      <c r="A784" s="36"/>
      <c r="B784" s="39"/>
      <c r="C784" s="38"/>
    </row>
    <row r="785" spans="1:3" ht="15.75" x14ac:dyDescent="0.15">
      <c r="A785" s="36"/>
      <c r="B785" s="39"/>
      <c r="C785" s="38"/>
    </row>
    <row r="786" spans="1:3" ht="15.75" x14ac:dyDescent="0.15">
      <c r="A786" s="36"/>
      <c r="B786" s="39"/>
      <c r="C786" s="38"/>
    </row>
    <row r="787" spans="1:3" ht="15.75" x14ac:dyDescent="0.15">
      <c r="A787" s="36"/>
      <c r="B787" s="39"/>
      <c r="C787" s="38"/>
    </row>
    <row r="788" spans="1:3" ht="15.75" x14ac:dyDescent="0.15">
      <c r="A788" s="36"/>
      <c r="B788" s="39"/>
      <c r="C788" s="38"/>
    </row>
    <row r="789" spans="1:3" ht="15.75" x14ac:dyDescent="0.15">
      <c r="A789" s="36"/>
      <c r="B789" s="39"/>
      <c r="C789" s="38"/>
    </row>
    <row r="790" spans="1:3" ht="15.75" x14ac:dyDescent="0.15">
      <c r="A790" s="36"/>
      <c r="B790" s="39"/>
      <c r="C790" s="38"/>
    </row>
    <row r="791" spans="1:3" ht="15.75" x14ac:dyDescent="0.15">
      <c r="A791" s="36"/>
      <c r="B791" s="39"/>
      <c r="C791" s="38"/>
    </row>
    <row r="792" spans="1:3" ht="15.75" x14ac:dyDescent="0.15">
      <c r="A792" s="36"/>
      <c r="B792" s="39"/>
      <c r="C792" s="38"/>
    </row>
    <row r="793" spans="1:3" ht="15.75" x14ac:dyDescent="0.15">
      <c r="A793" s="36"/>
      <c r="B793" s="39"/>
      <c r="C793" s="38"/>
    </row>
    <row r="794" spans="1:3" ht="15.75" x14ac:dyDescent="0.15">
      <c r="A794" s="36"/>
      <c r="B794" s="39"/>
      <c r="C794" s="38"/>
    </row>
    <row r="795" spans="1:3" ht="15.75" x14ac:dyDescent="0.15">
      <c r="A795" s="36"/>
      <c r="B795" s="39"/>
      <c r="C795" s="38"/>
    </row>
    <row r="796" spans="1:3" ht="15.75" x14ac:dyDescent="0.15">
      <c r="A796" s="36"/>
      <c r="B796" s="39"/>
      <c r="C796" s="38"/>
    </row>
    <row r="797" spans="1:3" ht="15.75" x14ac:dyDescent="0.15">
      <c r="A797" s="36"/>
      <c r="B797" s="39"/>
      <c r="C797" s="38"/>
    </row>
    <row r="798" spans="1:3" ht="15.75" x14ac:dyDescent="0.15">
      <c r="A798" s="36"/>
      <c r="B798" s="39"/>
      <c r="C798" s="38"/>
    </row>
    <row r="799" spans="1:3" ht="15.75" x14ac:dyDescent="0.15">
      <c r="A799" s="36"/>
      <c r="B799" s="39"/>
      <c r="C799" s="38"/>
    </row>
    <row r="800" spans="1:3" ht="15.75" x14ac:dyDescent="0.15">
      <c r="A800" s="36"/>
      <c r="B800" s="39"/>
      <c r="C800" s="38"/>
    </row>
    <row r="801" spans="1:3" ht="15.75" x14ac:dyDescent="0.15">
      <c r="A801" s="36"/>
      <c r="B801" s="39"/>
      <c r="C801" s="38"/>
    </row>
    <row r="802" spans="1:3" ht="15.75" x14ac:dyDescent="0.15">
      <c r="A802" s="36"/>
      <c r="B802" s="39"/>
      <c r="C802" s="38"/>
    </row>
    <row r="803" spans="1:3" ht="15.75" x14ac:dyDescent="0.15">
      <c r="A803" s="36"/>
      <c r="B803" s="39"/>
      <c r="C803" s="38"/>
    </row>
    <row r="804" spans="1:3" ht="15.75" x14ac:dyDescent="0.15">
      <c r="A804" s="36"/>
      <c r="B804" s="39"/>
      <c r="C804" s="38"/>
    </row>
    <row r="805" spans="1:3" ht="15.75" x14ac:dyDescent="0.15">
      <c r="A805" s="36"/>
      <c r="B805" s="39"/>
      <c r="C805" s="38"/>
    </row>
    <row r="806" spans="1:3" ht="15.75" x14ac:dyDescent="0.15">
      <c r="A806" s="36"/>
      <c r="B806" s="39"/>
      <c r="C806" s="38"/>
    </row>
    <row r="807" spans="1:3" ht="15.75" x14ac:dyDescent="0.15">
      <c r="A807" s="36"/>
      <c r="B807" s="39"/>
      <c r="C807" s="38"/>
    </row>
    <row r="808" spans="1:3" ht="15.75" x14ac:dyDescent="0.15">
      <c r="A808" s="36"/>
      <c r="B808" s="39"/>
      <c r="C808" s="38"/>
    </row>
    <row r="809" spans="1:3" ht="15.75" x14ac:dyDescent="0.15">
      <c r="A809" s="36"/>
      <c r="B809" s="39"/>
      <c r="C809" s="38"/>
    </row>
    <row r="810" spans="1:3" ht="15.75" x14ac:dyDescent="0.15">
      <c r="A810" s="36"/>
      <c r="B810" s="39"/>
      <c r="C810" s="38"/>
    </row>
    <row r="811" spans="1:3" ht="15.75" x14ac:dyDescent="0.15">
      <c r="A811" s="36"/>
      <c r="B811" s="39"/>
      <c r="C811" s="38"/>
    </row>
    <row r="812" spans="1:3" ht="15.75" x14ac:dyDescent="0.15">
      <c r="A812" s="36"/>
      <c r="B812" s="39"/>
      <c r="C812" s="38"/>
    </row>
    <row r="813" spans="1:3" ht="15.75" x14ac:dyDescent="0.15">
      <c r="A813" s="36"/>
      <c r="B813" s="39"/>
      <c r="C813" s="38"/>
    </row>
    <row r="814" spans="1:3" ht="15.75" x14ac:dyDescent="0.15">
      <c r="A814" s="36"/>
      <c r="B814" s="39"/>
      <c r="C814" s="38"/>
    </row>
    <row r="815" spans="1:3" ht="15.75" x14ac:dyDescent="0.15">
      <c r="A815" s="36"/>
      <c r="B815" s="39"/>
      <c r="C815" s="38"/>
    </row>
    <row r="816" spans="1:3" ht="15.75" x14ac:dyDescent="0.15">
      <c r="A816" s="36"/>
      <c r="B816" s="39"/>
      <c r="C816" s="38"/>
    </row>
    <row r="817" spans="1:3" ht="15.75" x14ac:dyDescent="0.15">
      <c r="A817" s="36"/>
      <c r="B817" s="39"/>
      <c r="C817" s="38"/>
    </row>
    <row r="818" spans="1:3" ht="15.75" x14ac:dyDescent="0.15">
      <c r="A818" s="36"/>
      <c r="B818" s="39"/>
      <c r="C818" s="38"/>
    </row>
    <row r="819" spans="1:3" ht="15.75" x14ac:dyDescent="0.15">
      <c r="A819" s="36"/>
      <c r="B819" s="39"/>
      <c r="C819" s="38"/>
    </row>
    <row r="820" spans="1:3" ht="15.75" x14ac:dyDescent="0.15">
      <c r="A820" s="36"/>
      <c r="B820" s="39"/>
      <c r="C820" s="38"/>
    </row>
    <row r="821" spans="1:3" ht="15.75" x14ac:dyDescent="0.15">
      <c r="A821" s="36"/>
      <c r="B821" s="39"/>
      <c r="C821" s="38"/>
    </row>
    <row r="822" spans="1:3" ht="15.75" x14ac:dyDescent="0.15">
      <c r="A822" s="36"/>
      <c r="B822" s="39"/>
      <c r="C822" s="38"/>
    </row>
    <row r="823" spans="1:3" ht="15.75" x14ac:dyDescent="0.15">
      <c r="A823" s="36"/>
      <c r="B823" s="39"/>
      <c r="C823" s="38"/>
    </row>
    <row r="824" spans="1:3" ht="15.75" x14ac:dyDescent="0.15">
      <c r="A824" s="36"/>
      <c r="B824" s="39"/>
      <c r="C824" s="38"/>
    </row>
    <row r="825" spans="1:3" ht="15.75" x14ac:dyDescent="0.15">
      <c r="A825" s="36"/>
      <c r="B825" s="39"/>
      <c r="C825" s="38"/>
    </row>
    <row r="826" spans="1:3" ht="15.75" x14ac:dyDescent="0.15">
      <c r="A826" s="36"/>
      <c r="B826" s="39"/>
      <c r="C826" s="38"/>
    </row>
    <row r="827" spans="1:3" ht="15.75" x14ac:dyDescent="0.15">
      <c r="A827" s="36"/>
      <c r="B827" s="39"/>
      <c r="C827" s="38"/>
    </row>
    <row r="828" spans="1:3" ht="15.75" x14ac:dyDescent="0.15">
      <c r="A828" s="36"/>
      <c r="B828" s="39"/>
      <c r="C828" s="38"/>
    </row>
    <row r="829" spans="1:3" ht="15.75" x14ac:dyDescent="0.15">
      <c r="A829" s="36"/>
      <c r="B829" s="39"/>
      <c r="C829" s="38"/>
    </row>
    <row r="830" spans="1:3" ht="15.75" x14ac:dyDescent="0.15">
      <c r="A830" s="36"/>
      <c r="B830" s="39"/>
      <c r="C830" s="38"/>
    </row>
    <row r="831" spans="1:3" ht="15.75" x14ac:dyDescent="0.15">
      <c r="A831" s="36"/>
      <c r="B831" s="39"/>
      <c r="C831" s="38"/>
    </row>
    <row r="832" spans="1:3" ht="15.75" x14ac:dyDescent="0.15">
      <c r="A832" s="36"/>
      <c r="B832" s="39"/>
      <c r="C832" s="38"/>
    </row>
    <row r="833" spans="1:3" ht="15.75" x14ac:dyDescent="0.15">
      <c r="A833" s="36"/>
      <c r="B833" s="39"/>
      <c r="C833" s="38"/>
    </row>
    <row r="834" spans="1:3" ht="15.75" x14ac:dyDescent="0.15">
      <c r="A834" s="36"/>
      <c r="B834" s="39"/>
      <c r="C834" s="38"/>
    </row>
    <row r="835" spans="1:3" ht="15.75" x14ac:dyDescent="0.15">
      <c r="A835" s="36"/>
      <c r="B835" s="39"/>
      <c r="C835" s="38"/>
    </row>
    <row r="836" spans="1:3" ht="15.75" x14ac:dyDescent="0.15">
      <c r="A836" s="36"/>
      <c r="B836" s="39"/>
      <c r="C836" s="38"/>
    </row>
    <row r="837" spans="1:3" ht="15.75" x14ac:dyDescent="0.15">
      <c r="A837" s="36"/>
      <c r="B837" s="39"/>
      <c r="C837" s="38"/>
    </row>
    <row r="838" spans="1:3" ht="15.75" x14ac:dyDescent="0.15">
      <c r="A838" s="36"/>
      <c r="B838" s="39"/>
      <c r="C838" s="38"/>
    </row>
    <row r="839" spans="1:3" ht="15.75" x14ac:dyDescent="0.15">
      <c r="A839" s="36"/>
      <c r="B839" s="39"/>
      <c r="C839" s="38"/>
    </row>
    <row r="840" spans="1:3" ht="15.75" x14ac:dyDescent="0.15">
      <c r="A840" s="36"/>
      <c r="B840" s="39"/>
      <c r="C840" s="38"/>
    </row>
    <row r="841" spans="1:3" ht="15.75" x14ac:dyDescent="0.15">
      <c r="A841" s="36"/>
      <c r="B841" s="39"/>
      <c r="C841" s="38"/>
    </row>
    <row r="842" spans="1:3" ht="15.75" x14ac:dyDescent="0.15">
      <c r="A842" s="36"/>
      <c r="B842" s="39"/>
      <c r="C842" s="38"/>
    </row>
    <row r="843" spans="1:3" ht="15.75" x14ac:dyDescent="0.15">
      <c r="A843" s="36"/>
      <c r="B843" s="39"/>
      <c r="C843" s="38"/>
    </row>
    <row r="844" spans="1:3" ht="15.75" x14ac:dyDescent="0.15">
      <c r="A844" s="36"/>
      <c r="B844" s="39"/>
      <c r="C844" s="38"/>
    </row>
    <row r="845" spans="1:3" ht="15.75" x14ac:dyDescent="0.15">
      <c r="A845" s="36"/>
      <c r="B845" s="39"/>
      <c r="C845" s="38"/>
    </row>
    <row r="846" spans="1:3" ht="15.75" x14ac:dyDescent="0.15">
      <c r="A846" s="36"/>
      <c r="B846" s="39"/>
      <c r="C846" s="38"/>
    </row>
    <row r="847" spans="1:3" ht="15.75" x14ac:dyDescent="0.15">
      <c r="A847" s="36"/>
      <c r="B847" s="39"/>
      <c r="C847" s="38"/>
    </row>
    <row r="848" spans="1:3" ht="15.75" x14ac:dyDescent="0.15">
      <c r="A848" s="36"/>
      <c r="B848" s="39"/>
      <c r="C848" s="38"/>
    </row>
    <row r="849" spans="1:3" ht="15.75" x14ac:dyDescent="0.15">
      <c r="A849" s="36"/>
      <c r="B849" s="39"/>
      <c r="C849" s="38"/>
    </row>
    <row r="850" spans="1:3" ht="15.75" x14ac:dyDescent="0.15">
      <c r="A850" s="36"/>
      <c r="B850" s="39"/>
      <c r="C850" s="38"/>
    </row>
    <row r="851" spans="1:3" ht="15.75" x14ac:dyDescent="0.15">
      <c r="A851" s="36"/>
      <c r="B851" s="39"/>
      <c r="C851" s="38"/>
    </row>
    <row r="852" spans="1:3" ht="15.75" x14ac:dyDescent="0.15">
      <c r="A852" s="36"/>
      <c r="B852" s="39"/>
      <c r="C852" s="38"/>
    </row>
    <row r="853" spans="1:3" ht="15.75" x14ac:dyDescent="0.15">
      <c r="A853" s="36"/>
      <c r="B853" s="39"/>
      <c r="C853" s="38"/>
    </row>
    <row r="854" spans="1:3" ht="15.75" x14ac:dyDescent="0.15">
      <c r="A854" s="36"/>
      <c r="B854" s="39"/>
      <c r="C854" s="38"/>
    </row>
    <row r="855" spans="1:3" ht="15.75" x14ac:dyDescent="0.15">
      <c r="A855" s="36"/>
      <c r="B855" s="39"/>
      <c r="C855" s="38"/>
    </row>
    <row r="856" spans="1:3" ht="15.75" x14ac:dyDescent="0.15">
      <c r="A856" s="36"/>
      <c r="B856" s="39"/>
      <c r="C856" s="38"/>
    </row>
    <row r="857" spans="1:3" ht="15.75" x14ac:dyDescent="0.15">
      <c r="A857" s="36"/>
      <c r="B857" s="39"/>
      <c r="C857" s="38"/>
    </row>
    <row r="858" spans="1:3" ht="15.75" x14ac:dyDescent="0.15">
      <c r="A858" s="36"/>
      <c r="B858" s="39"/>
      <c r="C858" s="38"/>
    </row>
    <row r="859" spans="1:3" ht="15.75" x14ac:dyDescent="0.15">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B8E"/>
    <outlinePr summaryBelow="0" summaryRight="0"/>
    <pageSetUpPr fitToPage="1"/>
  </sheetPr>
  <dimension ref="A1:AAE621"/>
  <sheetViews>
    <sheetView showGridLines="0" defaultGridColor="0" colorId="22" zoomScale="90" zoomScaleNormal="90" workbookViewId="0">
      <pane xSplit="9" ySplit="5" topLeftCell="J580" activePane="bottomRight" state="frozen"/>
      <selection pane="topRight"/>
      <selection pane="bottomLeft"/>
      <selection pane="bottomRight" activeCell="F595" sqref="F595"/>
    </sheetView>
  </sheetViews>
  <sheetFormatPr defaultColWidth="0" defaultRowHeight="12.75" outlineLevelRow="3" x14ac:dyDescent="0.15"/>
  <cols>
    <col min="1" max="2" width="10.83203125" style="10" customWidth="1"/>
    <col min="3" max="3" width="1.5" style="40" customWidth="1"/>
    <col min="4" max="4" width="1.5" style="46" customWidth="1"/>
    <col min="5" max="5" width="136.6640625" style="11" bestFit="1" customWidth="1"/>
    <col min="6" max="6" width="14.83203125" style="11" bestFit="1" customWidth="1"/>
    <col min="7" max="7" width="13.1640625" style="11" bestFit="1" customWidth="1"/>
    <col min="8" max="8" width="7" style="11" bestFit="1" customWidth="1"/>
    <col min="9" max="9" width="3.5" style="11" customWidth="1"/>
    <col min="10"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InpS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E9" s="220" t="s">
        <v>113</v>
      </c>
      <c r="F9" s="221">
        <v>42461</v>
      </c>
      <c r="G9" s="11" t="s">
        <v>114</v>
      </c>
    </row>
    <row r="10" spans="1:707" outlineLevel="1" x14ac:dyDescent="0.15">
      <c r="E10" s="11" t="s">
        <v>115</v>
      </c>
      <c r="F10" s="222">
        <v>3</v>
      </c>
    </row>
    <row r="11" spans="1:707" outlineLevel="1" x14ac:dyDescent="0.15">
      <c r="E11" s="11" t="s">
        <v>116</v>
      </c>
      <c r="F11" s="222">
        <v>12</v>
      </c>
      <c r="G11" s="11" t="s">
        <v>117</v>
      </c>
    </row>
    <row r="12" spans="1:707" outlineLevel="1" x14ac:dyDescent="0.15">
      <c r="E12" s="11" t="s">
        <v>118</v>
      </c>
      <c r="F12" s="221">
        <v>45748</v>
      </c>
      <c r="G12" s="11" t="s">
        <v>114</v>
      </c>
    </row>
    <row r="13" spans="1:707" outlineLevel="1" x14ac:dyDescent="0.15">
      <c r="E13" s="11" t="s">
        <v>119</v>
      </c>
      <c r="F13" s="221">
        <v>47573</v>
      </c>
      <c r="G13" s="11" t="s">
        <v>114</v>
      </c>
    </row>
    <row r="14" spans="1:707" outlineLevel="1" x14ac:dyDescent="0.15"/>
    <row r="15" spans="1:707" outlineLevel="1" x14ac:dyDescent="0.15"/>
    <row r="16" spans="1:707" outlineLevel="1" x14ac:dyDescent="0.15"/>
    <row r="17" spans="1:23" outlineLevel="1" x14ac:dyDescent="0.15"/>
    <row r="19" spans="1:23" x14ac:dyDescent="0.15">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15"/>
    <row r="21" spans="1:23" outlineLevel="1" x14ac:dyDescent="0.15">
      <c r="B21" s="10" t="s">
        <v>121</v>
      </c>
      <c r="C21" s="227"/>
    </row>
    <row r="22" spans="1:23" outlineLevel="2" x14ac:dyDescent="0.15">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15">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f xml:space="preserve"> 'PD1'!Q23</f>
        <v>124.95</v>
      </c>
      <c r="R23" s="231">
        <f xml:space="preserve"> 'PD1'!R23</f>
        <v>127.449</v>
      </c>
      <c r="S23" s="231"/>
      <c r="T23" s="231"/>
      <c r="U23" s="231"/>
      <c r="V23" s="231"/>
      <c r="W23" s="231"/>
    </row>
    <row r="24" spans="1:23" outlineLevel="2" x14ac:dyDescent="0.15">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f xml:space="preserve"> 'PD1'!Q24</f>
        <v>125.685</v>
      </c>
      <c r="R24" s="231">
        <f xml:space="preserve"> 'PD1'!R24</f>
        <v>128.1987</v>
      </c>
      <c r="S24" s="231"/>
      <c r="T24" s="231"/>
      <c r="U24" s="231"/>
      <c r="V24" s="231"/>
      <c r="W24" s="231"/>
    </row>
    <row r="25" spans="1:23" outlineLevel="2" x14ac:dyDescent="0.15">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f xml:space="preserve"> 'PD1'!Q25</f>
        <v>126.52500000000001</v>
      </c>
      <c r="R25" s="231">
        <f xml:space="preserve"> 'PD1'!R25</f>
        <v>129.05549999999999</v>
      </c>
      <c r="S25" s="231"/>
      <c r="T25" s="231"/>
      <c r="U25" s="231"/>
      <c r="V25" s="231"/>
      <c r="W25" s="231"/>
    </row>
    <row r="26" spans="1:23" outlineLevel="2" x14ac:dyDescent="0.15">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f xml:space="preserve"> 'PD1'!Q26</f>
        <v>127.26</v>
      </c>
      <c r="R26" s="231">
        <f xml:space="preserve"> 'PD1'!R26</f>
        <v>129.80520000000001</v>
      </c>
      <c r="S26" s="231"/>
      <c r="T26" s="231"/>
      <c r="U26" s="231"/>
      <c r="V26" s="231"/>
      <c r="W26" s="231"/>
    </row>
    <row r="27" spans="1:23" outlineLevel="2" x14ac:dyDescent="0.15">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f xml:space="preserve"> 'PD1'!Q27</f>
        <v>127.89</v>
      </c>
      <c r="R27" s="231">
        <f xml:space="preserve"> 'PD1'!R27</f>
        <v>130.4478</v>
      </c>
      <c r="S27" s="231"/>
      <c r="T27" s="231"/>
      <c r="U27" s="231"/>
      <c r="V27" s="231"/>
      <c r="W27" s="231"/>
    </row>
    <row r="28" spans="1:23" outlineLevel="2" x14ac:dyDescent="0.15">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f xml:space="preserve"> 'PD1'!Q28</f>
        <v>128.41499999999999</v>
      </c>
      <c r="R28" s="231">
        <f xml:space="preserve"> 'PD1'!R28</f>
        <v>130.98329999999999</v>
      </c>
      <c r="S28" s="231"/>
      <c r="T28" s="231"/>
      <c r="U28" s="231"/>
      <c r="V28" s="231"/>
      <c r="W28" s="231"/>
    </row>
    <row r="29" spans="1:23" outlineLevel="2" x14ac:dyDescent="0.15">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f xml:space="preserve"> 'PD1'!Q29</f>
        <v>130.51500000000001</v>
      </c>
      <c r="R29" s="231">
        <f xml:space="preserve"> 'PD1'!R29</f>
        <v>133.12530000000001</v>
      </c>
      <c r="S29" s="231"/>
      <c r="T29" s="231"/>
      <c r="U29" s="231"/>
      <c r="V29" s="231"/>
      <c r="W29" s="231"/>
    </row>
    <row r="30" spans="1:23" outlineLevel="2" x14ac:dyDescent="0.15">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f xml:space="preserve"> 'PD1'!Q30</f>
        <v>131.04</v>
      </c>
      <c r="R30" s="231">
        <f xml:space="preserve"> 'PD1'!R30</f>
        <v>133.66079999999999</v>
      </c>
      <c r="S30" s="231"/>
      <c r="T30" s="231"/>
      <c r="U30" s="231"/>
      <c r="V30" s="231"/>
      <c r="W30" s="231"/>
    </row>
    <row r="31" spans="1:23" outlineLevel="2" x14ac:dyDescent="0.15">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f xml:space="preserve"> 'PD1'!Q31</f>
        <v>131.565</v>
      </c>
      <c r="R31" s="231">
        <f xml:space="preserve"> 'PD1'!R31</f>
        <v>134.19630000000001</v>
      </c>
      <c r="S31" s="231"/>
      <c r="T31" s="231"/>
      <c r="U31" s="231"/>
      <c r="V31" s="231"/>
      <c r="W31" s="231"/>
    </row>
    <row r="32" spans="1:23" outlineLevel="2" x14ac:dyDescent="0.15">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f xml:space="preserve"> 'PD1'!Q32</f>
        <v>131.04</v>
      </c>
      <c r="R32" s="231">
        <f xml:space="preserve"> 'PD1'!R32</f>
        <v>133.66079999999999</v>
      </c>
      <c r="S32" s="231"/>
      <c r="T32" s="231"/>
      <c r="U32" s="231"/>
      <c r="V32" s="231"/>
      <c r="W32" s="231"/>
    </row>
    <row r="33" spans="1:23" outlineLevel="2" x14ac:dyDescent="0.15">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f xml:space="preserve"> 'PD1'!Q33</f>
        <v>132.30000000000001</v>
      </c>
      <c r="R33" s="231">
        <f xml:space="preserve"> 'PD1'!R33</f>
        <v>134.94600000000003</v>
      </c>
      <c r="S33" s="231"/>
      <c r="T33" s="231"/>
      <c r="U33" s="231"/>
      <c r="V33" s="231"/>
      <c r="W33" s="231"/>
    </row>
    <row r="34" spans="1:23" outlineLevel="2" x14ac:dyDescent="0.15">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f xml:space="preserve"> 'PD1'!Q34</f>
        <v>133.14000000000001</v>
      </c>
      <c r="R34" s="231">
        <f xml:space="preserve"> 'PD1'!R34</f>
        <v>135.80280000000002</v>
      </c>
      <c r="S34" s="231"/>
      <c r="T34" s="231"/>
      <c r="U34" s="231"/>
      <c r="V34" s="231"/>
      <c r="W34" s="231"/>
    </row>
    <row r="35" spans="1:23" outlineLevel="1" x14ac:dyDescent="0.15"/>
    <row r="36" spans="1:23" outlineLevel="1" x14ac:dyDescent="0.15">
      <c r="B36" s="10" t="s">
        <v>137</v>
      </c>
      <c r="C36" s="227"/>
    </row>
    <row r="37" spans="1:23" outlineLevel="3" x14ac:dyDescent="0.15">
      <c r="E37" s="230" t="s">
        <v>138</v>
      </c>
      <c r="F37" s="232">
        <f xml:space="preserve"> $P23</f>
        <v>119</v>
      </c>
      <c r="G37" s="11" t="s">
        <v>125</v>
      </c>
    </row>
    <row r="38" spans="1:23" outlineLevel="3" x14ac:dyDescent="0.15">
      <c r="E38" s="230" t="s">
        <v>139</v>
      </c>
      <c r="F38" s="232">
        <f t="shared" ref="F38:F48" si="0" xml:space="preserve"> $P24</f>
        <v>119.7</v>
      </c>
      <c r="G38" s="11" t="s">
        <v>125</v>
      </c>
    </row>
    <row r="39" spans="1:23" outlineLevel="3" x14ac:dyDescent="0.15">
      <c r="E39" s="230" t="s">
        <v>140</v>
      </c>
      <c r="F39" s="232">
        <f t="shared" si="0"/>
        <v>120.5</v>
      </c>
      <c r="G39" s="11" t="s">
        <v>125</v>
      </c>
    </row>
    <row r="40" spans="1:23" outlineLevel="3" x14ac:dyDescent="0.15">
      <c r="E40" s="230" t="s">
        <v>141</v>
      </c>
      <c r="F40" s="232">
        <f t="shared" si="0"/>
        <v>121.2</v>
      </c>
      <c r="G40" s="11" t="s">
        <v>125</v>
      </c>
    </row>
    <row r="41" spans="1:23" outlineLevel="3" x14ac:dyDescent="0.15">
      <c r="E41" s="230" t="s">
        <v>142</v>
      </c>
      <c r="F41" s="232">
        <f t="shared" si="0"/>
        <v>121.8</v>
      </c>
      <c r="G41" s="11" t="s">
        <v>125</v>
      </c>
    </row>
    <row r="42" spans="1:23" outlineLevel="3" x14ac:dyDescent="0.15">
      <c r="E42" s="230" t="s">
        <v>143</v>
      </c>
      <c r="F42" s="232">
        <f t="shared" si="0"/>
        <v>122.3</v>
      </c>
      <c r="G42" s="11" t="s">
        <v>125</v>
      </c>
    </row>
    <row r="43" spans="1:23" outlineLevel="3" x14ac:dyDescent="0.15">
      <c r="E43" s="230" t="s">
        <v>144</v>
      </c>
      <c r="F43" s="232">
        <f t="shared" si="0"/>
        <v>124.3</v>
      </c>
      <c r="G43" s="11" t="s">
        <v>125</v>
      </c>
    </row>
    <row r="44" spans="1:23" outlineLevel="3" x14ac:dyDescent="0.15">
      <c r="E44" s="230" t="s">
        <v>145</v>
      </c>
      <c r="F44" s="232">
        <f t="shared" si="0"/>
        <v>124.8</v>
      </c>
      <c r="G44" s="11" t="s">
        <v>125</v>
      </c>
    </row>
    <row r="45" spans="1:23" outlineLevel="3" x14ac:dyDescent="0.15">
      <c r="E45" s="230" t="s">
        <v>146</v>
      </c>
      <c r="F45" s="232">
        <f t="shared" si="0"/>
        <v>125.3</v>
      </c>
      <c r="G45" s="11" t="s">
        <v>125</v>
      </c>
    </row>
    <row r="46" spans="1:23" outlineLevel="3" x14ac:dyDescent="0.15">
      <c r="E46" s="230" t="s">
        <v>147</v>
      </c>
      <c r="F46" s="232">
        <f t="shared" si="0"/>
        <v>124.8</v>
      </c>
      <c r="G46" s="11" t="s">
        <v>125</v>
      </c>
    </row>
    <row r="47" spans="1:23" outlineLevel="3" x14ac:dyDescent="0.15">
      <c r="E47" s="230" t="s">
        <v>148</v>
      </c>
      <c r="F47" s="232">
        <f t="shared" si="0"/>
        <v>126</v>
      </c>
      <c r="G47" s="11" t="s">
        <v>125</v>
      </c>
    </row>
    <row r="48" spans="1:23" outlineLevel="3" x14ac:dyDescent="0.15">
      <c r="E48" s="230" t="s">
        <v>149</v>
      </c>
      <c r="F48" s="232">
        <f t="shared" si="0"/>
        <v>126.8</v>
      </c>
      <c r="G48" s="11" t="s">
        <v>125</v>
      </c>
    </row>
    <row r="49" spans="1:23" outlineLevel="1" x14ac:dyDescent="0.15"/>
    <row r="50" spans="1:23" s="16" customFormat="1" outlineLevel="1" x14ac:dyDescent="0.15">
      <c r="A50" s="163"/>
      <c r="B50" s="163" t="s">
        <v>150</v>
      </c>
      <c r="C50" s="233"/>
      <c r="D50" s="165"/>
    </row>
    <row r="51" spans="1:23" s="16" customFormat="1" outlineLevel="2" x14ac:dyDescent="0.15">
      <c r="A51" s="163"/>
      <c r="B51" s="163"/>
      <c r="C51" s="164"/>
      <c r="D51" s="165"/>
    </row>
    <row r="52" spans="1:23" s="16" customFormat="1" outlineLevel="2" x14ac:dyDescent="0.15">
      <c r="A52" s="163"/>
      <c r="B52" s="163"/>
      <c r="C52" s="164"/>
      <c r="D52" s="165"/>
      <c r="E52" s="16" t="s">
        <v>151</v>
      </c>
      <c r="F52" s="234">
        <v>2018</v>
      </c>
      <c r="G52" s="16" t="s">
        <v>152</v>
      </c>
    </row>
    <row r="53" spans="1:23" s="16" customFormat="1" outlineLevel="2" x14ac:dyDescent="0.15">
      <c r="A53" s="163"/>
      <c r="B53" s="163"/>
      <c r="C53" s="164"/>
      <c r="D53" s="165"/>
      <c r="E53" s="16" t="s">
        <v>153</v>
      </c>
      <c r="F53" s="234">
        <v>2023</v>
      </c>
      <c r="G53" s="16" t="s">
        <v>152</v>
      </c>
    </row>
    <row r="54" spans="1:23" s="16" customFormat="1" outlineLevel="2" x14ac:dyDescent="0.15">
      <c r="A54" s="163"/>
      <c r="B54" s="163"/>
      <c r="C54" s="164"/>
      <c r="D54" s="165"/>
      <c r="E54" s="16" t="s">
        <v>154</v>
      </c>
      <c r="F54" s="234">
        <v>2025</v>
      </c>
      <c r="G54" s="16" t="s">
        <v>152</v>
      </c>
    </row>
    <row r="55" spans="1:23" s="16" customFormat="1" outlineLevel="2" x14ac:dyDescent="0.15">
      <c r="A55" s="163"/>
      <c r="B55" s="163"/>
      <c r="C55" s="164"/>
      <c r="D55" s="165"/>
      <c r="E55" s="16" t="s">
        <v>155</v>
      </c>
      <c r="F55" s="234">
        <v>2025</v>
      </c>
      <c r="G55" s="16" t="s">
        <v>152</v>
      </c>
    </row>
    <row r="56" spans="1:23" s="16" customFormat="1" outlineLevel="2" x14ac:dyDescent="0.15">
      <c r="A56" s="163"/>
      <c r="B56" s="163"/>
      <c r="C56" s="164"/>
      <c r="D56" s="165"/>
      <c r="E56" s="16" t="s">
        <v>156</v>
      </c>
      <c r="F56" s="234">
        <v>2024</v>
      </c>
      <c r="G56" s="16" t="s">
        <v>152</v>
      </c>
    </row>
    <row r="57" spans="1:23" x14ac:dyDescent="0.15">
      <c r="A57" s="163"/>
      <c r="B57" s="163"/>
      <c r="C57" s="164"/>
      <c r="D57" s="165"/>
      <c r="E57" s="16"/>
    </row>
    <row r="58" spans="1:23" x14ac:dyDescent="0.15">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15"/>
    <row r="60" spans="1:23" outlineLevel="1" x14ac:dyDescent="0.15">
      <c r="B60" s="10" t="str">
        <f xml:space="preserve"> 'PD12'!B$20</f>
        <v>PR14 Blind Year reconciliation end-of-period revenue adjustments</v>
      </c>
    </row>
    <row r="61" spans="1:23" outlineLevel="2" x14ac:dyDescent="0.15"/>
    <row r="62" spans="1:23" outlineLevel="2" x14ac:dyDescent="0.15">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15">
      <c r="A63" s="10" t="str">
        <f xml:space="preserve"> 'PD12'!O$21</f>
        <v>PD12.10</v>
      </c>
      <c r="E63" s="11" t="str">
        <f xml:space="preserve"> 'PD12'!$B$21 &amp; " (WN)"</f>
        <v>PR14 BYR WRFIM revenue adjustment in 2017-18 FYA (CPIH deflated) prices (WN)</v>
      </c>
      <c r="F63" s="236"/>
      <c r="G63" s="11" t="s">
        <v>158</v>
      </c>
      <c r="J63" s="235"/>
      <c r="K63" s="235"/>
      <c r="L63" s="235"/>
      <c r="M63" s="235"/>
      <c r="N63" s="235"/>
    </row>
    <row r="64" spans="1:23" outlineLevel="2" x14ac:dyDescent="0.15">
      <c r="A64" s="10" t="str">
        <f xml:space="preserve"> 'PD12'!O$21</f>
        <v>PD12.10</v>
      </c>
      <c r="E64" s="11" t="str">
        <f xml:space="preserve"> 'PD12'!$B$21 &amp; " (WWN)"</f>
        <v>PR14 BYR WRFIM revenue adjustment in 2017-18 FYA (CPIH deflated) prices (WWN)</v>
      </c>
      <c r="F64" s="236"/>
      <c r="G64" s="11" t="s">
        <v>158</v>
      </c>
      <c r="J64" s="235"/>
      <c r="K64" s="235"/>
      <c r="L64" s="235"/>
      <c r="M64" s="235"/>
      <c r="N64" s="235"/>
    </row>
    <row r="65" spans="1:14" outlineLevel="2" x14ac:dyDescent="0.15">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15">
      <c r="A66" s="10" t="str">
        <f xml:space="preserve"> 'PD12'!O$21</f>
        <v>PD12.10</v>
      </c>
      <c r="E66" s="11" t="str">
        <f xml:space="preserve"> 'PD12'!$B$21 &amp; " (ADDN1)"</f>
        <v>PR14 BYR WRFIM revenue adjustment in 2017-18 FYA (CPIH deflated) prices (ADDN1)</v>
      </c>
      <c r="F66" s="236"/>
      <c r="G66" s="11" t="s">
        <v>158</v>
      </c>
      <c r="J66" s="235"/>
      <c r="K66" s="235"/>
      <c r="L66" s="235"/>
      <c r="M66" s="235"/>
      <c r="N66" s="235"/>
    </row>
    <row r="67" spans="1:14" outlineLevel="2" x14ac:dyDescent="0.15">
      <c r="A67" s="10" t="str">
        <f xml:space="preserve"> 'PD12'!O$21</f>
        <v>PD12.10</v>
      </c>
      <c r="E67" s="11" t="str">
        <f xml:space="preserve"> 'PD12'!$B$21 &amp; " (ADDN2)"</f>
        <v>PR14 BYR WRFIM revenue adjustment in 2017-18 FYA (CPIH deflated) prices (ADDN2)</v>
      </c>
      <c r="F67" s="236"/>
      <c r="G67" s="11" t="s">
        <v>158</v>
      </c>
      <c r="J67" s="235"/>
      <c r="K67" s="235"/>
      <c r="L67" s="235"/>
      <c r="M67" s="235"/>
      <c r="N67" s="235"/>
    </row>
    <row r="68" spans="1:14" outlineLevel="2" x14ac:dyDescent="0.15">
      <c r="J68" s="235"/>
      <c r="K68" s="235"/>
      <c r="L68" s="235"/>
      <c r="M68" s="235"/>
      <c r="N68" s="235"/>
    </row>
    <row r="69" spans="1:14" outlineLevel="2" x14ac:dyDescent="0.15">
      <c r="A69" s="10" t="str">
        <f xml:space="preserve"> 'PD12'!O$22</f>
        <v>PD12.11</v>
      </c>
      <c r="E69" s="11" t="str">
        <f xml:space="preserve"> 'PD12'!$B$22 &amp; " (WR)"</f>
        <v>PR14 BYR Water trading revenue adjustment in 2017-18 FYA (CPIH deflated) prices (WR)</v>
      </c>
      <c r="F69" s="236"/>
      <c r="G69" s="11" t="s">
        <v>158</v>
      </c>
      <c r="J69" s="235"/>
      <c r="K69" s="235"/>
      <c r="L69" s="235"/>
      <c r="M69" s="235"/>
      <c r="N69" s="235"/>
    </row>
    <row r="70" spans="1:14" outlineLevel="2" x14ac:dyDescent="0.15">
      <c r="A70" s="10" t="str">
        <f xml:space="preserve"> 'PD12'!O$22</f>
        <v>PD12.11</v>
      </c>
      <c r="E70" s="11" t="str">
        <f xml:space="preserve"> 'PD12'!$B$22 &amp; " (WN)"</f>
        <v>PR14 BYR Water trading revenue adjustment in 2017-18 FYA (CPIH deflated) prices (WN)</v>
      </c>
      <c r="F70" s="236"/>
      <c r="G70" s="11" t="s">
        <v>158</v>
      </c>
      <c r="J70" s="235"/>
      <c r="K70" s="235"/>
      <c r="L70" s="235"/>
      <c r="M70" s="235"/>
      <c r="N70" s="235"/>
    </row>
    <row r="71" spans="1:14" outlineLevel="2" x14ac:dyDescent="0.15">
      <c r="A71" s="10" t="str">
        <f xml:space="preserve"> 'PD12'!O$22</f>
        <v>PD12.11</v>
      </c>
      <c r="E71" s="11" t="str">
        <f xml:space="preserve"> 'PD12'!$B$22 &amp; " (WWN)"</f>
        <v>PR14 BYR Water trading revenue adjustment in 2017-18 FYA (CPIH deflated) prices (WWN)</v>
      </c>
      <c r="F71" s="236"/>
      <c r="G71" s="11" t="s">
        <v>158</v>
      </c>
      <c r="J71" s="235"/>
      <c r="K71" s="235"/>
      <c r="L71" s="235"/>
      <c r="M71" s="235"/>
      <c r="N71" s="235"/>
    </row>
    <row r="72" spans="1:14" outlineLevel="2" x14ac:dyDescent="0.15">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15">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15">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15">
      <c r="J75" s="235"/>
      <c r="K75" s="235"/>
      <c r="L75" s="235"/>
      <c r="M75" s="235"/>
      <c r="N75" s="235"/>
    </row>
    <row r="76" spans="1:14" outlineLevel="2" x14ac:dyDescent="0.15">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15">
      <c r="A77" s="10" t="str">
        <f xml:space="preserve"> 'PD12'!O$23</f>
        <v>PD12.12</v>
      </c>
      <c r="E77" s="11" t="str">
        <f xml:space="preserve"> 'PD12'!$B$23
 &amp; " (WN)"</f>
        <v>PR14 BYR Totex menu revenue adjustment in 2017-18 FYA (CPIH deflated) prices (WN)</v>
      </c>
      <c r="F77" s="236"/>
      <c r="G77" s="11" t="s">
        <v>158</v>
      </c>
      <c r="J77" s="235"/>
      <c r="K77" s="235"/>
      <c r="L77" s="235"/>
      <c r="M77" s="235"/>
      <c r="N77" s="235"/>
    </row>
    <row r="78" spans="1:14" outlineLevel="2" x14ac:dyDescent="0.15">
      <c r="A78" s="10" t="str">
        <f xml:space="preserve"> 'PD12'!O$23</f>
        <v>PD12.12</v>
      </c>
      <c r="E78" s="11" t="str">
        <f xml:space="preserve"> 'PD12'!$B$23
 &amp; " (WWN)"</f>
        <v>PR14 BYR Totex menu revenue adjustment in 2017-18 FYA (CPIH deflated) prices (WWN)</v>
      </c>
      <c r="F78" s="236"/>
      <c r="G78" s="11" t="s">
        <v>158</v>
      </c>
      <c r="J78" s="235"/>
      <c r="K78" s="235"/>
      <c r="L78" s="235"/>
      <c r="M78" s="235"/>
      <c r="N78" s="235"/>
    </row>
    <row r="79" spans="1:14" outlineLevel="2" x14ac:dyDescent="0.15">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15">
      <c r="A80" s="10" t="str">
        <f xml:space="preserve"> 'PD12'!O$23</f>
        <v>PD12.12</v>
      </c>
      <c r="E80" s="11" t="str">
        <f xml:space="preserve"> 'PD12'!$B$23
 &amp; " (ADDN1)"</f>
        <v>PR14 BYR Totex menu revenue adjustment in 2017-18 FYA (CPIH deflated) prices (ADDN1)</v>
      </c>
      <c r="F80" s="236"/>
      <c r="G80" s="11" t="s">
        <v>158</v>
      </c>
      <c r="J80" s="235"/>
      <c r="K80" s="235"/>
      <c r="L80" s="235"/>
      <c r="M80" s="235"/>
      <c r="N80" s="235"/>
    </row>
    <row r="81" spans="1:14" outlineLevel="2" x14ac:dyDescent="0.15">
      <c r="A81" s="10" t="str">
        <f xml:space="preserve"> 'PD12'!O$23</f>
        <v>PD12.12</v>
      </c>
      <c r="E81" s="11" t="str">
        <f xml:space="preserve"> 'PD12'!$B$23
 &amp; " (ADDN2)"</f>
        <v>PR14 BYR Totex menu revenue adjustment in 2017-18 FYA (CPIH deflated) prices (ADDN2)</v>
      </c>
      <c r="F81" s="236"/>
      <c r="G81" s="11" t="s">
        <v>158</v>
      </c>
      <c r="J81" s="235"/>
      <c r="K81" s="235"/>
      <c r="L81" s="235"/>
      <c r="M81" s="235"/>
      <c r="N81" s="235"/>
    </row>
    <row r="82" spans="1:14" outlineLevel="2" x14ac:dyDescent="0.15">
      <c r="J82" s="235"/>
      <c r="K82" s="235"/>
      <c r="L82" s="235"/>
      <c r="M82" s="235"/>
      <c r="N82" s="235"/>
    </row>
    <row r="83" spans="1:14" outlineLevel="2" x14ac:dyDescent="0.15">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15">
      <c r="A84" s="10" t="str">
        <f xml:space="preserve"> 'PD12'!O$24</f>
        <v>PD12.13</v>
      </c>
      <c r="E84" s="11" t="str">
        <f xml:space="preserve"> 'PD12'!$B$24
 &amp; " (WN)"</f>
        <v>PR14 BYR Other revenue adjustment in 2017-18 FYA (CPIH deflated) prices (WN)</v>
      </c>
      <c r="F84" s="236"/>
      <c r="G84" s="11" t="s">
        <v>158</v>
      </c>
      <c r="J84" s="235"/>
      <c r="K84" s="235"/>
      <c r="L84" s="235"/>
      <c r="M84" s="235"/>
      <c r="N84" s="235"/>
    </row>
    <row r="85" spans="1:14" outlineLevel="2" x14ac:dyDescent="0.15">
      <c r="A85" s="10" t="str">
        <f xml:space="preserve"> 'PD12'!O$24</f>
        <v>PD12.13</v>
      </c>
      <c r="E85" s="11" t="str">
        <f xml:space="preserve"> 'PD12'!$B$24
 &amp; " (WWN)"</f>
        <v>PR14 BYR Other revenue adjustment in 2017-18 FYA (CPIH deflated) prices (WWN)</v>
      </c>
      <c r="F85" s="236"/>
      <c r="G85" s="11" t="s">
        <v>158</v>
      </c>
      <c r="J85" s="235"/>
      <c r="K85" s="235"/>
      <c r="L85" s="235"/>
      <c r="M85" s="235"/>
      <c r="N85" s="235"/>
    </row>
    <row r="86" spans="1:14" outlineLevel="2" x14ac:dyDescent="0.15">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15">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15">
      <c r="A88" s="10" t="str">
        <f xml:space="preserve"> 'PD12'!O$24</f>
        <v>PD12.13</v>
      </c>
      <c r="E88" s="11" t="str">
        <f xml:space="preserve"> 'PD12'!$B$24
 &amp; " (ADDN2)"</f>
        <v>PR14 BYR Other revenue adjustment in 2017-18 FYA (CPIH deflated) prices (ADDN2)</v>
      </c>
      <c r="F88" s="11" t="s">
        <v>14</v>
      </c>
    </row>
    <row r="89" spans="1:14" outlineLevel="2" x14ac:dyDescent="0.15"/>
    <row r="90" spans="1:14" outlineLevel="2" x14ac:dyDescent="0.15">
      <c r="A90" s="10" t="str">
        <f xml:space="preserve"> 'PD12'!O$25</f>
        <v>PD12.14</v>
      </c>
      <c r="E90" s="11" t="str">
        <f>'PD12'!$B$25</f>
        <v>PR14 BYR Residential retail revenue adjustment in 2017-18 FYA (CPIH deflated) prices</v>
      </c>
      <c r="F90" s="548">
        <v>-0.28970920195327088</v>
      </c>
      <c r="G90" s="11" t="s">
        <v>158</v>
      </c>
    </row>
    <row r="91" spans="1:14" outlineLevel="1" x14ac:dyDescent="0.15"/>
    <row r="92" spans="1:14" outlineLevel="1" x14ac:dyDescent="0.15">
      <c r="B92" s="10" t="str">
        <f xml:space="preserve"> 'PD12'!B$27</f>
        <v>PR19 reconciliation revenue adjustments</v>
      </c>
    </row>
    <row r="93" spans="1:14" outlineLevel="2" x14ac:dyDescent="0.15"/>
    <row r="94" spans="1:14" outlineLevel="2" x14ac:dyDescent="0.15">
      <c r="A94" s="10" t="str">
        <f xml:space="preserve"> 'PD12'!O$28</f>
        <v>PD12.15</v>
      </c>
      <c r="E94" s="11" t="str">
        <f xml:space="preserve"> 'PD12'!$B$28 &amp; " (WR)"</f>
        <v>PR19 ODI revenue adjustment in 2017-18 FYA (CPIH deflated) prices (WR)</v>
      </c>
      <c r="F94" s="548">
        <v>0.79487525000000281</v>
      </c>
      <c r="G94" s="11" t="s">
        <v>158</v>
      </c>
    </row>
    <row r="95" spans="1:14" outlineLevel="2" x14ac:dyDescent="0.15">
      <c r="A95" s="10" t="str">
        <f xml:space="preserve"> 'PD12'!O$28</f>
        <v>PD12.15</v>
      </c>
      <c r="E95" s="11" t="str">
        <f xml:space="preserve"> 'PD12'!$B$28 &amp; " (WN)"</f>
        <v>PR19 ODI revenue adjustment in 2017-18 FYA (CPIH deflated) prices (WN)</v>
      </c>
      <c r="F95" s="548">
        <v>63.084009000000002</v>
      </c>
      <c r="G95" s="11" t="s">
        <v>158</v>
      </c>
    </row>
    <row r="96" spans="1:14" outlineLevel="2" x14ac:dyDescent="0.15">
      <c r="A96" s="10" t="str">
        <f xml:space="preserve"> 'PD12'!O$28</f>
        <v>PD12.15</v>
      </c>
      <c r="E96" s="11" t="str">
        <f xml:space="preserve"> 'PD12'!$B$28 &amp; " (WWN)"</f>
        <v>PR19 ODI revenue adjustment in 2017-18 FYA (CPIH deflated) prices (WWN)</v>
      </c>
      <c r="F96" s="548">
        <v>14.292767999999979</v>
      </c>
      <c r="G96" s="11" t="s">
        <v>158</v>
      </c>
    </row>
    <row r="97" spans="1:7" outlineLevel="2" x14ac:dyDescent="0.15">
      <c r="A97" s="10" t="str">
        <f xml:space="preserve"> 'PD12'!O$28</f>
        <v>PD12.15</v>
      </c>
      <c r="E97" s="11" t="str">
        <f xml:space="preserve"> 'PD12'!$B$28 &amp; " (BR)"</f>
        <v>PR19 ODI revenue adjustment in 2017-18 FYA (CPIH deflated) prices (BR)</v>
      </c>
      <c r="F97" s="548">
        <v>3.9565000000000001</v>
      </c>
      <c r="G97" s="11" t="s">
        <v>158</v>
      </c>
    </row>
    <row r="98" spans="1:7" outlineLevel="2" x14ac:dyDescent="0.15">
      <c r="A98" s="10" t="str">
        <f xml:space="preserve"> 'PD12'!O$28</f>
        <v>PD12.15</v>
      </c>
      <c r="E98" s="11" t="str">
        <f xml:space="preserve"> 'PD12'!$B$28 &amp; " (ADDN1)"</f>
        <v>PR19 ODI revenue adjustment in 2017-18 FYA (CPIH deflated) prices (ADDN1)</v>
      </c>
      <c r="F98" s="236"/>
      <c r="G98" s="11" t="s">
        <v>158</v>
      </c>
    </row>
    <row r="99" spans="1:7" outlineLevel="2" x14ac:dyDescent="0.15">
      <c r="A99" s="10" t="str">
        <f xml:space="preserve"> 'PD12'!O$28</f>
        <v>PD12.15</v>
      </c>
      <c r="E99" s="11" t="str">
        <f xml:space="preserve"> 'PD12'!$B$28 &amp; " (ADDN2)"</f>
        <v>PR19 ODI revenue adjustment in 2017-18 FYA (CPIH deflated) prices (ADDN2)</v>
      </c>
      <c r="F99" s="236"/>
      <c r="G99" s="11" t="s">
        <v>158</v>
      </c>
    </row>
    <row r="100" spans="1:7" outlineLevel="2" x14ac:dyDescent="0.15">
      <c r="A100" s="10" t="str">
        <f xml:space="preserve"> 'PD12'!O$28</f>
        <v>PD12.15</v>
      </c>
      <c r="E100" s="11" t="str">
        <f xml:space="preserve"> 'PD12'!$B$28 &amp; " (Residential retail)"</f>
        <v>PR19 ODI revenue adjustment in 2017-18 FYA (CPIH deflated) prices (Residential retail)</v>
      </c>
      <c r="F100" s="548">
        <v>31.715976000000001</v>
      </c>
      <c r="G100" s="11" t="s">
        <v>158</v>
      </c>
    </row>
    <row r="101" spans="1:7" outlineLevel="2" x14ac:dyDescent="0.15">
      <c r="A101" s="10" t="str">
        <f xml:space="preserve"> 'PD12'!O$28</f>
        <v>PD12.15</v>
      </c>
      <c r="E101" s="11" t="str">
        <f xml:space="preserve"> 'PD12'!$B$28 &amp; " (Business retail)"</f>
        <v>PR19 ODI revenue adjustment in 2017-18 FYA (CPIH deflated) prices (Business retail)</v>
      </c>
      <c r="F101" s="548"/>
      <c r="G101" s="11" t="s">
        <v>158</v>
      </c>
    </row>
    <row r="102" spans="1:7" outlineLevel="2" x14ac:dyDescent="0.15"/>
    <row r="103" spans="1:7" outlineLevel="2" x14ac:dyDescent="0.15">
      <c r="A103" s="10" t="str">
        <f xml:space="preserve"> 'PD12'!O$29</f>
        <v>PD12.16</v>
      </c>
      <c r="E103" s="11" t="str">
        <f xml:space="preserve"> 'PD12'!$B$29
 &amp; " (WR)"</f>
        <v>PR19 RFI revenue adjustment in 2024-25 prior November (CPIH deflated) prices (WR)</v>
      </c>
      <c r="F103" s="548">
        <v>0</v>
      </c>
      <c r="G103" s="11" t="s">
        <v>158</v>
      </c>
    </row>
    <row r="104" spans="1:7" outlineLevel="2" x14ac:dyDescent="0.15">
      <c r="A104" s="10" t="str">
        <f xml:space="preserve"> 'PD12'!O$29</f>
        <v>PD12.16</v>
      </c>
      <c r="E104" s="11" t="str">
        <f xml:space="preserve"> 'PD12'!$B$29
 &amp; " (WN)"</f>
        <v>PR19 RFI revenue adjustment in 2024-25 prior November (CPIH deflated) prices (WN)</v>
      </c>
      <c r="F104" s="548">
        <v>0</v>
      </c>
      <c r="G104" s="11" t="s">
        <v>158</v>
      </c>
    </row>
    <row r="105" spans="1:7" outlineLevel="2" x14ac:dyDescent="0.15">
      <c r="A105" s="10" t="str">
        <f xml:space="preserve"> 'PD12'!O$29</f>
        <v>PD12.16</v>
      </c>
      <c r="E105" s="11" t="str">
        <f xml:space="preserve"> 'PD12'!$B$29
 &amp; " (WWN)"</f>
        <v>PR19 RFI revenue adjustment in 2024-25 prior November (CPIH deflated) prices (WWN)</v>
      </c>
      <c r="F105" s="548">
        <v>0</v>
      </c>
      <c r="G105" s="11" t="s">
        <v>158</v>
      </c>
    </row>
    <row r="106" spans="1:7" outlineLevel="2" x14ac:dyDescent="0.15">
      <c r="A106" s="10" t="str">
        <f xml:space="preserve"> 'PD12'!O$29</f>
        <v>PD12.16</v>
      </c>
      <c r="E106" s="11" t="str">
        <f xml:space="preserve"> 'PD12'!$B$29
 &amp; " (BR)"</f>
        <v>PR19 RFI revenue adjustment in 2024-25 prior November (CPIH deflated) prices (BR)</v>
      </c>
      <c r="F106" s="11" t="s">
        <v>14</v>
      </c>
    </row>
    <row r="107" spans="1:7" outlineLevel="2" x14ac:dyDescent="0.15">
      <c r="A107" s="10" t="str">
        <f xml:space="preserve"> 'PD12'!O$29</f>
        <v>PD12.16</v>
      </c>
      <c r="E107" s="11" t="str">
        <f xml:space="preserve"> 'PD12'!$B$29
 &amp; " (ADDN1)"</f>
        <v>PR19 RFI revenue adjustment in 2024-25 prior November (CPIH deflated) prices (ADDN1)</v>
      </c>
      <c r="F107" s="548"/>
      <c r="G107" s="11" t="s">
        <v>158</v>
      </c>
    </row>
    <row r="108" spans="1:7" outlineLevel="2" x14ac:dyDescent="0.15">
      <c r="A108" s="10" t="str">
        <f xml:space="preserve"> 'PD12'!O$29</f>
        <v>PD12.16</v>
      </c>
      <c r="E108" s="11" t="str">
        <f xml:space="preserve"> 'PD12'!$B$29
 &amp; " (ADDN2)"</f>
        <v>PR19 RFI revenue adjustment in 2024-25 prior November (CPIH deflated) prices (ADDN2)</v>
      </c>
      <c r="F108" s="236"/>
      <c r="G108" s="11" t="s">
        <v>158</v>
      </c>
    </row>
    <row r="109" spans="1:7" outlineLevel="2" x14ac:dyDescent="0.15">
      <c r="A109" s="10" t="str">
        <f xml:space="preserve"> 'PD12'!O$29</f>
        <v>PD12.16</v>
      </c>
      <c r="E109" s="11" t="str">
        <f xml:space="preserve"> 'PD12'!$B$29
 &amp; " (Residential retail)"</f>
        <v>PR19 RFI revenue adjustment in 2024-25 prior November (CPIH deflated) prices (Residential retail)</v>
      </c>
      <c r="F109" s="548"/>
      <c r="G109" s="11" t="s">
        <v>158</v>
      </c>
    </row>
    <row r="110" spans="1:7" outlineLevel="2" x14ac:dyDescent="0.15">
      <c r="A110" s="10" t="str">
        <f xml:space="preserve"> 'PD12'!O$29</f>
        <v>PD12.16</v>
      </c>
      <c r="E110" s="11" t="str">
        <f xml:space="preserve"> 'PD12'!$B$29
 &amp; " (Business retail)"</f>
        <v>PR19 RFI revenue adjustment in 2024-25 prior November (CPIH deflated) prices (Business retail)</v>
      </c>
      <c r="F110" s="236"/>
      <c r="G110" s="11" t="s">
        <v>158</v>
      </c>
    </row>
    <row r="111" spans="1:7" outlineLevel="2" x14ac:dyDescent="0.15"/>
    <row r="112" spans="1:7" outlineLevel="2" x14ac:dyDescent="0.15">
      <c r="A112" s="10" t="str">
        <f xml:space="preserve"> 'PD12'!O$30</f>
        <v>PD12.17</v>
      </c>
      <c r="E112" s="11" t="str">
        <f xml:space="preserve"> 'PD12'!$B$30
 &amp; " (WR)"</f>
        <v>PR19 C-MeX revenue adjustment in 2017-18 FYA (CPIH deflated) prices (WR)</v>
      </c>
      <c r="F112" s="11" t="s">
        <v>14</v>
      </c>
    </row>
    <row r="113" spans="1:7" outlineLevel="2" x14ac:dyDescent="0.15">
      <c r="A113" s="10" t="str">
        <f xml:space="preserve"> 'PD12'!O$30</f>
        <v>PD12.17</v>
      </c>
      <c r="E113" s="11" t="str">
        <f xml:space="preserve"> 'PD12'!$B$30
 &amp; " (WN)"</f>
        <v>PR19 C-MeX revenue adjustment in 2017-18 FYA (CPIH deflated) prices (WN)</v>
      </c>
      <c r="F113" s="11" t="s">
        <v>14</v>
      </c>
    </row>
    <row r="114" spans="1:7" outlineLevel="2" x14ac:dyDescent="0.15">
      <c r="A114" s="10" t="str">
        <f xml:space="preserve"> 'PD12'!O$30</f>
        <v>PD12.17</v>
      </c>
      <c r="E114" s="11" t="str">
        <f xml:space="preserve"> 'PD12'!$B$30
 &amp; " (WWN)"</f>
        <v>PR19 C-MeX revenue adjustment in 2017-18 FYA (CPIH deflated) prices (WWN)</v>
      </c>
      <c r="F114" s="11" t="s">
        <v>14</v>
      </c>
    </row>
    <row r="115" spans="1:7" outlineLevel="2" x14ac:dyDescent="0.15">
      <c r="A115" s="10" t="str">
        <f xml:space="preserve"> 'PD12'!O$30</f>
        <v>PD12.17</v>
      </c>
      <c r="E115" s="11" t="str">
        <f xml:space="preserve"> 'PD12'!$B$30
 &amp; " (BR)"</f>
        <v>PR19 C-MeX revenue adjustment in 2017-18 FYA (CPIH deflated) prices (BR)</v>
      </c>
      <c r="F115" s="11" t="s">
        <v>14</v>
      </c>
    </row>
    <row r="116" spans="1:7" outlineLevel="2" x14ac:dyDescent="0.15">
      <c r="A116" s="10" t="str">
        <f xml:space="preserve"> 'PD12'!O$30</f>
        <v>PD12.17</v>
      </c>
      <c r="E116" s="11" t="str">
        <f xml:space="preserve"> 'PD12'!$B$30
 &amp; " (ADDN1)"</f>
        <v>PR19 C-MeX revenue adjustment in 2017-18 FYA (CPIH deflated) prices (ADDN1)</v>
      </c>
      <c r="F116" s="11" t="s">
        <v>14</v>
      </c>
    </row>
    <row r="117" spans="1:7" outlineLevel="2" x14ac:dyDescent="0.15">
      <c r="A117" s="10" t="str">
        <f xml:space="preserve"> 'PD12'!O$30</f>
        <v>PD12.17</v>
      </c>
      <c r="E117" s="11" t="str">
        <f xml:space="preserve"> 'PD12'!$B$30
 &amp; " (ADDN2)"</f>
        <v>PR19 C-MeX revenue adjustment in 2017-18 FYA (CPIH deflated) prices (ADDN2)</v>
      </c>
      <c r="F117" s="11" t="s">
        <v>14</v>
      </c>
    </row>
    <row r="118" spans="1:7" outlineLevel="2" x14ac:dyDescent="0.15">
      <c r="A118" s="10" t="str">
        <f xml:space="preserve"> 'PD12'!O$30</f>
        <v>PD12.17</v>
      </c>
      <c r="E118" s="11" t="str">
        <f xml:space="preserve"> 'PD12'!$B$30
 &amp; " (Residential retail)"</f>
        <v>PR19 C-MeX revenue adjustment in 2017-18 FYA (CPIH deflated) prices (Residential retail)</v>
      </c>
      <c r="F118" s="548">
        <v>4.3899282271453881</v>
      </c>
      <c r="G118" s="11" t="s">
        <v>158</v>
      </c>
    </row>
    <row r="119" spans="1:7" outlineLevel="2" x14ac:dyDescent="0.15">
      <c r="A119" s="10" t="str">
        <f xml:space="preserve"> 'PD12'!O$30</f>
        <v>PD12.17</v>
      </c>
      <c r="E119" s="11" t="str">
        <f xml:space="preserve"> 'PD12'!$B$30
 &amp; " (Business retail)"</f>
        <v>PR19 C-MeX revenue adjustment in 2017-18 FYA (CPIH deflated) prices (Business retail)</v>
      </c>
      <c r="F119" s="11" t="s">
        <v>14</v>
      </c>
    </row>
    <row r="120" spans="1:7" outlineLevel="2" x14ac:dyDescent="0.15"/>
    <row r="121" spans="1:7" outlineLevel="2" x14ac:dyDescent="0.15">
      <c r="A121" s="10" t="str">
        <f xml:space="preserve"> 'PD12'!O$31</f>
        <v>PD12.18</v>
      </c>
      <c r="E121" s="11" t="str">
        <f xml:space="preserve"> 'PD12'!$B$31
 &amp; " (WR)"</f>
        <v>PR19 D-MeX revenue adjustment in 2017-18 FYA (CPIH deflated) prices (WR)</v>
      </c>
      <c r="F121" s="11" t="s">
        <v>14</v>
      </c>
    </row>
    <row r="122" spans="1:7" outlineLevel="2" x14ac:dyDescent="0.15">
      <c r="A122" s="10" t="str">
        <f xml:space="preserve"> 'PD12'!O$31</f>
        <v>PD12.18</v>
      </c>
      <c r="E122" s="11" t="str">
        <f xml:space="preserve"> 'PD12'!$B$31
 &amp; " (WN)"</f>
        <v>PR19 D-MeX revenue adjustment in 2017-18 FYA (CPIH deflated) prices (WN)</v>
      </c>
      <c r="F122" s="548">
        <v>1.049661975662401</v>
      </c>
      <c r="G122" s="11" t="s">
        <v>158</v>
      </c>
    </row>
    <row r="123" spans="1:7" outlineLevel="2" x14ac:dyDescent="0.15">
      <c r="A123" s="10" t="str">
        <f xml:space="preserve"> 'PD12'!O$31</f>
        <v>PD12.18</v>
      </c>
      <c r="E123" s="11" t="str">
        <f xml:space="preserve"> 'PD12'!$B$31
 &amp; " (WWN)"</f>
        <v>PR19 D-MeX revenue adjustment in 2017-18 FYA (CPIH deflated) prices (WWN)</v>
      </c>
      <c r="F123" s="548">
        <v>1.049661975662401</v>
      </c>
      <c r="G123" s="11" t="s">
        <v>158</v>
      </c>
    </row>
    <row r="124" spans="1:7" outlineLevel="2" x14ac:dyDescent="0.15">
      <c r="A124" s="10" t="str">
        <f xml:space="preserve"> 'PD12'!O$31</f>
        <v>PD12.18</v>
      </c>
      <c r="E124" s="11" t="str">
        <f xml:space="preserve"> 'PD12'!$B$31
 &amp; " (BR)"</f>
        <v>PR19 D-MeX revenue adjustment in 2017-18 FYA (CPIH deflated) prices (BR)</v>
      </c>
      <c r="F124" s="11" t="s">
        <v>14</v>
      </c>
    </row>
    <row r="125" spans="1:7" outlineLevel="2" x14ac:dyDescent="0.15">
      <c r="A125" s="10" t="str">
        <f xml:space="preserve"> 'PD12'!O$31</f>
        <v>PD12.18</v>
      </c>
      <c r="E125" s="11" t="str">
        <f xml:space="preserve"> 'PD12'!$B$31
 &amp; " (ADDN1)"</f>
        <v>PR19 D-MeX revenue adjustment in 2017-18 FYA (CPIH deflated) prices (ADDN1)</v>
      </c>
      <c r="F125" s="11" t="s">
        <v>14</v>
      </c>
    </row>
    <row r="126" spans="1:7" outlineLevel="2" x14ac:dyDescent="0.15">
      <c r="A126" s="10" t="str">
        <f xml:space="preserve"> 'PD12'!O$31</f>
        <v>PD12.18</v>
      </c>
      <c r="E126" s="11" t="str">
        <f xml:space="preserve"> 'PD12'!$B$31
 &amp; " (ADDN2)"</f>
        <v>PR19 D-MeX revenue adjustment in 2017-18 FYA (CPIH deflated) prices (ADDN2)</v>
      </c>
      <c r="F126" s="11" t="s">
        <v>14</v>
      </c>
    </row>
    <row r="127" spans="1:7" outlineLevel="2" x14ac:dyDescent="0.15">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15">
      <c r="A128" s="10" t="str">
        <f xml:space="preserve"> 'PD12'!O$31</f>
        <v>PD12.18</v>
      </c>
      <c r="E128" s="11" t="str">
        <f xml:space="preserve"> 'PD12'!$B$31
 &amp; " (Business retail)"</f>
        <v>PR19 D-MeX revenue adjustment in 2017-18 FYA (CPIH deflated) prices (Business retail)</v>
      </c>
      <c r="F128" s="11" t="s">
        <v>14</v>
      </c>
    </row>
    <row r="129" spans="1:7" outlineLevel="2" x14ac:dyDescent="0.15"/>
    <row r="130" spans="1:7" outlineLevel="2" x14ac:dyDescent="0.15">
      <c r="A130" s="10" t="str">
        <f xml:space="preserve"> 'PD12'!O$32</f>
        <v>PD12.19</v>
      </c>
      <c r="E130" s="11" t="str">
        <f xml:space="preserve"> 'PD12'!$B$32
 &amp; " (WR)"</f>
        <v>PR19 Bilateral entry (BEA) revenue adjustment in 2017-18 FYA (CPIH deflated) prices (WR)</v>
      </c>
      <c r="F130" s="548">
        <v>0</v>
      </c>
      <c r="G130" s="11" t="s">
        <v>158</v>
      </c>
    </row>
    <row r="131" spans="1:7" outlineLevel="2" x14ac:dyDescent="0.15">
      <c r="A131" s="10" t="str">
        <f xml:space="preserve"> 'PD12'!O$32</f>
        <v>PD12.19</v>
      </c>
      <c r="E131" s="11" t="str">
        <f xml:space="preserve"> 'PD12'!$B$32
 &amp; " (WN)"</f>
        <v>PR19 Bilateral entry (BEA) revenue adjustment in 2017-18 FYA (CPIH deflated) prices (WN)</v>
      </c>
      <c r="F131" s="11" t="s">
        <v>14</v>
      </c>
    </row>
    <row r="132" spans="1:7" outlineLevel="2" x14ac:dyDescent="0.15">
      <c r="A132" s="10" t="str">
        <f xml:space="preserve"> 'PD12'!O$32</f>
        <v>PD12.19</v>
      </c>
      <c r="E132" s="11" t="str">
        <f xml:space="preserve"> 'PD12'!$B$32
 &amp; " (WWN)"</f>
        <v>PR19 Bilateral entry (BEA) revenue adjustment in 2017-18 FYA (CPIH deflated) prices (WWN)</v>
      </c>
      <c r="F132" s="11" t="s">
        <v>14</v>
      </c>
    </row>
    <row r="133" spans="1:7" outlineLevel="2" x14ac:dyDescent="0.15">
      <c r="A133" s="10" t="str">
        <f xml:space="preserve"> 'PD12'!O$32</f>
        <v>PD12.19</v>
      </c>
      <c r="E133" s="11" t="str">
        <f xml:space="preserve"> 'PD12'!$B$32
 &amp; " (BR)"</f>
        <v>PR19 Bilateral entry (BEA) revenue adjustment in 2017-18 FYA (CPIH deflated) prices (BR)</v>
      </c>
      <c r="F133" s="11" t="s">
        <v>14</v>
      </c>
    </row>
    <row r="134" spans="1:7" outlineLevel="2" x14ac:dyDescent="0.15">
      <c r="A134" s="10" t="str">
        <f xml:space="preserve"> 'PD12'!O$32</f>
        <v>PD12.19</v>
      </c>
      <c r="E134" s="11" t="str">
        <f xml:space="preserve"> 'PD12'!$B$32
 &amp; " (ADDN1)"</f>
        <v>PR19 Bilateral entry (BEA) revenue adjustment in 2017-18 FYA (CPIH deflated) prices (ADDN1)</v>
      </c>
      <c r="F134" s="11" t="s">
        <v>14</v>
      </c>
    </row>
    <row r="135" spans="1:7" outlineLevel="2" x14ac:dyDescent="0.15">
      <c r="A135" s="10" t="str">
        <f xml:space="preserve"> 'PD12'!O$32</f>
        <v>PD12.19</v>
      </c>
      <c r="E135" s="11" t="str">
        <f xml:space="preserve"> 'PD12'!$B$32
 &amp; " (ADDN2)"</f>
        <v>PR19 Bilateral entry (BEA) revenue adjustment in 2017-18 FYA (CPIH deflated) prices (ADDN2)</v>
      </c>
      <c r="F135" s="11" t="s">
        <v>14</v>
      </c>
    </row>
    <row r="136" spans="1:7" outlineLevel="2" x14ac:dyDescent="0.15">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15">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15"/>
    <row r="139" spans="1:7" outlineLevel="2" x14ac:dyDescent="0.15">
      <c r="A139" s="10" t="str">
        <f xml:space="preserve"> 'PD12'!O$33</f>
        <v>PD12.20</v>
      </c>
      <c r="E139" s="16" t="str">
        <f xml:space="preserve"> 'PD12'!$B$33
 &amp; " (WR)"</f>
        <v>PR19 Bioresources revenue adjustment in 2024-25 prior November (CPIH deflated) prices (WR)</v>
      </c>
      <c r="F139" s="11" t="s">
        <v>14</v>
      </c>
    </row>
    <row r="140" spans="1:7" outlineLevel="2" x14ac:dyDescent="0.15">
      <c r="A140" s="10" t="str">
        <f xml:space="preserve"> 'PD12'!O$33</f>
        <v>PD12.20</v>
      </c>
      <c r="E140" s="11" t="str">
        <f xml:space="preserve"> 'PD12'!$B$33
 &amp; " (WN)"</f>
        <v>PR19 Bioresources revenue adjustment in 2024-25 prior November (CPIH deflated) prices (WN)</v>
      </c>
      <c r="F140" s="11" t="s">
        <v>14</v>
      </c>
    </row>
    <row r="141" spans="1:7" outlineLevel="2" x14ac:dyDescent="0.15">
      <c r="A141" s="10" t="str">
        <f xml:space="preserve"> 'PD12'!O$33</f>
        <v>PD12.20</v>
      </c>
      <c r="E141" s="11" t="str">
        <f xml:space="preserve"> 'PD12'!$B$33
 &amp; " (WWN)"</f>
        <v>PR19 Bioresources revenue adjustment in 2024-25 prior November (CPIH deflated) prices (WWN)</v>
      </c>
      <c r="F141" s="11" t="s">
        <v>14</v>
      </c>
    </row>
    <row r="142" spans="1:7" outlineLevel="2" x14ac:dyDescent="0.15">
      <c r="A142" s="10" t="str">
        <f xml:space="preserve"> 'PD12'!O$33</f>
        <v>PD12.20</v>
      </c>
      <c r="E142" s="11" t="str">
        <f xml:space="preserve"> 'PD12'!$B$33
 &amp; " (BR)"</f>
        <v>PR19 Bioresources revenue adjustment in 2024-25 prior November (CPIH deflated) prices (BR)</v>
      </c>
      <c r="F142" s="548">
        <v>0</v>
      </c>
      <c r="G142" s="11" t="s">
        <v>158</v>
      </c>
    </row>
    <row r="143" spans="1:7" outlineLevel="2" x14ac:dyDescent="0.15">
      <c r="A143" s="10" t="str">
        <f xml:space="preserve"> 'PD12'!O$33</f>
        <v>PD12.20</v>
      </c>
      <c r="E143" s="11" t="str">
        <f xml:space="preserve"> 'PD12'!$B$33
 &amp; " (ADDN1)"</f>
        <v>PR19 Bioresources revenue adjustment in 2024-25 prior November (CPIH deflated) prices (ADDN1)</v>
      </c>
      <c r="F143" s="11" t="s">
        <v>14</v>
      </c>
    </row>
    <row r="144" spans="1:7" outlineLevel="2" x14ac:dyDescent="0.15">
      <c r="A144" s="10" t="str">
        <f xml:space="preserve"> 'PD12'!O$33</f>
        <v>PD12.20</v>
      </c>
      <c r="E144" s="11" t="str">
        <f xml:space="preserve"> 'PD12'!$B$33
 &amp; " (ADDN2)"</f>
        <v>PR19 Bioresources revenue adjustment in 2024-25 prior November (CPIH deflated) prices (ADDN2)</v>
      </c>
      <c r="F144" s="11" t="s">
        <v>14</v>
      </c>
    </row>
    <row r="145" spans="1:7" outlineLevel="2" x14ac:dyDescent="0.15">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15">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15"/>
    <row r="148" spans="1:7" s="16" customFormat="1" outlineLevel="2" x14ac:dyDescent="0.15">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15">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15">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15">
      <c r="A151" s="163" t="str">
        <f xml:space="preserve"> 'PD12'!O$34</f>
        <v>PD12.21</v>
      </c>
      <c r="B151" s="163"/>
      <c r="C151" s="164"/>
      <c r="D151" s="165"/>
      <c r="E151" s="16" t="str">
        <f xml:space="preserve"> 'PD12'!$B$34
 &amp; " (BR)"</f>
        <v>PR19 Bioresources forecasting accuracy incentive penalty in 2017-18 FYA (CPIH deflated) prices (BR)</v>
      </c>
      <c r="F151" s="236">
        <v>0</v>
      </c>
      <c r="G151" s="16" t="s">
        <v>158</v>
      </c>
    </row>
    <row r="152" spans="1:7" s="16" customFormat="1" outlineLevel="2" x14ac:dyDescent="0.15">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15">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15">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15">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15"/>
    <row r="157" spans="1:7" outlineLevel="2" x14ac:dyDescent="0.15">
      <c r="A157" s="10" t="str">
        <f xml:space="preserve"> 'PD12'!O$35</f>
        <v>PD12.22</v>
      </c>
      <c r="E157" s="11" t="str">
        <f xml:space="preserve"> 'PD12'!$B$35
 &amp; " (WR)"</f>
        <v>PR19 Residential retail revenue adjustment in 2024-25 FYA (CPIH deflated) prices (WR)</v>
      </c>
      <c r="F157" s="11" t="s">
        <v>14</v>
      </c>
    </row>
    <row r="158" spans="1:7" outlineLevel="2" x14ac:dyDescent="0.15">
      <c r="A158" s="10" t="str">
        <f xml:space="preserve"> 'PD12'!O$35</f>
        <v>PD12.22</v>
      </c>
      <c r="E158" s="11" t="str">
        <f xml:space="preserve"> 'PD12'!$B$35
 &amp; " (WN)"</f>
        <v>PR19 Residential retail revenue adjustment in 2024-25 FYA (CPIH deflated) prices (WN)</v>
      </c>
      <c r="F158" s="11" t="s">
        <v>14</v>
      </c>
    </row>
    <row r="159" spans="1:7" outlineLevel="2" x14ac:dyDescent="0.15">
      <c r="A159" s="10" t="str">
        <f xml:space="preserve"> 'PD12'!O$35</f>
        <v>PD12.22</v>
      </c>
      <c r="E159" s="11" t="str">
        <f xml:space="preserve"> 'PD12'!$B$35
 &amp; " (WWN)"</f>
        <v>PR19 Residential retail revenue adjustment in 2024-25 FYA (CPIH deflated) prices (WWN)</v>
      </c>
      <c r="F159" s="11" t="s">
        <v>14</v>
      </c>
    </row>
    <row r="160" spans="1:7" outlineLevel="2" x14ac:dyDescent="0.15">
      <c r="A160" s="10" t="str">
        <f xml:space="preserve"> 'PD12'!O$35</f>
        <v>PD12.22</v>
      </c>
      <c r="E160" s="11" t="str">
        <f xml:space="preserve"> 'PD12'!$B$35
 &amp; " (BR)"</f>
        <v>PR19 Residential retail revenue adjustment in 2024-25 FYA (CPIH deflated) prices (BR)</v>
      </c>
      <c r="F160" s="11" t="s">
        <v>14</v>
      </c>
    </row>
    <row r="161" spans="1:7" outlineLevel="2" x14ac:dyDescent="0.15">
      <c r="A161" s="10" t="str">
        <f xml:space="preserve"> 'PD12'!O$35</f>
        <v>PD12.22</v>
      </c>
      <c r="E161" s="11" t="str">
        <f xml:space="preserve"> 'PD12'!$B$35
 &amp; " (ADDN1)"</f>
        <v>PR19 Residential retail revenue adjustment in 2024-25 FYA (CPIH deflated) prices (ADDN1)</v>
      </c>
      <c r="F161" s="11" t="s">
        <v>14</v>
      </c>
    </row>
    <row r="162" spans="1:7" outlineLevel="2" x14ac:dyDescent="0.15">
      <c r="A162" s="10" t="str">
        <f xml:space="preserve"> 'PD12'!O$35</f>
        <v>PD12.22</v>
      </c>
      <c r="E162" s="11" t="str">
        <f xml:space="preserve"> 'PD12'!$B$35
 &amp; " (ADDN2)"</f>
        <v>PR19 Residential retail revenue adjustment in 2024-25 FYA (CPIH deflated) prices (ADDN2)</v>
      </c>
      <c r="F162" s="11" t="s">
        <v>14</v>
      </c>
    </row>
    <row r="163" spans="1:7" outlineLevel="2" x14ac:dyDescent="0.15">
      <c r="A163" s="10" t="str">
        <f xml:space="preserve"> 'PD12'!O$35</f>
        <v>PD12.22</v>
      </c>
      <c r="E163" s="11" t="str">
        <f xml:space="preserve"> 'PD12'!$B$35
 &amp; " (Residential retail)"</f>
        <v>PR19 Residential retail revenue adjustment in 2024-25 FYA (CPIH deflated) prices (Residential retail)</v>
      </c>
      <c r="F163" s="549">
        <v>16.00636828231934</v>
      </c>
      <c r="G163" s="11" t="s">
        <v>158</v>
      </c>
    </row>
    <row r="164" spans="1:7" outlineLevel="2" x14ac:dyDescent="0.15">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15"/>
    <row r="166" spans="1:7" outlineLevel="2" x14ac:dyDescent="0.15">
      <c r="A166" s="10" t="str">
        <f xml:space="preserve"> 'PD12'!O$36</f>
        <v>PD12.23</v>
      </c>
      <c r="E166" s="11" t="str">
        <f xml:space="preserve"> 'PD12'!$B$36
 &amp; " (WR)"</f>
        <v>PR19 Business retail revenue adjustment in 2017-18 FYA (CPIH deflated) prices (WR)</v>
      </c>
      <c r="F166" s="11" t="s">
        <v>14</v>
      </c>
    </row>
    <row r="167" spans="1:7" outlineLevel="2" x14ac:dyDescent="0.15">
      <c r="A167" s="10" t="str">
        <f xml:space="preserve"> 'PD12'!O$36</f>
        <v>PD12.23</v>
      </c>
      <c r="E167" s="11" t="str">
        <f xml:space="preserve"> 'PD12'!$B$36
 &amp; " (WN)"</f>
        <v>PR19 Business retail revenue adjustment in 2017-18 FYA (CPIH deflated) prices (WN)</v>
      </c>
      <c r="F167" s="11" t="s">
        <v>14</v>
      </c>
    </row>
    <row r="168" spans="1:7" outlineLevel="2" x14ac:dyDescent="0.15">
      <c r="A168" s="10" t="str">
        <f xml:space="preserve"> 'PD12'!O$36</f>
        <v>PD12.23</v>
      </c>
      <c r="E168" s="11" t="str">
        <f xml:space="preserve"> 'PD12'!$B$36
 &amp; " (WWN)"</f>
        <v>PR19 Business retail revenue adjustment in 2017-18 FYA (CPIH deflated) prices (WWN)</v>
      </c>
      <c r="F168" s="11" t="s">
        <v>14</v>
      </c>
    </row>
    <row r="169" spans="1:7" outlineLevel="2" x14ac:dyDescent="0.15">
      <c r="A169" s="10" t="str">
        <f xml:space="preserve"> 'PD12'!O$36</f>
        <v>PD12.23</v>
      </c>
      <c r="E169" s="11" t="str">
        <f xml:space="preserve"> 'PD12'!$B$36
 &amp; " (BR)"</f>
        <v>PR19 Business retail revenue adjustment in 2017-18 FYA (CPIH deflated) prices (BR)</v>
      </c>
      <c r="F169" s="11" t="s">
        <v>14</v>
      </c>
    </row>
    <row r="170" spans="1:7" outlineLevel="2" x14ac:dyDescent="0.15">
      <c r="A170" s="10" t="str">
        <f xml:space="preserve"> 'PD12'!O$36</f>
        <v>PD12.23</v>
      </c>
      <c r="E170" s="11" t="str">
        <f xml:space="preserve"> 'PD12'!$B$36
 &amp; " (ADDN1)"</f>
        <v>PR19 Business retail revenue adjustment in 2017-18 FYA (CPIH deflated) prices (ADDN1)</v>
      </c>
      <c r="F170" s="11" t="s">
        <v>14</v>
      </c>
    </row>
    <row r="171" spans="1:7" outlineLevel="2" x14ac:dyDescent="0.15">
      <c r="A171" s="10" t="str">
        <f xml:space="preserve"> 'PD12'!O$36</f>
        <v>PD12.23</v>
      </c>
      <c r="E171" s="11" t="str">
        <f xml:space="preserve"> 'PD12'!$B$36
 &amp; " (ADDN2)"</f>
        <v>PR19 Business retail revenue adjustment in 2017-18 FYA (CPIH deflated) prices (ADDN2)</v>
      </c>
      <c r="F171" s="11" t="s">
        <v>14</v>
      </c>
    </row>
    <row r="172" spans="1:7" outlineLevel="2" x14ac:dyDescent="0.15">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15">
      <c r="A173" s="10" t="str">
        <f xml:space="preserve"> 'PD12'!O$36</f>
        <v>PD12.23</v>
      </c>
      <c r="E173" s="11" t="str">
        <f xml:space="preserve"> 'PD12'!$B$36
 &amp; " (Business retail)"</f>
        <v>PR19 Business retail revenue adjustment in 2017-18 FYA (CPIH deflated) prices (Business retail)</v>
      </c>
      <c r="F173" s="548">
        <v>0</v>
      </c>
      <c r="G173" s="11" t="s">
        <v>158</v>
      </c>
    </row>
    <row r="174" spans="1:7" outlineLevel="2" x14ac:dyDescent="0.15"/>
    <row r="175" spans="1:7" outlineLevel="2" x14ac:dyDescent="0.15">
      <c r="A175" s="10" t="str">
        <f xml:space="preserve"> 'PD12'!O$37</f>
        <v>PD12.24</v>
      </c>
      <c r="E175" s="11" t="str">
        <f xml:space="preserve"> 'PD12'!$B$37
 &amp; " (WR)"</f>
        <v>PR19 Water trading revenue adjustment in 2017-18 FYA (CPIH deflated) prices (WR)</v>
      </c>
      <c r="F175" s="548">
        <v>0</v>
      </c>
      <c r="G175" s="11" t="s">
        <v>158</v>
      </c>
    </row>
    <row r="176" spans="1:7" outlineLevel="2" x14ac:dyDescent="0.15">
      <c r="A176" s="10" t="str">
        <f xml:space="preserve"> 'PD12'!O$37</f>
        <v>PD12.24</v>
      </c>
      <c r="E176" s="11" t="str">
        <f xml:space="preserve"> 'PD12'!$B$37
 &amp; " (WN)"</f>
        <v>PR19 Water trading revenue adjustment in 2017-18 FYA (CPIH deflated) prices (WN)</v>
      </c>
      <c r="F176" s="548">
        <v>0</v>
      </c>
      <c r="G176" s="11" t="s">
        <v>158</v>
      </c>
    </row>
    <row r="177" spans="1:7" outlineLevel="2" x14ac:dyDescent="0.15">
      <c r="A177" s="10" t="str">
        <f xml:space="preserve"> 'PD12'!O$37</f>
        <v>PD12.24</v>
      </c>
      <c r="E177" s="11" t="str">
        <f xml:space="preserve"> 'PD12'!$B$37
 &amp; " (WWN)"</f>
        <v>PR19 Water trading revenue adjustment in 2017-18 FYA (CPIH deflated) prices (WWN)</v>
      </c>
      <c r="F177" s="11" t="s">
        <v>14</v>
      </c>
    </row>
    <row r="178" spans="1:7" outlineLevel="2" x14ac:dyDescent="0.15">
      <c r="A178" s="10" t="str">
        <f xml:space="preserve"> 'PD12'!O$37</f>
        <v>PD12.24</v>
      </c>
      <c r="E178" s="11" t="str">
        <f xml:space="preserve"> 'PD12'!$B$37
 &amp; " (BR)"</f>
        <v>PR19 Water trading revenue adjustment in 2017-18 FYA (CPIH deflated) prices (BR)</v>
      </c>
      <c r="F178" s="11" t="s">
        <v>14</v>
      </c>
    </row>
    <row r="179" spans="1:7" outlineLevel="2" x14ac:dyDescent="0.15">
      <c r="A179" s="10" t="str">
        <f xml:space="preserve"> 'PD12'!O$37</f>
        <v>PD12.24</v>
      </c>
      <c r="E179" s="11" t="str">
        <f xml:space="preserve"> 'PD12'!$B$37
 &amp; " (ADDN1)"</f>
        <v>PR19 Water trading revenue adjustment in 2017-18 FYA (CPIH deflated) prices (ADDN1)</v>
      </c>
      <c r="F179" s="11" t="s">
        <v>14</v>
      </c>
    </row>
    <row r="180" spans="1:7" outlineLevel="2" x14ac:dyDescent="0.15">
      <c r="A180" s="10" t="str">
        <f xml:space="preserve"> 'PD12'!O$37</f>
        <v>PD12.24</v>
      </c>
      <c r="E180" s="11" t="str">
        <f xml:space="preserve"> 'PD12'!$B$37
 &amp; " (ADDN2)"</f>
        <v>PR19 Water trading revenue adjustment in 2017-18 FYA (CPIH deflated) prices (ADDN2)</v>
      </c>
      <c r="F180" s="11" t="s">
        <v>14</v>
      </c>
    </row>
    <row r="181" spans="1:7" outlineLevel="2" x14ac:dyDescent="0.15">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15">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15"/>
    <row r="184" spans="1:7" outlineLevel="2" x14ac:dyDescent="0.15">
      <c r="A184" s="10" t="str">
        <f xml:space="preserve"> 'PD12'!O$38</f>
        <v>PD12.25</v>
      </c>
      <c r="E184" s="11" t="str">
        <f xml:space="preserve"> 'PD12'!$B$38
 &amp; " (WR)"</f>
        <v>PR19 Developer services revenue adjustment in 2017-18 FYA (CPIH deflated) prices (WR)</v>
      </c>
      <c r="F184" s="11" t="s">
        <v>14</v>
      </c>
    </row>
    <row r="185" spans="1:7" outlineLevel="2" x14ac:dyDescent="0.15">
      <c r="A185" s="10" t="str">
        <f xml:space="preserve"> 'PD12'!O$38</f>
        <v>PD12.25</v>
      </c>
      <c r="E185" s="11" t="str">
        <f xml:space="preserve"> 'PD12'!$B$38
 &amp; " (WN)"</f>
        <v>PR19 Developer services revenue adjustment in 2017-18 FYA (CPIH deflated) prices (WN)</v>
      </c>
      <c r="F185" s="548">
        <v>63.318523880394622</v>
      </c>
      <c r="G185" s="11" t="s">
        <v>158</v>
      </c>
    </row>
    <row r="186" spans="1:7" outlineLevel="2" x14ac:dyDescent="0.15">
      <c r="A186" s="10" t="str">
        <f xml:space="preserve"> 'PD12'!O$38</f>
        <v>PD12.25</v>
      </c>
      <c r="E186" s="11" t="str">
        <f xml:space="preserve"> 'PD12'!$B$38
 &amp; " (WWN)"</f>
        <v>PR19 Developer services revenue adjustment in 2017-18 FYA (CPIH deflated) prices (WWN)</v>
      </c>
      <c r="F186" s="548">
        <v>18.783054404634051</v>
      </c>
      <c r="G186" s="11" t="s">
        <v>158</v>
      </c>
    </row>
    <row r="187" spans="1:7" outlineLevel="2" x14ac:dyDescent="0.15">
      <c r="A187" s="10" t="str">
        <f xml:space="preserve"> 'PD12'!O$38</f>
        <v>PD12.25</v>
      </c>
      <c r="E187" s="11" t="str">
        <f xml:space="preserve"> 'PD12'!$B$38
 &amp; " (BR)"</f>
        <v>PR19 Developer services revenue adjustment in 2017-18 FYA (CPIH deflated) prices (BR)</v>
      </c>
      <c r="F187" s="11" t="s">
        <v>14</v>
      </c>
    </row>
    <row r="188" spans="1:7" outlineLevel="2" x14ac:dyDescent="0.15">
      <c r="A188" s="10" t="str">
        <f xml:space="preserve"> 'PD12'!O$38</f>
        <v>PD12.25</v>
      </c>
      <c r="E188" s="11" t="str">
        <f xml:space="preserve"> 'PD12'!$B$38
 &amp; " (ADDN1)"</f>
        <v>PR19 Developer services revenue adjustment in 2017-18 FYA (CPIH deflated) prices (ADDN1)</v>
      </c>
      <c r="F188" s="11" t="s">
        <v>14</v>
      </c>
    </row>
    <row r="189" spans="1:7" outlineLevel="2" x14ac:dyDescent="0.15">
      <c r="A189" s="10" t="str">
        <f xml:space="preserve"> 'PD12'!O$38</f>
        <v>PD12.25</v>
      </c>
      <c r="E189" s="11" t="str">
        <f xml:space="preserve"> 'PD12'!$B$38
 &amp; " (ADDN2)"</f>
        <v>PR19 Developer services revenue adjustment in 2017-18 FYA (CPIH deflated) prices (ADDN2)</v>
      </c>
      <c r="F189" s="11" t="s">
        <v>14</v>
      </c>
    </row>
    <row r="190" spans="1:7" outlineLevel="2" x14ac:dyDescent="0.15">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15">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15"/>
    <row r="193" spans="1:7" outlineLevel="2" x14ac:dyDescent="0.15">
      <c r="A193" s="10" t="str">
        <f xml:space="preserve"> 'PD12'!O$39</f>
        <v>PD12.26</v>
      </c>
      <c r="E193" s="11" t="str">
        <f xml:space="preserve"> 'PD12'!$B$39
 &amp; " (WR)"</f>
        <v>PR19 Cost of new debt revenue adjustment in 2017-18 FYA (CPIH deflated) prices (WR)</v>
      </c>
      <c r="F193" s="549">
        <v>2.6106169060706663</v>
      </c>
      <c r="G193" s="11" t="s">
        <v>158</v>
      </c>
    </row>
    <row r="194" spans="1:7" outlineLevel="2" x14ac:dyDescent="0.15">
      <c r="A194" s="10" t="str">
        <f xml:space="preserve"> 'PD12'!O$39</f>
        <v>PD12.26</v>
      </c>
      <c r="E194" s="11" t="str">
        <f xml:space="preserve"> 'PD12'!$B$39
 &amp; " (WN)"</f>
        <v>PR19 Cost of new debt revenue adjustment in 2017-18 FYA (CPIH deflated) prices (WN)</v>
      </c>
      <c r="F194" s="549">
        <v>14.46796228884476</v>
      </c>
      <c r="G194" s="11" t="s">
        <v>158</v>
      </c>
    </row>
    <row r="195" spans="1:7" outlineLevel="2" x14ac:dyDescent="0.15">
      <c r="A195" s="10" t="str">
        <f xml:space="preserve"> 'PD12'!O$39</f>
        <v>PD12.26</v>
      </c>
      <c r="E195" s="11" t="str">
        <f xml:space="preserve"> 'PD12'!$B$39
 &amp; " (WWN)"</f>
        <v>PR19 Cost of new debt revenue adjustment in 2017-18 FYA (CPIH deflated) prices (WWN)</v>
      </c>
      <c r="F195" s="549">
        <v>29.484204738796649</v>
      </c>
      <c r="G195" s="11" t="s">
        <v>158</v>
      </c>
    </row>
    <row r="196" spans="1:7" outlineLevel="2" x14ac:dyDescent="0.15">
      <c r="A196" s="10" t="str">
        <f xml:space="preserve"> 'PD12'!O$39</f>
        <v>PD12.26</v>
      </c>
      <c r="E196" s="11" t="str">
        <f xml:space="preserve"> 'PD12'!$B$39
 &amp; " (BR)"</f>
        <v>PR19 Cost of new debt revenue adjustment in 2017-18 FYA (CPIH deflated) prices (BR)</v>
      </c>
      <c r="F196" s="549">
        <v>1.8693532261902968</v>
      </c>
      <c r="G196" s="11" t="s">
        <v>158</v>
      </c>
    </row>
    <row r="197" spans="1:7" outlineLevel="2" x14ac:dyDescent="0.15">
      <c r="A197" s="10" t="str">
        <f xml:space="preserve"> 'PD12'!O$39</f>
        <v>PD12.26</v>
      </c>
      <c r="E197" s="11" t="str">
        <f xml:space="preserve"> 'PD12'!$B$39
 &amp; " (ADDN1)"</f>
        <v>PR19 Cost of new debt revenue adjustment in 2017-18 FYA (CPIH deflated) prices (ADDN1)</v>
      </c>
      <c r="F197" s="548">
        <v>0</v>
      </c>
      <c r="G197" s="11" t="s">
        <v>158</v>
      </c>
    </row>
    <row r="198" spans="1:7" outlineLevel="2" x14ac:dyDescent="0.15">
      <c r="A198" s="10" t="str">
        <f xml:space="preserve"> 'PD12'!O$39</f>
        <v>PD12.26</v>
      </c>
      <c r="E198" s="11" t="str">
        <f xml:space="preserve"> 'PD12'!$B$39
 &amp; " (ADDN2)"</f>
        <v>PR19 Cost of new debt revenue adjustment in 2017-18 FYA (CPIH deflated) prices (ADDN2)</v>
      </c>
      <c r="F198" s="236"/>
      <c r="G198" s="11" t="s">
        <v>158</v>
      </c>
    </row>
    <row r="199" spans="1:7" outlineLevel="2" x14ac:dyDescent="0.15">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15">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15"/>
    <row r="202" spans="1:7" outlineLevel="2" x14ac:dyDescent="0.15">
      <c r="A202" s="10" t="str">
        <f xml:space="preserve"> 'PD12'!O$40</f>
        <v>PD12.27</v>
      </c>
      <c r="E202" s="11" t="str">
        <f xml:space="preserve"> 'PD12'!$B$40
 &amp; " (WR)"</f>
        <v>PR19 Gearing outperformance revenue adjustment in 2022-23 FYA (CPIH deflated) prices (WR)</v>
      </c>
      <c r="F202" s="11" t="s">
        <v>14</v>
      </c>
    </row>
    <row r="203" spans="1:7" outlineLevel="2" x14ac:dyDescent="0.15">
      <c r="A203" s="10" t="str">
        <f xml:space="preserve"> 'PD12'!O$40</f>
        <v>PD12.27</v>
      </c>
      <c r="E203" s="11" t="str">
        <f xml:space="preserve"> 'PD12'!$B$40
 &amp; " (WN)"</f>
        <v>PR19 Gearing outperformance revenue adjustment in 2022-23 FYA (CPIH deflated) prices (WN)</v>
      </c>
      <c r="F203" s="548">
        <v>0</v>
      </c>
      <c r="G203" s="11" t="s">
        <v>158</v>
      </c>
    </row>
    <row r="204" spans="1:7" outlineLevel="2" x14ac:dyDescent="0.15">
      <c r="A204" s="10" t="str">
        <f xml:space="preserve"> 'PD12'!O$40</f>
        <v>PD12.27</v>
      </c>
      <c r="E204" s="11" t="str">
        <f xml:space="preserve"> 'PD12'!$B$40
 &amp; " (WWN)"</f>
        <v>PR19 Gearing outperformance revenue adjustment in 2022-23 FYA (CPIH deflated) prices (WWN)</v>
      </c>
      <c r="F204" s="236"/>
      <c r="G204" s="11" t="s">
        <v>158</v>
      </c>
    </row>
    <row r="205" spans="1:7" outlineLevel="2" x14ac:dyDescent="0.15">
      <c r="A205" s="10" t="str">
        <f xml:space="preserve"> 'PD12'!O$40</f>
        <v>PD12.27</v>
      </c>
      <c r="E205" s="11" t="str">
        <f xml:space="preserve"> 'PD12'!$B$40
 &amp; " (BR)"</f>
        <v>PR19 Gearing outperformance revenue adjustment in 2022-23 FYA (CPIH deflated) prices (BR)</v>
      </c>
      <c r="F205" s="11" t="s">
        <v>14</v>
      </c>
    </row>
    <row r="206" spans="1:7" outlineLevel="2" x14ac:dyDescent="0.15">
      <c r="A206" s="10" t="str">
        <f xml:space="preserve"> 'PD12'!O$40</f>
        <v>PD12.27</v>
      </c>
      <c r="E206" s="11" t="str">
        <f xml:space="preserve"> 'PD12'!$B$40
 &amp; " (ADDN1)"</f>
        <v>PR19 Gearing outperformance revenue adjustment in 2022-23 FYA (CPIH deflated) prices (ADDN1)</v>
      </c>
      <c r="F206" s="11" t="s">
        <v>14</v>
      </c>
    </row>
    <row r="207" spans="1:7" outlineLevel="2" x14ac:dyDescent="0.15">
      <c r="A207" s="10" t="str">
        <f xml:space="preserve"> 'PD12'!O$40</f>
        <v>PD12.27</v>
      </c>
      <c r="E207" s="11" t="str">
        <f xml:space="preserve"> 'PD12'!$B$40
 &amp; " (ADDN2)"</f>
        <v>PR19 Gearing outperformance revenue adjustment in 2022-23 FYA (CPIH deflated) prices (ADDN2)</v>
      </c>
      <c r="F207" s="11" t="s">
        <v>14</v>
      </c>
    </row>
    <row r="208" spans="1:7" outlineLevel="2" x14ac:dyDescent="0.15">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15">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15"/>
    <row r="211" spans="1:10" outlineLevel="2" x14ac:dyDescent="0.15">
      <c r="A211" s="10" t="str">
        <f xml:space="preserve"> 'PD12'!O$41</f>
        <v>PD12.28</v>
      </c>
      <c r="E211" s="11" t="str">
        <f xml:space="preserve"> 'PD12'!$B$41
 &amp; " (WR)"</f>
        <v>PR19 Totex costs revenue adjustment in 2017-18 FYA (CPIH deflated) prices (WR)</v>
      </c>
      <c r="F211" s="549">
        <v>-12.026486154926387</v>
      </c>
      <c r="G211" s="11" t="s">
        <v>158</v>
      </c>
    </row>
    <row r="212" spans="1:10" outlineLevel="2" x14ac:dyDescent="0.15">
      <c r="A212" s="10" t="str">
        <f xml:space="preserve"> 'PD12'!O$41</f>
        <v>PD12.28</v>
      </c>
      <c r="E212" s="11" t="str">
        <f xml:space="preserve"> 'PD12'!$B$41
 &amp; " (WN)"</f>
        <v>PR19 Totex costs revenue adjustment in 2017-18 FYA (CPIH deflated) prices (WN)</v>
      </c>
      <c r="F212" s="549">
        <v>154.05499156222666</v>
      </c>
      <c r="G212" s="11" t="s">
        <v>158</v>
      </c>
    </row>
    <row r="213" spans="1:10" outlineLevel="2" x14ac:dyDescent="0.15">
      <c r="A213" s="10" t="str">
        <f xml:space="preserve"> 'PD12'!O$41</f>
        <v>PD12.28</v>
      </c>
      <c r="E213" s="11" t="str">
        <f xml:space="preserve"> 'PD12'!$B$41
 &amp; " (WWN)"</f>
        <v>PR19 Totex costs revenue adjustment in 2017-18 FYA (CPIH deflated) prices (WWN)</v>
      </c>
      <c r="F213" s="549">
        <v>50.363466421202297</v>
      </c>
      <c r="G213" s="11" t="s">
        <v>158</v>
      </c>
    </row>
    <row r="214" spans="1:10" outlineLevel="2" x14ac:dyDescent="0.15">
      <c r="A214" s="10" t="str">
        <f xml:space="preserve"> 'PD12'!O$41</f>
        <v>PD12.28</v>
      </c>
      <c r="E214" s="16" t="str">
        <f xml:space="preserve"> 'PD12'!$B$41
 &amp; " (BR)"</f>
        <v>PR19 Totex costs revenue adjustment in 2017-18 FYA (CPIH deflated) prices (BR)</v>
      </c>
      <c r="F214" s="236"/>
      <c r="G214" s="16" t="s">
        <v>158</v>
      </c>
      <c r="H214" s="16"/>
      <c r="I214" s="16"/>
      <c r="J214" s="16"/>
    </row>
    <row r="215" spans="1:10" outlineLevel="2" x14ac:dyDescent="0.15">
      <c r="A215" s="10" t="str">
        <f xml:space="preserve"> 'PD12'!O$41</f>
        <v>PD12.28</v>
      </c>
      <c r="E215" s="11" t="str">
        <f xml:space="preserve"> 'PD12'!$B$41
 &amp; " (ADDN1)"</f>
        <v>PR19 Totex costs revenue adjustment in 2017-18 FYA (CPIH deflated) prices (ADDN1)</v>
      </c>
      <c r="F215" s="236"/>
      <c r="G215" s="11" t="s">
        <v>158</v>
      </c>
    </row>
    <row r="216" spans="1:10" outlineLevel="2" x14ac:dyDescent="0.15">
      <c r="A216" s="10" t="str">
        <f xml:space="preserve"> 'PD12'!O$41</f>
        <v>PD12.28</v>
      </c>
      <c r="E216" s="11" t="str">
        <f xml:space="preserve"> 'PD12'!$B$41
 &amp; " (ADDN2)"</f>
        <v>PR19 Totex costs revenue adjustment in 2017-18 FYA (CPIH deflated) prices (ADDN2)</v>
      </c>
      <c r="F216" s="236"/>
      <c r="G216" s="11" t="s">
        <v>158</v>
      </c>
    </row>
    <row r="217" spans="1:10" outlineLevel="2" x14ac:dyDescent="0.15">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15">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15"/>
    <row r="220" spans="1:10" outlineLevel="2" x14ac:dyDescent="0.15">
      <c r="A220" s="10" t="str">
        <f xml:space="preserve"> 'PD12'!O$42</f>
        <v>PD12.29</v>
      </c>
      <c r="E220" s="11" t="str">
        <f xml:space="preserve"> 'PD12'!$B$42
 &amp; " (WR)"</f>
        <v>PR19 Tax revenue adjustment in 2017-18 FYA (CPIH deflated) prices (WR)</v>
      </c>
      <c r="F220" s="549">
        <v>-5.594976664316861</v>
      </c>
      <c r="G220" s="11" t="s">
        <v>158</v>
      </c>
    </row>
    <row r="221" spans="1:10" outlineLevel="2" x14ac:dyDescent="0.15">
      <c r="A221" s="10" t="str">
        <f xml:space="preserve"> 'PD12'!O$42</f>
        <v>PD12.29</v>
      </c>
      <c r="E221" s="11" t="str">
        <f xml:space="preserve"> 'PD12'!$B$42
 &amp; " (WN)"</f>
        <v>PR19 Tax revenue adjustment in 2017-18 FYA (CPIH deflated) prices (WN)</v>
      </c>
      <c r="F221" s="549">
        <v>-47.162804937976837</v>
      </c>
      <c r="G221" s="11" t="s">
        <v>158</v>
      </c>
    </row>
    <row r="222" spans="1:10" outlineLevel="2" x14ac:dyDescent="0.15">
      <c r="A222" s="10" t="str">
        <f xml:space="preserve"> 'PD12'!O$42</f>
        <v>PD12.29</v>
      </c>
      <c r="E222" s="11" t="str">
        <f xml:space="preserve"> 'PD12'!$B$42
 &amp; " (WWN)"</f>
        <v>PR19 Tax revenue adjustment in 2017-18 FYA (CPIH deflated) prices (WWN)</v>
      </c>
      <c r="F222" s="549">
        <v>-67.576369102532439</v>
      </c>
      <c r="G222" s="11" t="s">
        <v>158</v>
      </c>
    </row>
    <row r="223" spans="1:10" outlineLevel="2" x14ac:dyDescent="0.15">
      <c r="A223" s="10" t="str">
        <f xml:space="preserve"> 'PD12'!O$42</f>
        <v>PD12.29</v>
      </c>
      <c r="E223" s="11" t="str">
        <f xml:space="preserve"> 'PD12'!$B$42
 &amp; " (BR)"</f>
        <v>PR19 Tax revenue adjustment in 2017-18 FYA (CPIH deflated) prices (BR)</v>
      </c>
      <c r="F223" s="549">
        <v>-12.386497372088165</v>
      </c>
      <c r="G223" s="11" t="s">
        <v>158</v>
      </c>
    </row>
    <row r="224" spans="1:10" outlineLevel="2" x14ac:dyDescent="0.15">
      <c r="A224" s="10" t="str">
        <f xml:space="preserve"> 'PD12'!O$42</f>
        <v>PD12.29</v>
      </c>
      <c r="E224" s="11" t="str">
        <f xml:space="preserve"> 'PD12'!$B$42
 &amp; " (ADDN1)"</f>
        <v>PR19 Tax revenue adjustment in 2017-18 FYA (CPIH deflated) prices (ADDN1)</v>
      </c>
      <c r="F224" s="548">
        <v>0</v>
      </c>
      <c r="G224" s="11" t="s">
        <v>158</v>
      </c>
    </row>
    <row r="225" spans="1:7" outlineLevel="2" x14ac:dyDescent="0.15">
      <c r="A225" s="10" t="str">
        <f xml:space="preserve"> 'PD12'!O$42</f>
        <v>PD12.29</v>
      </c>
      <c r="E225" s="11" t="str">
        <f xml:space="preserve"> 'PD12'!$B$42
 &amp; " (ADDN2)"</f>
        <v>PR19 Tax revenue adjustment in 2017-18 FYA (CPIH deflated) prices (ADDN2)</v>
      </c>
      <c r="F225" s="236"/>
      <c r="G225" s="11" t="s">
        <v>158</v>
      </c>
    </row>
    <row r="226" spans="1:7" outlineLevel="2" x14ac:dyDescent="0.15">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15">
      <c r="A227" s="10" t="str">
        <f xml:space="preserve"> 'PD12'!O$42</f>
        <v>PD12.29</v>
      </c>
      <c r="E227" s="11" t="str">
        <f xml:space="preserve"> 'PD12'!$B$42
 &amp; " (Business retail)"</f>
        <v>PR19 Tax revenue adjustment in 2017-18 FYA (CPIH deflated) prices (Business retail)</v>
      </c>
      <c r="F227" s="11" t="s">
        <v>14</v>
      </c>
    </row>
    <row r="228" spans="1:7" outlineLevel="2" x14ac:dyDescent="0.15"/>
    <row r="229" spans="1:7" outlineLevel="2" x14ac:dyDescent="0.15">
      <c r="A229" s="10" t="str">
        <f xml:space="preserve"> 'PD12'!O$43</f>
        <v>PD12.30</v>
      </c>
      <c r="E229" s="11" t="str">
        <f xml:space="preserve"> 'PD12'!$B$43
 &amp; " (WR)"</f>
        <v>PR19 RPI-CPIH wedge revenue adjustment in 2017-18 FYA (CPIH deflated) prices (WR)</v>
      </c>
      <c r="F229" s="548">
        <v>2.373246314822655</v>
      </c>
      <c r="G229" s="11" t="s">
        <v>158</v>
      </c>
    </row>
    <row r="230" spans="1:7" outlineLevel="2" x14ac:dyDescent="0.15">
      <c r="A230" s="10" t="str">
        <f xml:space="preserve"> 'PD12'!O$43</f>
        <v>PD12.30</v>
      </c>
      <c r="E230" s="11" t="str">
        <f xml:space="preserve"> 'PD12'!$B$43
 &amp; " (WN)"</f>
        <v>PR19 RPI-CPIH wedge revenue adjustment in 2017-18 FYA (CPIH deflated) prices (WN)</v>
      </c>
      <c r="F230" s="548">
        <v>16.499980713225984</v>
      </c>
      <c r="G230" s="11" t="s">
        <v>158</v>
      </c>
    </row>
    <row r="231" spans="1:7" outlineLevel="2" x14ac:dyDescent="0.15">
      <c r="A231" s="10" t="str">
        <f xml:space="preserve"> 'PD12'!O$43</f>
        <v>PD12.30</v>
      </c>
      <c r="E231" s="11" t="str">
        <f xml:space="preserve"> 'PD12'!$B$43
 &amp; " (WWN)"</f>
        <v>PR19 RPI-CPIH wedge revenue adjustment in 2017-18 FYA (CPIH deflated) prices (WWN)</v>
      </c>
      <c r="F231" s="548">
        <v>30.389158660618897</v>
      </c>
      <c r="G231" s="11" t="s">
        <v>158</v>
      </c>
    </row>
    <row r="232" spans="1:7" outlineLevel="2" x14ac:dyDescent="0.15">
      <c r="A232" s="10" t="str">
        <f xml:space="preserve"> 'PD12'!O$43</f>
        <v>PD12.30</v>
      </c>
      <c r="E232" s="11" t="str">
        <f xml:space="preserve"> 'PD12'!$B$43
 &amp; " (BR)"</f>
        <v>PR19 RPI-CPIH wedge revenue adjustment in 2017-18 FYA (CPIH deflated) prices (BR)</v>
      </c>
      <c r="F232" s="548">
        <v>2.8929915730077496</v>
      </c>
      <c r="G232" s="11" t="s">
        <v>158</v>
      </c>
    </row>
    <row r="233" spans="1:7" outlineLevel="2" x14ac:dyDescent="0.15">
      <c r="A233" s="10" t="str">
        <f xml:space="preserve"> 'PD12'!O$43</f>
        <v>PD12.30</v>
      </c>
      <c r="E233" s="11" t="str">
        <f xml:space="preserve"> 'PD12'!$B$43
 &amp; " (ADDN1)"</f>
        <v>PR19 RPI-CPIH wedge revenue adjustment in 2017-18 FYA (CPIH deflated) prices (ADDN1)</v>
      </c>
      <c r="F233" s="548">
        <v>0</v>
      </c>
      <c r="G233" s="11" t="s">
        <v>158</v>
      </c>
    </row>
    <row r="234" spans="1:7" outlineLevel="2" x14ac:dyDescent="0.15">
      <c r="A234" s="10" t="str">
        <f xml:space="preserve"> 'PD12'!O$43</f>
        <v>PD12.30</v>
      </c>
      <c r="E234" s="11" t="str">
        <f xml:space="preserve"> 'PD12'!$B$43
 &amp; " (ADDN2)"</f>
        <v>PR19 RPI-CPIH wedge revenue adjustment in 2017-18 FYA (CPIH deflated) prices (ADDN2)</v>
      </c>
      <c r="F234" s="236"/>
      <c r="G234" s="11" t="s">
        <v>158</v>
      </c>
    </row>
    <row r="235" spans="1:7" outlineLevel="2" x14ac:dyDescent="0.15">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15">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15"/>
    <row r="238" spans="1:7" outlineLevel="2" x14ac:dyDescent="0.15">
      <c r="A238" s="10" t="str">
        <f xml:space="preserve"> 'PD12'!O$44</f>
        <v>PD12.31</v>
      </c>
      <c r="E238" s="11" t="str">
        <f xml:space="preserve"> 'PD12'!$B$44
 &amp; " (WR)"</f>
        <v>PR19 Strategic regional water resources revenue adjustment in 2017-18 FYA (CPIH deflated) prices (WR)</v>
      </c>
      <c r="F238" s="548">
        <v>-5.8320780995999986</v>
      </c>
      <c r="G238" s="11" t="s">
        <v>158</v>
      </c>
    </row>
    <row r="239" spans="1:7" outlineLevel="2" x14ac:dyDescent="0.15">
      <c r="A239" s="10" t="str">
        <f xml:space="preserve"> 'PD12'!O$44</f>
        <v>PD12.31</v>
      </c>
      <c r="E239" s="11" t="str">
        <f xml:space="preserve"> 'PD12'!$B$44
 &amp; " (WN)"</f>
        <v>PR19 Strategic regional water resources revenue adjustment in 2017-18 FYA (CPIH deflated) prices (WN)</v>
      </c>
      <c r="F239" s="548">
        <v>0</v>
      </c>
      <c r="G239" s="11" t="s">
        <v>158</v>
      </c>
    </row>
    <row r="240" spans="1:7" outlineLevel="2" x14ac:dyDescent="0.15">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15">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15">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15">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15">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15">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15"/>
    <row r="247" spans="1:7" outlineLevel="2" x14ac:dyDescent="0.15">
      <c r="A247" s="10" t="str">
        <f xml:space="preserve"> 'PD12'!O$45</f>
        <v>PD12.32</v>
      </c>
      <c r="E247" s="11" t="str">
        <f xml:space="preserve"> 'PD12'!$B$45 &amp; " (WR)"</f>
        <v>PR19 Havant Thicket activities revenue adjustment in 2017-18 FYA (CPIH deflated) prices (WR)</v>
      </c>
      <c r="F247" s="11" t="s">
        <v>14</v>
      </c>
    </row>
    <row r="248" spans="1:7" outlineLevel="2" x14ac:dyDescent="0.15">
      <c r="A248" s="10" t="str">
        <f xml:space="preserve"> 'PD12'!O$45</f>
        <v>PD12.32</v>
      </c>
      <c r="E248" s="11" t="str">
        <f xml:space="preserve"> 'PD12'!$B$45 &amp; " (WN)"</f>
        <v>PR19 Havant Thicket activities revenue adjustment in 2017-18 FYA (CPIH deflated) prices (WN)</v>
      </c>
      <c r="F248" s="11" t="s">
        <v>14</v>
      </c>
    </row>
    <row r="249" spans="1:7" outlineLevel="2" x14ac:dyDescent="0.15">
      <c r="A249" s="10" t="str">
        <f xml:space="preserve"> 'PD12'!O$45</f>
        <v>PD12.32</v>
      </c>
      <c r="E249" s="11" t="str">
        <f xml:space="preserve"> 'PD12'!$B$45 &amp; " (WWN)"</f>
        <v>PR19 Havant Thicket activities revenue adjustment in 2017-18 FYA (CPIH deflated) prices (WWN)</v>
      </c>
      <c r="F249" s="11" t="s">
        <v>14</v>
      </c>
    </row>
    <row r="250" spans="1:7" outlineLevel="2" x14ac:dyDescent="0.15">
      <c r="A250" s="10" t="str">
        <f xml:space="preserve"> 'PD12'!O$45</f>
        <v>PD12.32</v>
      </c>
      <c r="E250" s="11" t="str">
        <f xml:space="preserve"> 'PD12'!$B$45 &amp; " (BR)"</f>
        <v>PR19 Havant Thicket activities revenue adjustment in 2017-18 FYA (CPIH deflated) prices (BR)</v>
      </c>
      <c r="F250" s="11" t="s">
        <v>14</v>
      </c>
    </row>
    <row r="251" spans="1:7" outlineLevel="2" x14ac:dyDescent="0.15">
      <c r="A251" s="10" t="str">
        <f xml:space="preserve"> 'PD12'!O$45</f>
        <v>PD12.32</v>
      </c>
      <c r="E251" s="11" t="str">
        <f xml:space="preserve"> 'PD12'!$B$45 &amp; " (ADDN1)"</f>
        <v>PR19 Havant Thicket activities revenue adjustment in 2017-18 FYA (CPIH deflated) prices (ADDN1)</v>
      </c>
      <c r="F251" s="236"/>
      <c r="G251" s="11" t="s">
        <v>158</v>
      </c>
    </row>
    <row r="252" spans="1:7" outlineLevel="2" x14ac:dyDescent="0.15">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15">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15">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15"/>
    <row r="256" spans="1:7" outlineLevel="2" x14ac:dyDescent="0.15">
      <c r="A256" s="10" t="str">
        <f xml:space="preserve"> 'PD12'!O$46</f>
        <v>PD12.33</v>
      </c>
      <c r="E256" s="11" t="str">
        <f xml:space="preserve"> 'PD12'!$B$46 &amp; " (WR)"</f>
        <v>PR19 Green recovery costs revenue adjustment in 2017-18 FYA (CPIH deflated) prices (WR)</v>
      </c>
      <c r="F256" s="236"/>
      <c r="G256" s="11" t="s">
        <v>158</v>
      </c>
    </row>
    <row r="257" spans="1:7" outlineLevel="2" x14ac:dyDescent="0.15">
      <c r="A257" s="10" t="str">
        <f xml:space="preserve"> 'PD12'!O$46</f>
        <v>PD12.33</v>
      </c>
      <c r="E257" s="11" t="str">
        <f xml:space="preserve"> 'PD12'!$B$46 &amp; " (WN)"</f>
        <v>PR19 Green recovery costs revenue adjustment in 2017-18 FYA (CPIH deflated) prices (WN)</v>
      </c>
      <c r="F257" s="236"/>
      <c r="G257" s="11" t="s">
        <v>158</v>
      </c>
    </row>
    <row r="258" spans="1:7" outlineLevel="2" x14ac:dyDescent="0.15">
      <c r="A258" s="10" t="str">
        <f xml:space="preserve"> 'PD12'!O$46</f>
        <v>PD12.33</v>
      </c>
      <c r="E258" s="11" t="str">
        <f xml:space="preserve"> 'PD12'!$B$46 &amp; " (WWN)"</f>
        <v>PR19 Green recovery costs revenue adjustment in 2017-18 FYA (CPIH deflated) prices (WWN)</v>
      </c>
      <c r="F258" s="236"/>
      <c r="G258" s="11" t="s">
        <v>158</v>
      </c>
    </row>
    <row r="259" spans="1:7" outlineLevel="2" x14ac:dyDescent="0.15">
      <c r="A259" s="10" t="str">
        <f xml:space="preserve"> 'PD12'!O$46</f>
        <v>PD12.33</v>
      </c>
      <c r="E259" s="11" t="str">
        <f xml:space="preserve"> 'PD12'!$B$46 &amp; " (BR)"</f>
        <v>PR19 Green recovery costs revenue adjustment in 2017-18 FYA (CPIH deflated) prices (BR)</v>
      </c>
      <c r="F259" s="236"/>
      <c r="G259" s="11" t="s">
        <v>158</v>
      </c>
    </row>
    <row r="260" spans="1:7" outlineLevel="2" x14ac:dyDescent="0.15">
      <c r="A260" s="10" t="str">
        <f xml:space="preserve"> 'PD12'!O$46</f>
        <v>PD12.33</v>
      </c>
      <c r="E260" s="11" t="str">
        <f xml:space="preserve"> 'PD12'!$B$46 &amp; " (ADDN1)"</f>
        <v>PR19 Green recovery costs revenue adjustment in 2017-18 FYA (CPIH deflated) prices (ADDN1)</v>
      </c>
      <c r="F260" s="11" t="s">
        <v>14</v>
      </c>
    </row>
    <row r="261" spans="1:7" outlineLevel="2" x14ac:dyDescent="0.15">
      <c r="A261" s="10" t="str">
        <f xml:space="preserve"> 'PD12'!O$46</f>
        <v>PD12.33</v>
      </c>
      <c r="E261" s="11" t="str">
        <f xml:space="preserve"> 'PD12'!$B$46 &amp; " (ADDN2)"</f>
        <v>PR19 Green recovery costs revenue adjustment in 2017-18 FYA (CPIH deflated) prices (ADDN2)</v>
      </c>
      <c r="F261" s="11" t="s">
        <v>14</v>
      </c>
    </row>
    <row r="262" spans="1:7" outlineLevel="2" x14ac:dyDescent="0.15">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15">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15"/>
    <row r="265" spans="1:7" outlineLevel="2" x14ac:dyDescent="0.15">
      <c r="A265" s="10" t="str">
        <f xml:space="preserve"> 'PD12'!O$47</f>
        <v>PD12.34</v>
      </c>
      <c r="E265" s="11" t="str">
        <f xml:space="preserve"> 'PD12'!$B$47 &amp; " (WR)"</f>
        <v>PR19 Green recovery (TVM) revenue adjustment in 2017-18 FYA (CPIH deflated) prices (WR)</v>
      </c>
      <c r="F265" s="548">
        <v>0.11183317513529757</v>
      </c>
      <c r="G265" s="11" t="s">
        <v>158</v>
      </c>
    </row>
    <row r="266" spans="1:7" outlineLevel="2" x14ac:dyDescent="0.15">
      <c r="A266" s="10" t="str">
        <f xml:space="preserve"> 'PD12'!O$47</f>
        <v>PD12.34</v>
      </c>
      <c r="E266" s="11" t="str">
        <f xml:space="preserve"> 'PD12'!$B$47 &amp; " (WN)"</f>
        <v>PR19 Green recovery (TVM) revenue adjustment in 2017-18 FYA (CPIH deflated) prices (WN)</v>
      </c>
      <c r="F266" s="548">
        <v>0</v>
      </c>
      <c r="G266" s="11" t="s">
        <v>158</v>
      </c>
    </row>
    <row r="267" spans="1:7" outlineLevel="2" x14ac:dyDescent="0.15">
      <c r="A267" s="10" t="str">
        <f xml:space="preserve"> 'PD12'!O$47</f>
        <v>PD12.34</v>
      </c>
      <c r="E267" s="11" t="str">
        <f xml:space="preserve"> 'PD12'!$B$47 &amp; " (WWN)"</f>
        <v>PR19 Green recovery (TVM) revenue adjustment in 2017-18 FYA (CPIH deflated) prices (WWN)</v>
      </c>
      <c r="F267" s="548">
        <v>0.546333711961001</v>
      </c>
      <c r="G267" s="11" t="s">
        <v>158</v>
      </c>
    </row>
    <row r="268" spans="1:7" outlineLevel="2" x14ac:dyDescent="0.15">
      <c r="A268" s="10" t="str">
        <f xml:space="preserve"> 'PD12'!O$47</f>
        <v>PD12.34</v>
      </c>
      <c r="E268" s="11" t="str">
        <f xml:space="preserve"> 'PD12'!$B$47 &amp; " (BR)"</f>
        <v>PR19 Green recovery (TVM) revenue adjustment in 2017-18 FYA (CPIH deflated) prices (BR)</v>
      </c>
      <c r="F268" s="548">
        <v>0</v>
      </c>
      <c r="G268" s="11" t="s">
        <v>158</v>
      </c>
    </row>
    <row r="269" spans="1:7" outlineLevel="2" x14ac:dyDescent="0.15">
      <c r="A269" s="10" t="str">
        <f xml:space="preserve"> 'PD12'!O$47</f>
        <v>PD12.34</v>
      </c>
      <c r="E269" s="11" t="str">
        <f xml:space="preserve"> 'PD12'!$B$47 &amp; " (ADDN1)"</f>
        <v>PR19 Green recovery (TVM) revenue adjustment in 2017-18 FYA (CPIH deflated) prices (ADDN1)</v>
      </c>
      <c r="F269" s="11" t="s">
        <v>14</v>
      </c>
    </row>
    <row r="270" spans="1:7" outlineLevel="2" x14ac:dyDescent="0.15">
      <c r="A270" s="10" t="str">
        <f xml:space="preserve"> 'PD12'!O$47</f>
        <v>PD12.34</v>
      </c>
      <c r="E270" s="11" t="str">
        <f xml:space="preserve"> 'PD12'!$B$47 &amp; " (ADDN2)"</f>
        <v>PR19 Green recovery (TVM) revenue adjustment in 2017-18 FYA (CPIH deflated) prices (ADDN2)</v>
      </c>
      <c r="F270" s="11" t="s">
        <v>14</v>
      </c>
    </row>
    <row r="271" spans="1:7" outlineLevel="2" x14ac:dyDescent="0.15">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15">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15"/>
    <row r="274" spans="1:7" outlineLevel="2" x14ac:dyDescent="0.15">
      <c r="A274" s="10" t="str">
        <f xml:space="preserve"> 'PD12'!O$48</f>
        <v>PD12.35</v>
      </c>
      <c r="E274" s="11" t="str">
        <f xml:space="preserve"> 'PD12'!$B$48 &amp; " (WR)"</f>
        <v>Other revenue adjustments in 2017-18 FYA (CPIH deflated) prices (WR)</v>
      </c>
      <c r="F274" s="236"/>
      <c r="G274" s="11" t="s">
        <v>158</v>
      </c>
    </row>
    <row r="275" spans="1:7" outlineLevel="2" x14ac:dyDescent="0.15">
      <c r="A275" s="10" t="str">
        <f xml:space="preserve"> 'PD12'!O$48</f>
        <v>PD12.35</v>
      </c>
      <c r="E275" s="11" t="str">
        <f xml:space="preserve"> 'PD12'!$B$48 &amp; " (WN)"</f>
        <v>Other revenue adjustments in 2017-18 FYA (CPIH deflated) prices (WN)</v>
      </c>
      <c r="F275" s="236"/>
      <c r="G275" s="11" t="s">
        <v>158</v>
      </c>
    </row>
    <row r="276" spans="1:7" outlineLevel="2" x14ac:dyDescent="0.15">
      <c r="A276" s="10" t="str">
        <f xml:space="preserve"> 'PD12'!O$48</f>
        <v>PD12.35</v>
      </c>
      <c r="E276" s="11" t="str">
        <f xml:space="preserve"> 'PD12'!$B$48 &amp; " (WWN)"</f>
        <v>Other revenue adjustments in 2017-18 FYA (CPIH deflated) prices (WWN)</v>
      </c>
      <c r="F276" s="236"/>
      <c r="G276" s="11" t="s">
        <v>158</v>
      </c>
    </row>
    <row r="277" spans="1:7" outlineLevel="2" x14ac:dyDescent="0.15">
      <c r="A277" s="10" t="str">
        <f xml:space="preserve"> 'PD12'!O$48</f>
        <v>PD12.35</v>
      </c>
      <c r="E277" s="11" t="str">
        <f xml:space="preserve"> 'PD12'!$B$48 &amp; " (BR)"</f>
        <v>Other revenue adjustments in 2017-18 FYA (CPIH deflated) prices (BR)</v>
      </c>
      <c r="F277" s="236"/>
      <c r="G277" s="11" t="s">
        <v>158</v>
      </c>
    </row>
    <row r="278" spans="1:7" outlineLevel="2" x14ac:dyDescent="0.15">
      <c r="A278" s="10" t="str">
        <f xml:space="preserve"> 'PD12'!O$48</f>
        <v>PD12.35</v>
      </c>
      <c r="E278" s="11" t="str">
        <f xml:space="preserve"> 'PD12'!$B$48 &amp; " (ADDN1)"</f>
        <v>Other revenue adjustments in 2017-18 FYA (CPIH deflated) prices (ADDN1)</v>
      </c>
      <c r="F278" s="236"/>
      <c r="G278" s="11" t="s">
        <v>158</v>
      </c>
    </row>
    <row r="279" spans="1:7" outlineLevel="2" x14ac:dyDescent="0.15">
      <c r="A279" s="10" t="str">
        <f xml:space="preserve"> 'PD12'!O$48</f>
        <v>PD12.35</v>
      </c>
      <c r="E279" s="11" t="str">
        <f xml:space="preserve"> 'PD12'!$B$48 &amp; " (ADDN2)"</f>
        <v>Other revenue adjustments in 2017-18 FYA (CPIH deflated) prices (ADDN2)</v>
      </c>
      <c r="F279" s="236"/>
      <c r="G279" s="11" t="s">
        <v>158</v>
      </c>
    </row>
    <row r="280" spans="1:7" outlineLevel="2" x14ac:dyDescent="0.15">
      <c r="A280" s="10" t="str">
        <f xml:space="preserve"> 'PD12'!O$48</f>
        <v>PD12.35</v>
      </c>
      <c r="E280" s="11" t="str">
        <f xml:space="preserve"> 'PD12'!$B$48 &amp; " (Residential retail)"</f>
        <v>Other revenue adjustments in 2017-18 FYA (CPIH deflated) prices (Residential retail)</v>
      </c>
      <c r="F280" s="236"/>
      <c r="G280" s="11" t="s">
        <v>158</v>
      </c>
    </row>
    <row r="281" spans="1:7" outlineLevel="2" x14ac:dyDescent="0.15">
      <c r="A281" s="163" t="str">
        <f xml:space="preserve"> 'PD12'!O$48</f>
        <v>PD12.35</v>
      </c>
      <c r="E281" s="11" t="str">
        <f xml:space="preserve"> 'PD12'!$B$48 &amp; " (Business retail)"</f>
        <v>Other revenue adjustments in 2017-18 FYA (CPIH deflated) prices (Business retail)</v>
      </c>
      <c r="F281" s="236"/>
      <c r="G281" s="11" t="s">
        <v>158</v>
      </c>
    </row>
    <row r="282" spans="1:7" outlineLevel="1" x14ac:dyDescent="0.15"/>
    <row r="283" spans="1:7" outlineLevel="1" x14ac:dyDescent="0.15">
      <c r="A283" s="163"/>
      <c r="B283" s="163" t="s">
        <v>159</v>
      </c>
    </row>
    <row r="284" spans="1:7" outlineLevel="2" x14ac:dyDescent="0.15">
      <c r="A284" s="163" t="s">
        <v>160</v>
      </c>
      <c r="B284" s="163"/>
      <c r="E284" s="11" t="s">
        <v>161</v>
      </c>
      <c r="F284" s="236"/>
      <c r="G284" s="11" t="s">
        <v>158</v>
      </c>
    </row>
    <row r="285" spans="1:7" outlineLevel="2" x14ac:dyDescent="0.15">
      <c r="A285" s="163" t="s">
        <v>162</v>
      </c>
      <c r="B285" s="163"/>
      <c r="E285" s="11" t="s">
        <v>163</v>
      </c>
      <c r="F285" s="236"/>
      <c r="G285" s="11" t="s">
        <v>158</v>
      </c>
    </row>
    <row r="286" spans="1:7" outlineLevel="2" x14ac:dyDescent="0.15">
      <c r="A286" s="163" t="s">
        <v>164</v>
      </c>
      <c r="B286" s="163"/>
      <c r="E286" s="11" t="s">
        <v>165</v>
      </c>
      <c r="F286" s="236"/>
      <c r="G286" s="11" t="s">
        <v>158</v>
      </c>
    </row>
    <row r="287" spans="1:7" outlineLevel="2" x14ac:dyDescent="0.15">
      <c r="A287" s="163" t="s">
        <v>166</v>
      </c>
      <c r="B287" s="163"/>
      <c r="E287" s="11" t="s">
        <v>167</v>
      </c>
      <c r="F287" s="236"/>
      <c r="G287" s="11" t="s">
        <v>158</v>
      </c>
    </row>
    <row r="288" spans="1:7" outlineLevel="2" x14ac:dyDescent="0.15">
      <c r="A288" s="163" t="s">
        <v>168</v>
      </c>
      <c r="B288" s="163"/>
      <c r="E288" s="11" t="s">
        <v>169</v>
      </c>
      <c r="F288" s="236"/>
      <c r="G288" s="11" t="s">
        <v>158</v>
      </c>
    </row>
    <row r="289" spans="1:7" outlineLevel="2" x14ac:dyDescent="0.15">
      <c r="A289" s="163" t="s">
        <v>170</v>
      </c>
      <c r="B289" s="163"/>
      <c r="E289" s="11" t="s">
        <v>171</v>
      </c>
      <c r="F289" s="236"/>
      <c r="G289" s="11" t="s">
        <v>158</v>
      </c>
    </row>
    <row r="290" spans="1:7" outlineLevel="2" x14ac:dyDescent="0.15">
      <c r="A290" s="163" t="s">
        <v>172</v>
      </c>
      <c r="B290" s="163"/>
      <c r="E290" s="11" t="s">
        <v>173</v>
      </c>
      <c r="F290" s="236"/>
      <c r="G290" s="11" t="s">
        <v>158</v>
      </c>
    </row>
    <row r="291" spans="1:7" outlineLevel="2" x14ac:dyDescent="0.15">
      <c r="A291" s="163"/>
      <c r="B291" s="163"/>
      <c r="E291" s="11" t="s">
        <v>174</v>
      </c>
      <c r="F291" s="11" t="s">
        <v>14</v>
      </c>
    </row>
    <row r="292" spans="1:7" outlineLevel="1" x14ac:dyDescent="0.15">
      <c r="A292" s="163"/>
      <c r="B292" s="163"/>
    </row>
    <row r="293" spans="1:7" outlineLevel="1" x14ac:dyDescent="0.15">
      <c r="A293" s="163"/>
      <c r="B293" s="163" t="s">
        <v>175</v>
      </c>
    </row>
    <row r="294" spans="1:7" outlineLevel="2" x14ac:dyDescent="0.15">
      <c r="A294" s="163" t="s">
        <v>176</v>
      </c>
      <c r="B294" s="163"/>
      <c r="E294" s="11" t="s">
        <v>177</v>
      </c>
      <c r="F294" s="236"/>
      <c r="G294" s="11" t="s">
        <v>158</v>
      </c>
    </row>
    <row r="295" spans="1:7" outlineLevel="2" x14ac:dyDescent="0.15">
      <c r="A295" s="163" t="s">
        <v>178</v>
      </c>
      <c r="B295" s="163"/>
      <c r="E295" s="11" t="s">
        <v>179</v>
      </c>
      <c r="F295" s="236"/>
      <c r="G295" s="11" t="s">
        <v>158</v>
      </c>
    </row>
    <row r="296" spans="1:7" outlineLevel="2" x14ac:dyDescent="0.15">
      <c r="A296" s="163" t="s">
        <v>180</v>
      </c>
      <c r="B296" s="163"/>
      <c r="E296" s="11" t="s">
        <v>181</v>
      </c>
      <c r="F296" s="236"/>
      <c r="G296" s="11" t="s">
        <v>158</v>
      </c>
    </row>
    <row r="297" spans="1:7" outlineLevel="2" x14ac:dyDescent="0.15">
      <c r="A297" s="163" t="s">
        <v>182</v>
      </c>
      <c r="B297" s="163"/>
      <c r="E297" s="11" t="s">
        <v>183</v>
      </c>
      <c r="F297" s="236"/>
      <c r="G297" s="11" t="s">
        <v>158</v>
      </c>
    </row>
    <row r="298" spans="1:7" outlineLevel="2" x14ac:dyDescent="0.15">
      <c r="A298" s="163" t="s">
        <v>184</v>
      </c>
      <c r="B298" s="163"/>
      <c r="E298" s="11" t="s">
        <v>185</v>
      </c>
      <c r="F298" s="236"/>
      <c r="G298" s="11" t="s">
        <v>158</v>
      </c>
    </row>
    <row r="299" spans="1:7" outlineLevel="2" x14ac:dyDescent="0.15">
      <c r="A299" s="163" t="s">
        <v>186</v>
      </c>
      <c r="B299" s="163"/>
      <c r="E299" s="11" t="s">
        <v>187</v>
      </c>
      <c r="F299" s="236"/>
      <c r="G299" s="11" t="s">
        <v>158</v>
      </c>
    </row>
    <row r="300" spans="1:7" outlineLevel="2" x14ac:dyDescent="0.15">
      <c r="A300" s="163" t="s">
        <v>188</v>
      </c>
      <c r="B300" s="163"/>
      <c r="E300" s="11" t="s">
        <v>189</v>
      </c>
      <c r="F300" s="236"/>
      <c r="G300" s="11" t="s">
        <v>158</v>
      </c>
    </row>
    <row r="301" spans="1:7" outlineLevel="2" x14ac:dyDescent="0.15">
      <c r="A301" s="163"/>
      <c r="B301" s="163"/>
      <c r="E301" s="11" t="s">
        <v>190</v>
      </c>
      <c r="F301" s="11" t="s">
        <v>14</v>
      </c>
    </row>
    <row r="302" spans="1:7" outlineLevel="2" x14ac:dyDescent="0.15">
      <c r="A302" s="163" t="s">
        <v>191</v>
      </c>
      <c r="B302" s="163"/>
      <c r="E302" s="11" t="s">
        <v>192</v>
      </c>
      <c r="F302" s="236"/>
      <c r="G302" s="11" t="s">
        <v>158</v>
      </c>
    </row>
    <row r="303" spans="1:7" outlineLevel="2" x14ac:dyDescent="0.15">
      <c r="A303" s="163" t="s">
        <v>193</v>
      </c>
      <c r="B303" s="163"/>
      <c r="E303" s="11" t="s">
        <v>194</v>
      </c>
      <c r="F303" s="236"/>
      <c r="G303" s="11" t="s">
        <v>158</v>
      </c>
    </row>
    <row r="304" spans="1:7" outlineLevel="2" x14ac:dyDescent="0.15">
      <c r="A304" s="163" t="s">
        <v>195</v>
      </c>
      <c r="B304" s="163"/>
      <c r="E304" s="11" t="s">
        <v>196</v>
      </c>
      <c r="F304" s="236"/>
      <c r="G304" s="11" t="s">
        <v>158</v>
      </c>
    </row>
    <row r="305" spans="1:7" outlineLevel="2" x14ac:dyDescent="0.15">
      <c r="A305" s="163" t="s">
        <v>197</v>
      </c>
      <c r="B305" s="163"/>
      <c r="E305" s="11" t="s">
        <v>198</v>
      </c>
      <c r="F305" s="236"/>
      <c r="G305" s="11" t="s">
        <v>158</v>
      </c>
    </row>
    <row r="306" spans="1:7" outlineLevel="2" x14ac:dyDescent="0.15">
      <c r="A306" s="163" t="s">
        <v>199</v>
      </c>
      <c r="B306" s="163"/>
      <c r="E306" s="11" t="s">
        <v>200</v>
      </c>
      <c r="F306" s="236"/>
      <c r="G306" s="11" t="s">
        <v>158</v>
      </c>
    </row>
    <row r="307" spans="1:7" outlineLevel="2" x14ac:dyDescent="0.15">
      <c r="A307" s="163" t="s">
        <v>201</v>
      </c>
      <c r="B307" s="163"/>
      <c r="E307" s="11" t="s">
        <v>202</v>
      </c>
      <c r="F307" s="236"/>
      <c r="G307" s="11" t="s">
        <v>158</v>
      </c>
    </row>
    <row r="308" spans="1:7" outlineLevel="2" x14ac:dyDescent="0.15">
      <c r="A308" s="163" t="s">
        <v>203</v>
      </c>
      <c r="B308" s="163"/>
      <c r="E308" s="11" t="s">
        <v>204</v>
      </c>
      <c r="F308" s="236"/>
      <c r="G308" s="11" t="s">
        <v>158</v>
      </c>
    </row>
    <row r="309" spans="1:7" outlineLevel="2" x14ac:dyDescent="0.15">
      <c r="A309" s="163" t="s">
        <v>205</v>
      </c>
      <c r="B309" s="163"/>
      <c r="E309" s="11" t="s">
        <v>206</v>
      </c>
      <c r="F309" s="236"/>
      <c r="G309" s="11" t="s">
        <v>158</v>
      </c>
    </row>
    <row r="310" spans="1:7" outlineLevel="2" x14ac:dyDescent="0.15">
      <c r="A310" s="163" t="s">
        <v>207</v>
      </c>
      <c r="B310" s="163"/>
      <c r="E310" s="11" t="s">
        <v>208</v>
      </c>
      <c r="F310" s="236"/>
      <c r="G310" s="11" t="s">
        <v>158</v>
      </c>
    </row>
    <row r="311" spans="1:7" outlineLevel="2" x14ac:dyDescent="0.15">
      <c r="A311" s="163" t="s">
        <v>209</v>
      </c>
      <c r="B311" s="163"/>
      <c r="E311" s="11" t="s">
        <v>210</v>
      </c>
      <c r="F311" s="236"/>
      <c r="G311" s="11" t="s">
        <v>158</v>
      </c>
    </row>
    <row r="312" spans="1:7" outlineLevel="2" x14ac:dyDescent="0.15">
      <c r="A312" s="163"/>
      <c r="B312" s="163"/>
      <c r="E312" s="11" t="s">
        <v>211</v>
      </c>
      <c r="F312" s="11" t="s">
        <v>14</v>
      </c>
    </row>
    <row r="313" spans="1:7" outlineLevel="2" x14ac:dyDescent="0.15">
      <c r="A313" s="163" t="s">
        <v>212</v>
      </c>
      <c r="B313" s="163"/>
      <c r="E313" s="11" t="s">
        <v>213</v>
      </c>
      <c r="F313" s="236"/>
      <c r="G313" s="11" t="s">
        <v>158</v>
      </c>
    </row>
    <row r="314" spans="1:7" outlineLevel="2" x14ac:dyDescent="0.15">
      <c r="A314" s="163" t="s">
        <v>214</v>
      </c>
      <c r="B314" s="163"/>
      <c r="E314" s="11" t="s">
        <v>215</v>
      </c>
      <c r="F314" s="236"/>
      <c r="G314" s="11" t="s">
        <v>158</v>
      </c>
    </row>
    <row r="315" spans="1:7" outlineLevel="2" x14ac:dyDescent="0.15">
      <c r="A315" s="163" t="s">
        <v>216</v>
      </c>
      <c r="B315" s="163"/>
      <c r="E315" s="11" t="s">
        <v>217</v>
      </c>
      <c r="F315" s="236"/>
      <c r="G315" s="11" t="s">
        <v>158</v>
      </c>
    </row>
    <row r="316" spans="1:7" outlineLevel="2" x14ac:dyDescent="0.15">
      <c r="A316" s="163" t="s">
        <v>218</v>
      </c>
      <c r="B316" s="163"/>
      <c r="E316" s="11" t="s">
        <v>219</v>
      </c>
      <c r="F316" s="236"/>
      <c r="G316" s="11" t="s">
        <v>158</v>
      </c>
    </row>
    <row r="317" spans="1:7" outlineLevel="2" x14ac:dyDescent="0.15">
      <c r="A317" s="163" t="s">
        <v>220</v>
      </c>
      <c r="B317" s="163"/>
      <c r="E317" s="11" t="s">
        <v>221</v>
      </c>
      <c r="F317" s="236"/>
      <c r="G317" s="11" t="s">
        <v>158</v>
      </c>
    </row>
    <row r="318" spans="1:7" outlineLevel="2" x14ac:dyDescent="0.15">
      <c r="A318" s="163" t="s">
        <v>222</v>
      </c>
      <c r="B318" s="163"/>
      <c r="E318" s="11" t="s">
        <v>223</v>
      </c>
      <c r="F318" s="236"/>
      <c r="G318" s="11" t="s">
        <v>158</v>
      </c>
    </row>
    <row r="319" spans="1:7" outlineLevel="2" x14ac:dyDescent="0.15">
      <c r="A319" s="163" t="s">
        <v>224</v>
      </c>
      <c r="B319" s="163"/>
      <c r="E319" s="11" t="s">
        <v>225</v>
      </c>
      <c r="F319" s="236"/>
      <c r="G319" s="11" t="s">
        <v>158</v>
      </c>
    </row>
    <row r="320" spans="1:7" outlineLevel="2" x14ac:dyDescent="0.15">
      <c r="A320" s="163"/>
      <c r="B320" s="163"/>
      <c r="E320" s="11" t="s">
        <v>226</v>
      </c>
      <c r="F320" s="11" t="s">
        <v>14</v>
      </c>
    </row>
    <row r="321" spans="1:7" outlineLevel="2" x14ac:dyDescent="0.15">
      <c r="A321" s="163" t="s">
        <v>227</v>
      </c>
      <c r="B321" s="163"/>
      <c r="E321" s="11" t="s">
        <v>228</v>
      </c>
      <c r="F321" s="236"/>
      <c r="G321" s="11" t="s">
        <v>158</v>
      </c>
    </row>
    <row r="322" spans="1:7" outlineLevel="2" x14ac:dyDescent="0.15">
      <c r="A322" s="163" t="s">
        <v>229</v>
      </c>
      <c r="B322" s="163"/>
      <c r="E322" s="11" t="s">
        <v>230</v>
      </c>
      <c r="F322" s="236"/>
      <c r="G322" s="11" t="s">
        <v>158</v>
      </c>
    </row>
    <row r="323" spans="1:7" outlineLevel="2" x14ac:dyDescent="0.15">
      <c r="A323" s="163" t="s">
        <v>231</v>
      </c>
      <c r="B323" s="163"/>
      <c r="E323" s="11" t="s">
        <v>232</v>
      </c>
      <c r="F323" s="236"/>
      <c r="G323" s="11" t="s">
        <v>158</v>
      </c>
    </row>
    <row r="324" spans="1:7" outlineLevel="2" x14ac:dyDescent="0.15">
      <c r="A324" s="163" t="s">
        <v>233</v>
      </c>
      <c r="B324" s="163"/>
      <c r="E324" s="11" t="s">
        <v>234</v>
      </c>
      <c r="F324" s="236"/>
      <c r="G324" s="11" t="s">
        <v>158</v>
      </c>
    </row>
    <row r="325" spans="1:7" outlineLevel="2" x14ac:dyDescent="0.15">
      <c r="A325" s="163" t="s">
        <v>235</v>
      </c>
      <c r="B325" s="163"/>
      <c r="E325" s="11" t="s">
        <v>236</v>
      </c>
      <c r="F325" s="236"/>
      <c r="G325" s="11" t="s">
        <v>158</v>
      </c>
    </row>
    <row r="326" spans="1:7" outlineLevel="2" x14ac:dyDescent="0.15">
      <c r="A326" s="163" t="s">
        <v>237</v>
      </c>
      <c r="B326" s="163"/>
      <c r="E326" s="11" t="s">
        <v>238</v>
      </c>
      <c r="F326" s="236"/>
      <c r="G326" s="11" t="s">
        <v>158</v>
      </c>
    </row>
    <row r="327" spans="1:7" outlineLevel="2" x14ac:dyDescent="0.15">
      <c r="A327" s="163" t="s">
        <v>239</v>
      </c>
      <c r="B327" s="163"/>
      <c r="E327" s="11" t="s">
        <v>240</v>
      </c>
      <c r="F327" s="236"/>
      <c r="G327" s="11" t="s">
        <v>158</v>
      </c>
    </row>
    <row r="328" spans="1:7" outlineLevel="2" x14ac:dyDescent="0.15">
      <c r="A328" s="163"/>
      <c r="B328" s="163"/>
      <c r="E328" s="11" t="s">
        <v>241</v>
      </c>
      <c r="F328" s="11" t="s">
        <v>14</v>
      </c>
    </row>
    <row r="329" spans="1:7" outlineLevel="1" x14ac:dyDescent="0.15">
      <c r="A329" s="163"/>
      <c r="B329" s="163"/>
    </row>
    <row r="330" spans="1:7" outlineLevel="1" x14ac:dyDescent="0.15">
      <c r="A330" s="163"/>
      <c r="B330" s="163" t="s">
        <v>242</v>
      </c>
    </row>
    <row r="331" spans="1:7" outlineLevel="2" x14ac:dyDescent="0.15">
      <c r="A331" s="163" t="s">
        <v>176</v>
      </c>
      <c r="B331" s="163"/>
      <c r="E331" s="11" t="s">
        <v>243</v>
      </c>
      <c r="F331" s="236"/>
      <c r="G331" s="11" t="s">
        <v>158</v>
      </c>
    </row>
    <row r="332" spans="1:7" outlineLevel="2" x14ac:dyDescent="0.15">
      <c r="A332" s="163" t="s">
        <v>178</v>
      </c>
      <c r="B332" s="163"/>
      <c r="E332" s="11" t="s">
        <v>244</v>
      </c>
      <c r="F332" s="236"/>
      <c r="G332" s="11" t="s">
        <v>158</v>
      </c>
    </row>
    <row r="333" spans="1:7" outlineLevel="2" x14ac:dyDescent="0.15">
      <c r="A333" s="163" t="s">
        <v>180</v>
      </c>
      <c r="B333" s="163"/>
      <c r="E333" s="11" t="s">
        <v>245</v>
      </c>
      <c r="F333" s="236"/>
      <c r="G333" s="11" t="s">
        <v>158</v>
      </c>
    </row>
    <row r="334" spans="1:7" outlineLevel="2" x14ac:dyDescent="0.15">
      <c r="A334" s="163" t="s">
        <v>182</v>
      </c>
      <c r="B334" s="163"/>
      <c r="E334" s="11" t="s">
        <v>246</v>
      </c>
      <c r="F334" s="236"/>
      <c r="G334" s="11" t="s">
        <v>158</v>
      </c>
    </row>
    <row r="335" spans="1:7" outlineLevel="2" x14ac:dyDescent="0.15">
      <c r="A335" s="163" t="s">
        <v>184</v>
      </c>
      <c r="B335" s="163"/>
      <c r="E335" s="11" t="s">
        <v>247</v>
      </c>
      <c r="F335" s="236"/>
      <c r="G335" s="11" t="s">
        <v>158</v>
      </c>
    </row>
    <row r="336" spans="1:7" outlineLevel="2" x14ac:dyDescent="0.15">
      <c r="A336" s="163" t="s">
        <v>186</v>
      </c>
      <c r="B336" s="163"/>
      <c r="E336" s="11" t="s">
        <v>248</v>
      </c>
      <c r="F336" s="236"/>
      <c r="G336" s="11" t="s">
        <v>158</v>
      </c>
    </row>
    <row r="337" spans="1:7" outlineLevel="2" x14ac:dyDescent="0.15">
      <c r="A337" s="163" t="s">
        <v>188</v>
      </c>
      <c r="B337" s="163"/>
      <c r="E337" s="11" t="s">
        <v>249</v>
      </c>
      <c r="F337" s="236"/>
      <c r="G337" s="11" t="s">
        <v>158</v>
      </c>
    </row>
    <row r="338" spans="1:7" outlineLevel="2" x14ac:dyDescent="0.15">
      <c r="A338" s="163"/>
      <c r="B338" s="163"/>
      <c r="E338" s="11" t="s">
        <v>250</v>
      </c>
      <c r="F338" s="11" t="s">
        <v>14</v>
      </c>
    </row>
    <row r="339" spans="1:7" outlineLevel="2" x14ac:dyDescent="0.15">
      <c r="A339" s="163" t="s">
        <v>191</v>
      </c>
      <c r="B339" s="163"/>
      <c r="E339" s="11" t="s">
        <v>251</v>
      </c>
      <c r="F339" s="236"/>
      <c r="G339" s="11" t="s">
        <v>158</v>
      </c>
    </row>
    <row r="340" spans="1:7" outlineLevel="2" x14ac:dyDescent="0.15">
      <c r="A340" s="163" t="s">
        <v>193</v>
      </c>
      <c r="B340" s="163"/>
      <c r="E340" s="11" t="s">
        <v>252</v>
      </c>
      <c r="F340" s="236"/>
      <c r="G340" s="11" t="s">
        <v>158</v>
      </c>
    </row>
    <row r="341" spans="1:7" outlineLevel="2" x14ac:dyDescent="0.15">
      <c r="A341" s="163" t="s">
        <v>195</v>
      </c>
      <c r="B341" s="163"/>
      <c r="E341" s="11" t="s">
        <v>253</v>
      </c>
      <c r="F341" s="236"/>
      <c r="G341" s="11" t="s">
        <v>158</v>
      </c>
    </row>
    <row r="342" spans="1:7" outlineLevel="2" x14ac:dyDescent="0.15">
      <c r="A342" s="163" t="s">
        <v>197</v>
      </c>
      <c r="B342" s="163"/>
      <c r="E342" s="11" t="s">
        <v>254</v>
      </c>
      <c r="F342" s="236"/>
      <c r="G342" s="11" t="s">
        <v>158</v>
      </c>
    </row>
    <row r="343" spans="1:7" outlineLevel="2" x14ac:dyDescent="0.15">
      <c r="A343" s="163" t="s">
        <v>199</v>
      </c>
      <c r="B343" s="163"/>
      <c r="E343" s="11" t="s">
        <v>255</v>
      </c>
      <c r="F343" s="236"/>
      <c r="G343" s="11" t="s">
        <v>158</v>
      </c>
    </row>
    <row r="344" spans="1:7" outlineLevel="2" x14ac:dyDescent="0.15">
      <c r="A344" s="163" t="s">
        <v>201</v>
      </c>
      <c r="B344" s="163"/>
      <c r="E344" s="11" t="s">
        <v>256</v>
      </c>
      <c r="F344" s="236"/>
      <c r="G344" s="11" t="s">
        <v>158</v>
      </c>
    </row>
    <row r="345" spans="1:7" outlineLevel="2" x14ac:dyDescent="0.15">
      <c r="A345" s="163" t="s">
        <v>203</v>
      </c>
      <c r="B345" s="163"/>
      <c r="E345" s="11" t="s">
        <v>257</v>
      </c>
      <c r="F345" s="236"/>
      <c r="G345" s="11" t="s">
        <v>158</v>
      </c>
    </row>
    <row r="346" spans="1:7" outlineLevel="2" x14ac:dyDescent="0.15">
      <c r="A346" s="163" t="s">
        <v>205</v>
      </c>
      <c r="B346" s="163"/>
      <c r="E346" s="11" t="s">
        <v>258</v>
      </c>
      <c r="F346" s="236"/>
      <c r="G346" s="11" t="s">
        <v>158</v>
      </c>
    </row>
    <row r="347" spans="1:7" outlineLevel="2" x14ac:dyDescent="0.15">
      <c r="A347" s="163" t="s">
        <v>207</v>
      </c>
      <c r="B347" s="163"/>
      <c r="E347" s="11" t="s">
        <v>259</v>
      </c>
      <c r="F347" s="236"/>
      <c r="G347" s="11" t="s">
        <v>158</v>
      </c>
    </row>
    <row r="348" spans="1:7" outlineLevel="2" x14ac:dyDescent="0.15">
      <c r="A348" s="163" t="s">
        <v>209</v>
      </c>
      <c r="B348" s="163"/>
      <c r="E348" s="11" t="s">
        <v>260</v>
      </c>
      <c r="F348" s="236"/>
      <c r="G348" s="11" t="s">
        <v>158</v>
      </c>
    </row>
    <row r="349" spans="1:7" outlineLevel="2" x14ac:dyDescent="0.15">
      <c r="A349" s="163"/>
      <c r="B349" s="163"/>
      <c r="E349" s="11" t="s">
        <v>261</v>
      </c>
      <c r="F349" s="11" t="s">
        <v>14</v>
      </c>
    </row>
    <row r="350" spans="1:7" outlineLevel="2" x14ac:dyDescent="0.15">
      <c r="A350" s="163" t="s">
        <v>212</v>
      </c>
      <c r="B350" s="163"/>
      <c r="E350" s="11" t="s">
        <v>262</v>
      </c>
      <c r="F350" s="236"/>
      <c r="G350" s="11" t="s">
        <v>158</v>
      </c>
    </row>
    <row r="351" spans="1:7" outlineLevel="2" x14ac:dyDescent="0.15">
      <c r="A351" s="163" t="s">
        <v>214</v>
      </c>
      <c r="B351" s="163"/>
      <c r="E351" s="11" t="s">
        <v>263</v>
      </c>
      <c r="F351" s="236"/>
      <c r="G351" s="11" t="s">
        <v>158</v>
      </c>
    </row>
    <row r="352" spans="1:7" outlineLevel="2" x14ac:dyDescent="0.15">
      <c r="A352" s="163" t="s">
        <v>216</v>
      </c>
      <c r="B352" s="163"/>
      <c r="E352" s="11" t="s">
        <v>264</v>
      </c>
      <c r="F352" s="236"/>
      <c r="G352" s="11" t="s">
        <v>158</v>
      </c>
    </row>
    <row r="353" spans="1:7" outlineLevel="2" x14ac:dyDescent="0.15">
      <c r="A353" s="163" t="s">
        <v>218</v>
      </c>
      <c r="B353" s="163"/>
      <c r="E353" s="11" t="s">
        <v>265</v>
      </c>
      <c r="F353" s="236"/>
      <c r="G353" s="11" t="s">
        <v>158</v>
      </c>
    </row>
    <row r="354" spans="1:7" outlineLevel="2" x14ac:dyDescent="0.15">
      <c r="A354" s="163" t="s">
        <v>220</v>
      </c>
      <c r="B354" s="163"/>
      <c r="E354" s="11" t="s">
        <v>266</v>
      </c>
      <c r="F354" s="236"/>
      <c r="G354" s="11" t="s">
        <v>158</v>
      </c>
    </row>
    <row r="355" spans="1:7" outlineLevel="2" x14ac:dyDescent="0.15">
      <c r="A355" s="163" t="s">
        <v>222</v>
      </c>
      <c r="B355" s="163"/>
      <c r="E355" s="11" t="s">
        <v>267</v>
      </c>
      <c r="F355" s="236"/>
      <c r="G355" s="11" t="s">
        <v>158</v>
      </c>
    </row>
    <row r="356" spans="1:7" outlineLevel="2" x14ac:dyDescent="0.15">
      <c r="A356" s="163" t="s">
        <v>224</v>
      </c>
      <c r="B356" s="163"/>
      <c r="E356" s="11" t="s">
        <v>268</v>
      </c>
      <c r="F356" s="236"/>
      <c r="G356" s="11" t="s">
        <v>158</v>
      </c>
    </row>
    <row r="357" spans="1:7" outlineLevel="2" x14ac:dyDescent="0.15">
      <c r="A357" s="163"/>
      <c r="B357" s="163"/>
      <c r="E357" s="11" t="s">
        <v>269</v>
      </c>
      <c r="F357" s="11" t="s">
        <v>14</v>
      </c>
    </row>
    <row r="358" spans="1:7" outlineLevel="2" x14ac:dyDescent="0.15">
      <c r="A358" s="163" t="s">
        <v>227</v>
      </c>
      <c r="B358" s="163"/>
      <c r="E358" s="11" t="s">
        <v>270</v>
      </c>
      <c r="F358" s="236"/>
      <c r="G358" s="11" t="s">
        <v>158</v>
      </c>
    </row>
    <row r="359" spans="1:7" outlineLevel="2" x14ac:dyDescent="0.15">
      <c r="A359" s="163" t="s">
        <v>229</v>
      </c>
      <c r="B359" s="163"/>
      <c r="E359" s="11" t="s">
        <v>271</v>
      </c>
      <c r="F359" s="236"/>
      <c r="G359" s="11" t="s">
        <v>158</v>
      </c>
    </row>
    <row r="360" spans="1:7" outlineLevel="2" x14ac:dyDescent="0.15">
      <c r="A360" s="163" t="s">
        <v>231</v>
      </c>
      <c r="B360" s="163"/>
      <c r="E360" s="11" t="s">
        <v>272</v>
      </c>
      <c r="F360" s="236"/>
      <c r="G360" s="11" t="s">
        <v>158</v>
      </c>
    </row>
    <row r="361" spans="1:7" outlineLevel="2" x14ac:dyDescent="0.15">
      <c r="A361" s="163" t="s">
        <v>233</v>
      </c>
      <c r="B361" s="163"/>
      <c r="E361" s="11" t="s">
        <v>273</v>
      </c>
      <c r="F361" s="236"/>
      <c r="G361" s="11" t="s">
        <v>158</v>
      </c>
    </row>
    <row r="362" spans="1:7" outlineLevel="2" x14ac:dyDescent="0.15">
      <c r="A362" s="163" t="s">
        <v>235</v>
      </c>
      <c r="B362" s="163"/>
      <c r="E362" s="11" t="s">
        <v>274</v>
      </c>
      <c r="F362" s="236"/>
      <c r="G362" s="11" t="s">
        <v>158</v>
      </c>
    </row>
    <row r="363" spans="1:7" outlineLevel="2" x14ac:dyDescent="0.15">
      <c r="A363" s="163" t="s">
        <v>237</v>
      </c>
      <c r="B363" s="163"/>
      <c r="E363" s="11" t="s">
        <v>275</v>
      </c>
      <c r="F363" s="236"/>
      <c r="G363" s="11" t="s">
        <v>158</v>
      </c>
    </row>
    <row r="364" spans="1:7" outlineLevel="2" x14ac:dyDescent="0.15">
      <c r="A364" s="163" t="s">
        <v>239</v>
      </c>
      <c r="B364" s="163"/>
      <c r="E364" s="11" t="s">
        <v>276</v>
      </c>
      <c r="F364" s="236"/>
      <c r="G364" s="11" t="s">
        <v>158</v>
      </c>
    </row>
    <row r="365" spans="1:7" outlineLevel="2" x14ac:dyDescent="0.15">
      <c r="A365" s="163"/>
      <c r="B365" s="163"/>
      <c r="E365" s="11" t="s">
        <v>277</v>
      </c>
      <c r="F365" s="11" t="s">
        <v>14</v>
      </c>
    </row>
    <row r="366" spans="1:7" outlineLevel="2" x14ac:dyDescent="0.15">
      <c r="A366" s="163"/>
      <c r="B366" s="163"/>
    </row>
    <row r="367" spans="1:7" outlineLevel="2" x14ac:dyDescent="0.15">
      <c r="A367" s="163"/>
      <c r="B367" s="163" t="s">
        <v>278</v>
      </c>
    </row>
    <row r="368" spans="1:7" outlineLevel="2" x14ac:dyDescent="0.15">
      <c r="A368" s="163"/>
      <c r="B368" s="163"/>
      <c r="E368" s="11" t="s">
        <v>279</v>
      </c>
      <c r="F368" s="218">
        <v>2026</v>
      </c>
      <c r="G368" s="11" t="s">
        <v>280</v>
      </c>
    </row>
    <row r="369" spans="1:23" outlineLevel="2" x14ac:dyDescent="0.15">
      <c r="A369" s="163"/>
      <c r="B369" s="163"/>
      <c r="E369" s="11" t="s">
        <v>281</v>
      </c>
      <c r="F369" s="218">
        <v>2027</v>
      </c>
      <c r="G369" s="11" t="s">
        <v>280</v>
      </c>
    </row>
    <row r="370" spans="1:23" outlineLevel="2" x14ac:dyDescent="0.15">
      <c r="A370" s="163"/>
      <c r="B370" s="163"/>
    </row>
    <row r="372" spans="1:23" x14ac:dyDescent="0.15">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15"/>
    <row r="374" spans="1:23" outlineLevel="1" x14ac:dyDescent="0.15">
      <c r="B374" s="10" t="str">
        <f xml:space="preserve"> 'PD12'!B$20</f>
        <v>PR14 Blind Year reconciliation end-of-period revenue adjustments</v>
      </c>
    </row>
    <row r="375" spans="1:23" outlineLevel="2" x14ac:dyDescent="0.15"/>
    <row r="376" spans="1:23" outlineLevel="2" x14ac:dyDescent="0.15">
      <c r="E376" s="11" t="s">
        <v>283</v>
      </c>
      <c r="F376" s="222">
        <v>1</v>
      </c>
      <c r="G376" s="11" t="s">
        <v>284</v>
      </c>
    </row>
    <row r="377" spans="1:23" outlineLevel="2" x14ac:dyDescent="0.15">
      <c r="E377" s="11" t="s">
        <v>285</v>
      </c>
      <c r="F377" s="222"/>
      <c r="G377" s="11" t="s">
        <v>284</v>
      </c>
    </row>
    <row r="378" spans="1:23" outlineLevel="2" x14ac:dyDescent="0.15">
      <c r="E378" s="11" t="s">
        <v>286</v>
      </c>
      <c r="F378" s="222">
        <v>1</v>
      </c>
      <c r="G378" s="11" t="s">
        <v>284</v>
      </c>
    </row>
    <row r="379" spans="1:23" outlineLevel="2" x14ac:dyDescent="0.15">
      <c r="E379" s="11" t="s">
        <v>287</v>
      </c>
      <c r="F379" s="222"/>
      <c r="G379" s="11" t="s">
        <v>284</v>
      </c>
    </row>
    <row r="380" spans="1:23" outlineLevel="2" x14ac:dyDescent="0.15">
      <c r="E380" s="11" t="s">
        <v>288</v>
      </c>
      <c r="F380" s="222"/>
      <c r="G380" s="11" t="s">
        <v>284</v>
      </c>
    </row>
    <row r="381" spans="1:23" outlineLevel="1" x14ac:dyDescent="0.15"/>
    <row r="382" spans="1:23" outlineLevel="1" x14ac:dyDescent="0.15">
      <c r="B382" s="10" t="str">
        <f xml:space="preserve"> 'PD12'!B$27</f>
        <v>PR19 reconciliation revenue adjustments</v>
      </c>
    </row>
    <row r="383" spans="1:23" outlineLevel="2" x14ac:dyDescent="0.15"/>
    <row r="384" spans="1:23" outlineLevel="2" x14ac:dyDescent="0.15">
      <c r="E384" s="11" t="s">
        <v>289</v>
      </c>
      <c r="F384" s="222">
        <v>1</v>
      </c>
      <c r="G384" s="11" t="s">
        <v>284</v>
      </c>
    </row>
    <row r="385" spans="5:7" outlineLevel="2" x14ac:dyDescent="0.15">
      <c r="E385" s="11" t="s">
        <v>290</v>
      </c>
      <c r="F385" s="222">
        <v>1</v>
      </c>
      <c r="G385" s="11" t="s">
        <v>284</v>
      </c>
    </row>
    <row r="386" spans="5:7" outlineLevel="2" x14ac:dyDescent="0.15">
      <c r="E386" s="11" t="s">
        <v>291</v>
      </c>
      <c r="F386" s="222">
        <v>1</v>
      </c>
      <c r="G386" s="11" t="s">
        <v>284</v>
      </c>
    </row>
    <row r="387" spans="5:7" outlineLevel="2" x14ac:dyDescent="0.15">
      <c r="E387" s="11" t="s">
        <v>292</v>
      </c>
      <c r="F387" s="222">
        <v>1</v>
      </c>
      <c r="G387" s="11" t="s">
        <v>284</v>
      </c>
    </row>
    <row r="388" spans="5:7" outlineLevel="2" x14ac:dyDescent="0.15">
      <c r="E388" s="11" t="s">
        <v>293</v>
      </c>
      <c r="F388" s="222">
        <v>1</v>
      </c>
      <c r="G388" s="11" t="s">
        <v>284</v>
      </c>
    </row>
    <row r="389" spans="5:7" outlineLevel="2" x14ac:dyDescent="0.15">
      <c r="E389" s="11" t="s">
        <v>294</v>
      </c>
      <c r="F389" s="222">
        <v>1</v>
      </c>
      <c r="G389" s="11" t="s">
        <v>284</v>
      </c>
    </row>
    <row r="390" spans="5:7" outlineLevel="2" x14ac:dyDescent="0.15">
      <c r="E390" s="11" t="s">
        <v>295</v>
      </c>
      <c r="F390" s="222">
        <v>0</v>
      </c>
      <c r="G390" s="11" t="s">
        <v>284</v>
      </c>
    </row>
    <row r="391" spans="5:7" outlineLevel="2" x14ac:dyDescent="0.15">
      <c r="E391" s="11" t="s">
        <v>296</v>
      </c>
      <c r="F391" s="222">
        <v>1</v>
      </c>
      <c r="G391" s="11" t="s">
        <v>284</v>
      </c>
    </row>
    <row r="392" spans="5:7" outlineLevel="2" x14ac:dyDescent="0.15"/>
    <row r="393" spans="5:7" outlineLevel="2" x14ac:dyDescent="0.15">
      <c r="E393" s="11" t="s">
        <v>297</v>
      </c>
      <c r="F393" s="222"/>
      <c r="G393" s="11" t="s">
        <v>284</v>
      </c>
    </row>
    <row r="394" spans="5:7" outlineLevel="2" x14ac:dyDescent="0.15">
      <c r="E394" s="11" t="s">
        <v>298</v>
      </c>
      <c r="F394" s="222"/>
      <c r="G394" s="11" t="s">
        <v>284</v>
      </c>
    </row>
    <row r="395" spans="5:7" outlineLevel="2" x14ac:dyDescent="0.15">
      <c r="E395" s="11" t="s">
        <v>299</v>
      </c>
      <c r="F395" s="222"/>
      <c r="G395" s="11" t="s">
        <v>284</v>
      </c>
    </row>
    <row r="396" spans="5:7" outlineLevel="2" x14ac:dyDescent="0.15">
      <c r="E396" s="11" t="s">
        <v>300</v>
      </c>
      <c r="F396" s="222"/>
      <c r="G396" s="11" t="s">
        <v>284</v>
      </c>
    </row>
    <row r="397" spans="5:7" outlineLevel="2" x14ac:dyDescent="0.15">
      <c r="E397" s="11" t="s">
        <v>301</v>
      </c>
      <c r="F397" s="222"/>
      <c r="G397" s="11" t="s">
        <v>284</v>
      </c>
    </row>
    <row r="398" spans="5:7" outlineLevel="2" x14ac:dyDescent="0.15">
      <c r="E398" s="11" t="s">
        <v>302</v>
      </c>
      <c r="F398" s="222"/>
      <c r="G398" s="11" t="s">
        <v>284</v>
      </c>
    </row>
    <row r="399" spans="5:7" outlineLevel="2" x14ac:dyDescent="0.15">
      <c r="E399" s="11" t="s">
        <v>303</v>
      </c>
      <c r="F399" s="222"/>
      <c r="G399" s="11" t="s">
        <v>284</v>
      </c>
    </row>
    <row r="400" spans="5:7" outlineLevel="2" x14ac:dyDescent="0.15">
      <c r="E400" s="11" t="s">
        <v>304</v>
      </c>
      <c r="F400" s="222"/>
      <c r="G400" s="11" t="s">
        <v>284</v>
      </c>
    </row>
    <row r="401" spans="5:7" outlineLevel="2" x14ac:dyDescent="0.15"/>
    <row r="402" spans="5:7" outlineLevel="2" x14ac:dyDescent="0.15">
      <c r="E402" s="11" t="s">
        <v>305</v>
      </c>
      <c r="F402" s="222">
        <v>1</v>
      </c>
      <c r="G402" s="11" t="s">
        <v>284</v>
      </c>
    </row>
    <row r="403" spans="5:7" outlineLevel="2" x14ac:dyDescent="0.15">
      <c r="E403" s="11" t="s">
        <v>306</v>
      </c>
      <c r="F403" s="222">
        <v>1</v>
      </c>
      <c r="G403" s="11" t="s">
        <v>284</v>
      </c>
    </row>
    <row r="404" spans="5:7" outlineLevel="2" x14ac:dyDescent="0.15">
      <c r="E404" s="11" t="s">
        <v>307</v>
      </c>
      <c r="F404" s="222">
        <v>1</v>
      </c>
      <c r="G404" s="11" t="s">
        <v>284</v>
      </c>
    </row>
    <row r="405" spans="5:7" outlineLevel="2" x14ac:dyDescent="0.15">
      <c r="E405" s="11" t="s">
        <v>308</v>
      </c>
      <c r="F405" s="222">
        <v>1</v>
      </c>
      <c r="G405" s="11" t="s">
        <v>284</v>
      </c>
    </row>
    <row r="406" spans="5:7" outlineLevel="2" x14ac:dyDescent="0.15">
      <c r="E406" s="11" t="s">
        <v>309</v>
      </c>
      <c r="F406" s="222">
        <v>1</v>
      </c>
      <c r="G406" s="11" t="s">
        <v>284</v>
      </c>
    </row>
    <row r="407" spans="5:7" outlineLevel="2" x14ac:dyDescent="0.15">
      <c r="E407" s="11" t="s">
        <v>310</v>
      </c>
      <c r="F407" s="222">
        <v>1</v>
      </c>
      <c r="G407" s="11" t="s">
        <v>284</v>
      </c>
    </row>
    <row r="408" spans="5:7" outlineLevel="2" x14ac:dyDescent="0.15">
      <c r="E408" s="11" t="s">
        <v>311</v>
      </c>
      <c r="F408" s="222">
        <v>0</v>
      </c>
      <c r="G408" s="11" t="s">
        <v>284</v>
      </c>
    </row>
    <row r="409" spans="5:7" outlineLevel="2" x14ac:dyDescent="0.15">
      <c r="E409" s="11" t="s">
        <v>312</v>
      </c>
      <c r="F409" s="222">
        <v>1</v>
      </c>
      <c r="G409" s="11" t="s">
        <v>284</v>
      </c>
    </row>
    <row r="410" spans="5:7" outlineLevel="2" x14ac:dyDescent="0.15"/>
    <row r="411" spans="5:7" outlineLevel="2" x14ac:dyDescent="0.15">
      <c r="E411" s="11" t="s">
        <v>313</v>
      </c>
      <c r="F411" s="222">
        <v>1</v>
      </c>
      <c r="G411" s="11" t="s">
        <v>284</v>
      </c>
    </row>
    <row r="412" spans="5:7" outlineLevel="2" x14ac:dyDescent="0.15">
      <c r="E412" s="11" t="s">
        <v>314</v>
      </c>
      <c r="F412" s="222">
        <v>1</v>
      </c>
      <c r="G412" s="11" t="s">
        <v>284</v>
      </c>
    </row>
    <row r="413" spans="5:7" outlineLevel="2" x14ac:dyDescent="0.15">
      <c r="E413" s="11" t="s">
        <v>315</v>
      </c>
      <c r="F413" s="222">
        <v>1</v>
      </c>
      <c r="G413" s="11" t="s">
        <v>284</v>
      </c>
    </row>
    <row r="414" spans="5:7" outlineLevel="2" x14ac:dyDescent="0.15">
      <c r="E414" s="11" t="s">
        <v>316</v>
      </c>
      <c r="F414" s="222">
        <v>1</v>
      </c>
      <c r="G414" s="11" t="s">
        <v>284</v>
      </c>
    </row>
    <row r="415" spans="5:7" outlineLevel="2" x14ac:dyDescent="0.15">
      <c r="E415" s="11" t="s">
        <v>317</v>
      </c>
      <c r="F415" s="222">
        <v>1</v>
      </c>
      <c r="G415" s="11" t="s">
        <v>284</v>
      </c>
    </row>
    <row r="416" spans="5:7" outlineLevel="2" x14ac:dyDescent="0.15">
      <c r="E416" s="11" t="s">
        <v>318</v>
      </c>
      <c r="F416" s="222">
        <v>1</v>
      </c>
      <c r="G416" s="11" t="s">
        <v>284</v>
      </c>
    </row>
    <row r="417" spans="5:7" outlineLevel="2" x14ac:dyDescent="0.15">
      <c r="E417" s="11" t="s">
        <v>319</v>
      </c>
      <c r="F417" s="222">
        <v>1</v>
      </c>
      <c r="G417" s="11" t="s">
        <v>284</v>
      </c>
    </row>
    <row r="418" spans="5:7" outlineLevel="2" x14ac:dyDescent="0.15">
      <c r="E418" s="11" t="s">
        <v>320</v>
      </c>
      <c r="F418" s="222">
        <v>1</v>
      </c>
      <c r="G418" s="11" t="s">
        <v>284</v>
      </c>
    </row>
    <row r="419" spans="5:7" outlineLevel="2" x14ac:dyDescent="0.15"/>
    <row r="420" spans="5:7" outlineLevel="2" x14ac:dyDescent="0.15">
      <c r="E420" s="11" t="s">
        <v>321</v>
      </c>
      <c r="F420" s="222"/>
      <c r="G420" s="11" t="s">
        <v>284</v>
      </c>
    </row>
    <row r="421" spans="5:7" outlineLevel="2" x14ac:dyDescent="0.15">
      <c r="E421" s="11" t="s">
        <v>322</v>
      </c>
      <c r="F421" s="222"/>
      <c r="G421" s="11" t="s">
        <v>284</v>
      </c>
    </row>
    <row r="422" spans="5:7" outlineLevel="2" x14ac:dyDescent="0.15">
      <c r="E422" s="11" t="s">
        <v>323</v>
      </c>
      <c r="F422" s="222"/>
      <c r="G422" s="11" t="s">
        <v>284</v>
      </c>
    </row>
    <row r="423" spans="5:7" outlineLevel="2" x14ac:dyDescent="0.15">
      <c r="E423" s="11" t="s">
        <v>324</v>
      </c>
      <c r="F423" s="222"/>
      <c r="G423" s="11" t="s">
        <v>284</v>
      </c>
    </row>
    <row r="424" spans="5:7" outlineLevel="2" x14ac:dyDescent="0.15">
      <c r="E424" s="11" t="s">
        <v>325</v>
      </c>
      <c r="F424" s="222"/>
      <c r="G424" s="11" t="s">
        <v>284</v>
      </c>
    </row>
    <row r="425" spans="5:7" outlineLevel="2" x14ac:dyDescent="0.15">
      <c r="E425" s="11" t="s">
        <v>326</v>
      </c>
      <c r="F425" s="222"/>
      <c r="G425" s="11" t="s">
        <v>284</v>
      </c>
    </row>
    <row r="426" spans="5:7" outlineLevel="2" x14ac:dyDescent="0.15">
      <c r="E426" s="11" t="s">
        <v>327</v>
      </c>
      <c r="F426" s="222"/>
      <c r="G426" s="11" t="s">
        <v>284</v>
      </c>
    </row>
    <row r="427" spans="5:7" outlineLevel="2" x14ac:dyDescent="0.15">
      <c r="E427" s="11" t="s">
        <v>328</v>
      </c>
      <c r="F427" s="222"/>
      <c r="G427" s="11" t="s">
        <v>284</v>
      </c>
    </row>
    <row r="428" spans="5:7" outlineLevel="2" x14ac:dyDescent="0.15"/>
    <row r="429" spans="5:7" outlineLevel="2" x14ac:dyDescent="0.15">
      <c r="E429" s="16" t="s">
        <v>329</v>
      </c>
      <c r="F429" s="222"/>
      <c r="G429" s="11" t="s">
        <v>284</v>
      </c>
    </row>
    <row r="430" spans="5:7" outlineLevel="2" x14ac:dyDescent="0.15">
      <c r="E430" s="11" t="s">
        <v>330</v>
      </c>
      <c r="F430" s="222"/>
      <c r="G430" s="11" t="s">
        <v>284</v>
      </c>
    </row>
    <row r="431" spans="5:7" outlineLevel="2" x14ac:dyDescent="0.15">
      <c r="E431" s="11" t="s">
        <v>331</v>
      </c>
      <c r="F431" s="222"/>
      <c r="G431" s="11" t="s">
        <v>284</v>
      </c>
    </row>
    <row r="432" spans="5:7" outlineLevel="2" x14ac:dyDescent="0.15">
      <c r="E432" s="11" t="s">
        <v>332</v>
      </c>
      <c r="F432" s="222"/>
      <c r="G432" s="11" t="s">
        <v>284</v>
      </c>
    </row>
    <row r="433" spans="1:7" outlineLevel="2" x14ac:dyDescent="0.15">
      <c r="E433" s="11" t="s">
        <v>333</v>
      </c>
      <c r="F433" s="222"/>
      <c r="G433" s="11" t="s">
        <v>284</v>
      </c>
    </row>
    <row r="434" spans="1:7" outlineLevel="2" x14ac:dyDescent="0.15">
      <c r="E434" s="11" t="s">
        <v>334</v>
      </c>
      <c r="F434" s="222"/>
      <c r="G434" s="11" t="s">
        <v>284</v>
      </c>
    </row>
    <row r="435" spans="1:7" outlineLevel="2" x14ac:dyDescent="0.15">
      <c r="E435" s="11" t="s">
        <v>335</v>
      </c>
      <c r="F435" s="222"/>
      <c r="G435" s="11" t="s">
        <v>284</v>
      </c>
    </row>
    <row r="436" spans="1:7" outlineLevel="2" x14ac:dyDescent="0.15">
      <c r="E436" s="11" t="s">
        <v>336</v>
      </c>
      <c r="F436" s="222"/>
      <c r="G436" s="11" t="s">
        <v>284</v>
      </c>
    </row>
    <row r="437" spans="1:7" outlineLevel="2" x14ac:dyDescent="0.15"/>
    <row r="438" spans="1:7" outlineLevel="2" x14ac:dyDescent="0.15">
      <c r="E438" s="16" t="s">
        <v>337</v>
      </c>
      <c r="F438" s="222">
        <v>1</v>
      </c>
      <c r="G438" s="11" t="s">
        <v>284</v>
      </c>
    </row>
    <row r="439" spans="1:7" outlineLevel="2" x14ac:dyDescent="0.15">
      <c r="E439" s="11" t="s">
        <v>338</v>
      </c>
      <c r="F439" s="222">
        <v>1</v>
      </c>
      <c r="G439" s="11" t="s">
        <v>284</v>
      </c>
    </row>
    <row r="440" spans="1:7" outlineLevel="2" x14ac:dyDescent="0.15">
      <c r="E440" s="11" t="s">
        <v>339</v>
      </c>
      <c r="F440" s="222">
        <v>1</v>
      </c>
      <c r="G440" s="11" t="s">
        <v>284</v>
      </c>
    </row>
    <row r="441" spans="1:7" outlineLevel="2" x14ac:dyDescent="0.15">
      <c r="E441" s="11" t="s">
        <v>340</v>
      </c>
      <c r="F441" s="222">
        <v>1</v>
      </c>
      <c r="G441" s="11" t="s">
        <v>284</v>
      </c>
    </row>
    <row r="442" spans="1:7" outlineLevel="2" x14ac:dyDescent="0.15">
      <c r="E442" s="11" t="s">
        <v>341</v>
      </c>
      <c r="F442" s="222">
        <v>1</v>
      </c>
      <c r="G442" s="11" t="s">
        <v>284</v>
      </c>
    </row>
    <row r="443" spans="1:7" outlineLevel="2" x14ac:dyDescent="0.15">
      <c r="E443" s="11" t="s">
        <v>342</v>
      </c>
      <c r="F443" s="222">
        <v>1</v>
      </c>
      <c r="G443" s="11" t="s">
        <v>284</v>
      </c>
    </row>
    <row r="444" spans="1:7" outlineLevel="2" x14ac:dyDescent="0.15">
      <c r="E444" s="11" t="s">
        <v>343</v>
      </c>
      <c r="F444" s="222">
        <v>1</v>
      </c>
      <c r="G444" s="11" t="s">
        <v>284</v>
      </c>
    </row>
    <row r="445" spans="1:7" outlineLevel="2" x14ac:dyDescent="0.15">
      <c r="E445" s="11" t="s">
        <v>344</v>
      </c>
      <c r="F445" s="222">
        <v>1</v>
      </c>
      <c r="G445" s="11" t="s">
        <v>284</v>
      </c>
    </row>
    <row r="446" spans="1:7" s="16" customFormat="1" outlineLevel="2" x14ac:dyDescent="0.15">
      <c r="A446" s="163"/>
      <c r="B446" s="163"/>
      <c r="C446" s="164"/>
      <c r="D446" s="165"/>
    </row>
    <row r="447" spans="1:7" s="16" customFormat="1" outlineLevel="2" x14ac:dyDescent="0.15">
      <c r="A447" s="163"/>
      <c r="B447" s="163"/>
      <c r="C447" s="164"/>
      <c r="D447" s="165"/>
      <c r="E447" s="11" t="s">
        <v>345</v>
      </c>
      <c r="F447" s="222"/>
      <c r="G447" s="11" t="s">
        <v>284</v>
      </c>
    </row>
    <row r="448" spans="1:7" s="16" customFormat="1" outlineLevel="2" x14ac:dyDescent="0.15">
      <c r="A448" s="163"/>
      <c r="B448" s="163"/>
      <c r="C448" s="164"/>
      <c r="D448" s="165"/>
      <c r="E448" s="11" t="s">
        <v>346</v>
      </c>
      <c r="F448" s="222"/>
      <c r="G448" s="11" t="s">
        <v>284</v>
      </c>
    </row>
    <row r="449" spans="1:7" s="16" customFormat="1" outlineLevel="2" x14ac:dyDescent="0.15">
      <c r="A449" s="163"/>
      <c r="B449" s="163"/>
      <c r="C449" s="164"/>
      <c r="D449" s="165"/>
      <c r="E449" s="11" t="s">
        <v>347</v>
      </c>
      <c r="F449" s="222"/>
      <c r="G449" s="11" t="s">
        <v>284</v>
      </c>
    </row>
    <row r="450" spans="1:7" s="16" customFormat="1" outlineLevel="2" x14ac:dyDescent="0.15">
      <c r="A450" s="163"/>
      <c r="B450" s="163"/>
      <c r="C450" s="164"/>
      <c r="D450" s="165"/>
      <c r="E450" s="11" t="s">
        <v>348</v>
      </c>
      <c r="F450" s="222"/>
      <c r="G450" s="11" t="s">
        <v>284</v>
      </c>
    </row>
    <row r="451" spans="1:7" s="16" customFormat="1" outlineLevel="2" x14ac:dyDescent="0.15">
      <c r="A451" s="163"/>
      <c r="B451" s="163"/>
      <c r="C451" s="164"/>
      <c r="D451" s="165"/>
      <c r="E451" s="11" t="s">
        <v>349</v>
      </c>
      <c r="F451" s="222"/>
      <c r="G451" s="11" t="s">
        <v>284</v>
      </c>
    </row>
    <row r="452" spans="1:7" s="16" customFormat="1" outlineLevel="2" x14ac:dyDescent="0.15">
      <c r="A452" s="163"/>
      <c r="B452" s="163"/>
      <c r="C452" s="164"/>
      <c r="D452" s="165"/>
      <c r="E452" s="11" t="s">
        <v>350</v>
      </c>
      <c r="F452" s="222"/>
      <c r="G452" s="11" t="s">
        <v>284</v>
      </c>
    </row>
    <row r="453" spans="1:7" s="16" customFormat="1" outlineLevel="2" x14ac:dyDescent="0.15">
      <c r="A453" s="163"/>
      <c r="B453" s="163"/>
      <c r="C453" s="164"/>
      <c r="D453" s="165"/>
      <c r="E453" s="11" t="s">
        <v>351</v>
      </c>
      <c r="F453" s="222">
        <v>0</v>
      </c>
      <c r="G453" s="11" t="s">
        <v>284</v>
      </c>
    </row>
    <row r="454" spans="1:7" s="16" customFormat="1" outlineLevel="2" x14ac:dyDescent="0.15">
      <c r="A454" s="163"/>
      <c r="B454" s="163"/>
      <c r="C454" s="164"/>
      <c r="D454" s="165"/>
      <c r="E454" s="11" t="s">
        <v>351</v>
      </c>
      <c r="F454" s="222"/>
      <c r="G454" s="11" t="s">
        <v>284</v>
      </c>
    </row>
    <row r="455" spans="1:7" s="16" customFormat="1" outlineLevel="2" x14ac:dyDescent="0.15">
      <c r="A455" s="163"/>
      <c r="B455" s="163"/>
      <c r="C455" s="164"/>
      <c r="D455" s="165"/>
    </row>
    <row r="456" spans="1:7" outlineLevel="2" x14ac:dyDescent="0.15">
      <c r="E456" s="11" t="s">
        <v>352</v>
      </c>
      <c r="F456" s="222"/>
      <c r="G456" s="11" t="s">
        <v>284</v>
      </c>
    </row>
    <row r="457" spans="1:7" outlineLevel="2" x14ac:dyDescent="0.15">
      <c r="E457" s="11" t="s">
        <v>353</v>
      </c>
      <c r="F457" s="222"/>
      <c r="G457" s="11" t="s">
        <v>284</v>
      </c>
    </row>
    <row r="458" spans="1:7" outlineLevel="2" x14ac:dyDescent="0.15">
      <c r="E458" s="11" t="s">
        <v>354</v>
      </c>
      <c r="F458" s="222"/>
      <c r="G458" s="11" t="s">
        <v>284</v>
      </c>
    </row>
    <row r="459" spans="1:7" outlineLevel="2" x14ac:dyDescent="0.15">
      <c r="E459" s="11" t="s">
        <v>355</v>
      </c>
      <c r="F459" s="222"/>
      <c r="G459" s="11" t="s">
        <v>284</v>
      </c>
    </row>
    <row r="460" spans="1:7" outlineLevel="2" x14ac:dyDescent="0.15">
      <c r="E460" s="11" t="s">
        <v>356</v>
      </c>
      <c r="F460" s="222"/>
      <c r="G460" s="11" t="s">
        <v>284</v>
      </c>
    </row>
    <row r="461" spans="1:7" outlineLevel="2" x14ac:dyDescent="0.15">
      <c r="E461" s="11" t="s">
        <v>357</v>
      </c>
      <c r="F461" s="222"/>
      <c r="G461" s="11" t="s">
        <v>284</v>
      </c>
    </row>
    <row r="462" spans="1:7" outlineLevel="2" x14ac:dyDescent="0.15">
      <c r="E462" s="11" t="s">
        <v>358</v>
      </c>
      <c r="F462" s="222"/>
      <c r="G462" s="11" t="s">
        <v>284</v>
      </c>
    </row>
    <row r="463" spans="1:7" outlineLevel="2" x14ac:dyDescent="0.15">
      <c r="E463" s="11" t="s">
        <v>359</v>
      </c>
      <c r="F463" s="222"/>
      <c r="G463" s="11" t="s">
        <v>284</v>
      </c>
    </row>
    <row r="464" spans="1:7" outlineLevel="2" x14ac:dyDescent="0.15"/>
    <row r="465" spans="5:7" outlineLevel="2" x14ac:dyDescent="0.15">
      <c r="E465" s="11" t="s">
        <v>360</v>
      </c>
      <c r="F465" s="222"/>
      <c r="G465" s="11" t="s">
        <v>284</v>
      </c>
    </row>
    <row r="466" spans="5:7" outlineLevel="2" x14ac:dyDescent="0.15">
      <c r="E466" s="11" t="s">
        <v>361</v>
      </c>
      <c r="F466" s="222"/>
      <c r="G466" s="11" t="s">
        <v>284</v>
      </c>
    </row>
    <row r="467" spans="5:7" outlineLevel="2" x14ac:dyDescent="0.15">
      <c r="E467" s="11" t="s">
        <v>362</v>
      </c>
      <c r="F467" s="222"/>
      <c r="G467" s="11" t="s">
        <v>284</v>
      </c>
    </row>
    <row r="468" spans="5:7" outlineLevel="2" x14ac:dyDescent="0.15">
      <c r="E468" s="11" t="s">
        <v>363</v>
      </c>
      <c r="F468" s="222"/>
      <c r="G468" s="11" t="s">
        <v>284</v>
      </c>
    </row>
    <row r="469" spans="5:7" outlineLevel="2" x14ac:dyDescent="0.15">
      <c r="E469" s="11" t="s">
        <v>364</v>
      </c>
      <c r="F469" s="222"/>
      <c r="G469" s="11" t="s">
        <v>284</v>
      </c>
    </row>
    <row r="470" spans="5:7" outlineLevel="2" x14ac:dyDescent="0.15">
      <c r="E470" s="11" t="s">
        <v>365</v>
      </c>
      <c r="F470" s="222"/>
      <c r="G470" s="11" t="s">
        <v>284</v>
      </c>
    </row>
    <row r="471" spans="5:7" outlineLevel="2" x14ac:dyDescent="0.15">
      <c r="E471" s="11" t="s">
        <v>366</v>
      </c>
      <c r="F471" s="222"/>
      <c r="G471" s="11" t="s">
        <v>284</v>
      </c>
    </row>
    <row r="472" spans="5:7" outlineLevel="2" x14ac:dyDescent="0.15">
      <c r="E472" s="11" t="s">
        <v>367</v>
      </c>
      <c r="F472" s="222"/>
      <c r="G472" s="11" t="s">
        <v>284</v>
      </c>
    </row>
    <row r="473" spans="5:7" outlineLevel="2" x14ac:dyDescent="0.15"/>
    <row r="474" spans="5:7" outlineLevel="2" x14ac:dyDescent="0.15">
      <c r="E474" s="11" t="s">
        <v>368</v>
      </c>
      <c r="F474" s="222"/>
      <c r="G474" s="11" t="s">
        <v>284</v>
      </c>
    </row>
    <row r="475" spans="5:7" outlineLevel="2" x14ac:dyDescent="0.15">
      <c r="E475" s="11" t="s">
        <v>369</v>
      </c>
      <c r="F475" s="222"/>
      <c r="G475" s="11" t="s">
        <v>284</v>
      </c>
    </row>
    <row r="476" spans="5:7" outlineLevel="2" x14ac:dyDescent="0.15">
      <c r="E476" s="11" t="s">
        <v>370</v>
      </c>
      <c r="F476" s="222"/>
      <c r="G476" s="11" t="s">
        <v>284</v>
      </c>
    </row>
    <row r="477" spans="5:7" outlineLevel="2" x14ac:dyDescent="0.15">
      <c r="E477" s="11" t="s">
        <v>371</v>
      </c>
      <c r="F477" s="222"/>
      <c r="G477" s="11" t="s">
        <v>284</v>
      </c>
    </row>
    <row r="478" spans="5:7" outlineLevel="2" x14ac:dyDescent="0.15">
      <c r="E478" s="11" t="s">
        <v>372</v>
      </c>
      <c r="F478" s="222"/>
      <c r="G478" s="11" t="s">
        <v>284</v>
      </c>
    </row>
    <row r="479" spans="5:7" outlineLevel="2" x14ac:dyDescent="0.15">
      <c r="E479" s="11" t="s">
        <v>373</v>
      </c>
      <c r="F479" s="222"/>
      <c r="G479" s="11" t="s">
        <v>284</v>
      </c>
    </row>
    <row r="480" spans="5:7" outlineLevel="2" x14ac:dyDescent="0.15">
      <c r="E480" s="11" t="s">
        <v>374</v>
      </c>
      <c r="F480" s="222"/>
      <c r="G480" s="11" t="s">
        <v>284</v>
      </c>
    </row>
    <row r="481" spans="5:7" outlineLevel="2" x14ac:dyDescent="0.15">
      <c r="E481" s="11" t="s">
        <v>375</v>
      </c>
      <c r="F481" s="222"/>
      <c r="G481" s="11" t="s">
        <v>284</v>
      </c>
    </row>
    <row r="482" spans="5:7" outlineLevel="2" x14ac:dyDescent="0.15"/>
    <row r="483" spans="5:7" outlineLevel="2" x14ac:dyDescent="0.15">
      <c r="E483" s="11" t="s">
        <v>376</v>
      </c>
      <c r="F483" s="222"/>
      <c r="G483" s="11" t="s">
        <v>284</v>
      </c>
    </row>
    <row r="484" spans="5:7" outlineLevel="2" x14ac:dyDescent="0.15">
      <c r="E484" s="11" t="s">
        <v>377</v>
      </c>
      <c r="F484" s="222"/>
      <c r="G484" s="11" t="s">
        <v>284</v>
      </c>
    </row>
    <row r="485" spans="5:7" outlineLevel="2" x14ac:dyDescent="0.15">
      <c r="E485" s="11" t="s">
        <v>378</v>
      </c>
      <c r="F485" s="222"/>
      <c r="G485" s="11" t="s">
        <v>284</v>
      </c>
    </row>
    <row r="486" spans="5:7" outlineLevel="2" x14ac:dyDescent="0.15">
      <c r="E486" s="11" t="s">
        <v>379</v>
      </c>
      <c r="F486" s="222"/>
      <c r="G486" s="11" t="s">
        <v>284</v>
      </c>
    </row>
    <row r="487" spans="5:7" outlineLevel="2" x14ac:dyDescent="0.15">
      <c r="E487" s="11" t="s">
        <v>380</v>
      </c>
      <c r="F487" s="222"/>
      <c r="G487" s="11" t="s">
        <v>284</v>
      </c>
    </row>
    <row r="488" spans="5:7" outlineLevel="2" x14ac:dyDescent="0.15">
      <c r="E488" s="11" t="s">
        <v>381</v>
      </c>
      <c r="F488" s="222"/>
      <c r="G488" s="11" t="s">
        <v>284</v>
      </c>
    </row>
    <row r="489" spans="5:7" outlineLevel="2" x14ac:dyDescent="0.15">
      <c r="E489" s="11" t="s">
        <v>382</v>
      </c>
      <c r="F489" s="222"/>
      <c r="G489" s="11" t="s">
        <v>284</v>
      </c>
    </row>
    <row r="490" spans="5:7" outlineLevel="2" x14ac:dyDescent="0.15">
      <c r="E490" s="11" t="s">
        <v>383</v>
      </c>
      <c r="F490" s="222"/>
      <c r="G490" s="11" t="s">
        <v>284</v>
      </c>
    </row>
    <row r="491" spans="5:7" outlineLevel="2" x14ac:dyDescent="0.15"/>
    <row r="492" spans="5:7" outlineLevel="2" x14ac:dyDescent="0.15">
      <c r="E492" s="11" t="s">
        <v>384</v>
      </c>
      <c r="F492" s="222">
        <v>1</v>
      </c>
      <c r="G492" s="11" t="s">
        <v>284</v>
      </c>
    </row>
    <row r="493" spans="5:7" outlineLevel="2" x14ac:dyDescent="0.15">
      <c r="E493" s="11" t="s">
        <v>385</v>
      </c>
      <c r="F493" s="222">
        <v>1</v>
      </c>
      <c r="G493" s="11" t="s">
        <v>284</v>
      </c>
    </row>
    <row r="494" spans="5:7" outlineLevel="2" x14ac:dyDescent="0.15">
      <c r="E494" s="11" t="s">
        <v>386</v>
      </c>
      <c r="F494" s="222">
        <v>1</v>
      </c>
      <c r="G494" s="11" t="s">
        <v>284</v>
      </c>
    </row>
    <row r="495" spans="5:7" outlineLevel="2" x14ac:dyDescent="0.15">
      <c r="E495" s="11" t="s">
        <v>387</v>
      </c>
      <c r="F495" s="222">
        <v>1</v>
      </c>
      <c r="G495" s="11" t="s">
        <v>284</v>
      </c>
    </row>
    <row r="496" spans="5:7" outlineLevel="2" x14ac:dyDescent="0.15">
      <c r="E496" s="11" t="s">
        <v>388</v>
      </c>
      <c r="F496" s="222">
        <v>1</v>
      </c>
      <c r="G496" s="11" t="s">
        <v>284</v>
      </c>
    </row>
    <row r="497" spans="5:7" outlineLevel="2" x14ac:dyDescent="0.15">
      <c r="E497" s="11" t="s">
        <v>389</v>
      </c>
      <c r="F497" s="222">
        <v>1</v>
      </c>
      <c r="G497" s="11" t="s">
        <v>284</v>
      </c>
    </row>
    <row r="498" spans="5:7" outlineLevel="2" x14ac:dyDescent="0.15">
      <c r="E498" s="11" t="s">
        <v>390</v>
      </c>
      <c r="F498" s="222">
        <v>1</v>
      </c>
      <c r="G498" s="11" t="s">
        <v>284</v>
      </c>
    </row>
    <row r="499" spans="5:7" outlineLevel="2" x14ac:dyDescent="0.15">
      <c r="E499" s="11" t="s">
        <v>391</v>
      </c>
      <c r="F499" s="222">
        <v>1</v>
      </c>
      <c r="G499" s="11" t="s">
        <v>284</v>
      </c>
    </row>
    <row r="500" spans="5:7" outlineLevel="2" x14ac:dyDescent="0.15"/>
    <row r="501" spans="5:7" outlineLevel="2" x14ac:dyDescent="0.15">
      <c r="E501" s="11" t="s">
        <v>392</v>
      </c>
      <c r="F501" s="222"/>
      <c r="G501" s="11" t="s">
        <v>284</v>
      </c>
    </row>
    <row r="502" spans="5:7" outlineLevel="2" x14ac:dyDescent="0.15">
      <c r="E502" s="11" t="s">
        <v>393</v>
      </c>
      <c r="F502" s="222"/>
      <c r="G502" s="11" t="s">
        <v>284</v>
      </c>
    </row>
    <row r="503" spans="5:7" outlineLevel="2" x14ac:dyDescent="0.15">
      <c r="E503" s="11" t="s">
        <v>394</v>
      </c>
      <c r="F503" s="222"/>
      <c r="G503" s="11" t="s">
        <v>284</v>
      </c>
    </row>
    <row r="504" spans="5:7" outlineLevel="2" x14ac:dyDescent="0.15">
      <c r="E504" s="11" t="s">
        <v>395</v>
      </c>
      <c r="F504" s="222"/>
      <c r="G504" s="11" t="s">
        <v>284</v>
      </c>
    </row>
    <row r="505" spans="5:7" outlineLevel="2" x14ac:dyDescent="0.15">
      <c r="E505" s="11" t="s">
        <v>396</v>
      </c>
      <c r="F505" s="222"/>
      <c r="G505" s="11" t="s">
        <v>284</v>
      </c>
    </row>
    <row r="506" spans="5:7" outlineLevel="2" x14ac:dyDescent="0.15">
      <c r="E506" s="11" t="s">
        <v>397</v>
      </c>
      <c r="F506" s="222"/>
      <c r="G506" s="11" t="s">
        <v>284</v>
      </c>
    </row>
    <row r="507" spans="5:7" outlineLevel="2" x14ac:dyDescent="0.15">
      <c r="E507" s="11" t="s">
        <v>398</v>
      </c>
      <c r="F507" s="222"/>
      <c r="G507" s="11" t="s">
        <v>284</v>
      </c>
    </row>
    <row r="508" spans="5:7" outlineLevel="2" x14ac:dyDescent="0.15">
      <c r="E508" s="11" t="s">
        <v>399</v>
      </c>
      <c r="F508" s="222"/>
      <c r="G508" s="11" t="s">
        <v>284</v>
      </c>
    </row>
    <row r="509" spans="5:7" outlineLevel="2" x14ac:dyDescent="0.15"/>
    <row r="510" spans="5:7" outlineLevel="2" x14ac:dyDescent="0.15">
      <c r="E510" s="11" t="s">
        <v>400</v>
      </c>
      <c r="F510" s="222"/>
      <c r="G510" s="11" t="s">
        <v>284</v>
      </c>
    </row>
    <row r="511" spans="5:7" outlineLevel="2" x14ac:dyDescent="0.15">
      <c r="E511" s="11" t="s">
        <v>401</v>
      </c>
      <c r="F511" s="222"/>
      <c r="G511" s="11" t="s">
        <v>284</v>
      </c>
    </row>
    <row r="512" spans="5:7" outlineLevel="2" x14ac:dyDescent="0.15">
      <c r="E512" s="11" t="s">
        <v>402</v>
      </c>
      <c r="F512" s="222"/>
      <c r="G512" s="11" t="s">
        <v>284</v>
      </c>
    </row>
    <row r="513" spans="5:7" outlineLevel="2" x14ac:dyDescent="0.15">
      <c r="E513" s="11" t="s">
        <v>403</v>
      </c>
      <c r="F513" s="222"/>
      <c r="G513" s="11" t="s">
        <v>284</v>
      </c>
    </row>
    <row r="514" spans="5:7" outlineLevel="2" x14ac:dyDescent="0.15">
      <c r="E514" s="11" t="s">
        <v>404</v>
      </c>
      <c r="F514" s="222"/>
      <c r="G514" s="11" t="s">
        <v>284</v>
      </c>
    </row>
    <row r="515" spans="5:7" outlineLevel="2" x14ac:dyDescent="0.15">
      <c r="E515" s="11" t="s">
        <v>405</v>
      </c>
      <c r="F515" s="222"/>
      <c r="G515" s="11" t="s">
        <v>284</v>
      </c>
    </row>
    <row r="516" spans="5:7" outlineLevel="2" x14ac:dyDescent="0.15">
      <c r="E516" s="11" t="s">
        <v>406</v>
      </c>
      <c r="F516" s="222"/>
      <c r="G516" s="11" t="s">
        <v>284</v>
      </c>
    </row>
    <row r="517" spans="5:7" outlineLevel="2" x14ac:dyDescent="0.15">
      <c r="E517" s="11" t="s">
        <v>407</v>
      </c>
      <c r="F517" s="222"/>
      <c r="G517" s="11" t="s">
        <v>284</v>
      </c>
    </row>
    <row r="518" spans="5:7" outlineLevel="2" x14ac:dyDescent="0.15"/>
    <row r="519" spans="5:7" outlineLevel="2" x14ac:dyDescent="0.15">
      <c r="E519" s="11" t="s">
        <v>408</v>
      </c>
      <c r="F519" s="222">
        <v>1</v>
      </c>
      <c r="G519" s="11" t="s">
        <v>284</v>
      </c>
    </row>
    <row r="520" spans="5:7" outlineLevel="2" x14ac:dyDescent="0.15">
      <c r="E520" s="11" t="s">
        <v>409</v>
      </c>
      <c r="F520" s="222">
        <v>1</v>
      </c>
      <c r="G520" s="11" t="s">
        <v>284</v>
      </c>
    </row>
    <row r="521" spans="5:7" outlineLevel="2" x14ac:dyDescent="0.15">
      <c r="E521" s="11" t="s">
        <v>410</v>
      </c>
      <c r="F521" s="222">
        <v>1</v>
      </c>
      <c r="G521" s="11" t="s">
        <v>284</v>
      </c>
    </row>
    <row r="522" spans="5:7" outlineLevel="2" x14ac:dyDescent="0.15">
      <c r="E522" s="11" t="s">
        <v>411</v>
      </c>
      <c r="F522" s="222">
        <v>1</v>
      </c>
      <c r="G522" s="11" t="s">
        <v>284</v>
      </c>
    </row>
    <row r="523" spans="5:7" outlineLevel="2" x14ac:dyDescent="0.15">
      <c r="E523" s="11" t="s">
        <v>412</v>
      </c>
      <c r="F523" s="222">
        <v>1</v>
      </c>
      <c r="G523" s="11" t="s">
        <v>284</v>
      </c>
    </row>
    <row r="524" spans="5:7" outlineLevel="2" x14ac:dyDescent="0.15">
      <c r="E524" s="11" t="s">
        <v>413</v>
      </c>
      <c r="F524" s="222">
        <v>1</v>
      </c>
      <c r="G524" s="11" t="s">
        <v>284</v>
      </c>
    </row>
    <row r="525" spans="5:7" outlineLevel="2" x14ac:dyDescent="0.15">
      <c r="E525" s="11" t="s">
        <v>414</v>
      </c>
      <c r="F525" s="222">
        <v>1</v>
      </c>
      <c r="G525" s="11" t="s">
        <v>284</v>
      </c>
    </row>
    <row r="526" spans="5:7" outlineLevel="2" x14ac:dyDescent="0.15">
      <c r="E526" s="11" t="s">
        <v>415</v>
      </c>
      <c r="F526" s="222">
        <v>1</v>
      </c>
      <c r="G526" s="11" t="s">
        <v>284</v>
      </c>
    </row>
    <row r="527" spans="5:7" outlineLevel="2" x14ac:dyDescent="0.15"/>
    <row r="528" spans="5:7" outlineLevel="2" x14ac:dyDescent="0.15">
      <c r="E528" s="11" t="s">
        <v>416</v>
      </c>
      <c r="F528" s="222"/>
      <c r="G528" s="11" t="s">
        <v>284</v>
      </c>
    </row>
    <row r="529" spans="5:7" outlineLevel="2" x14ac:dyDescent="0.15">
      <c r="E529" s="11" t="s">
        <v>417</v>
      </c>
      <c r="F529" s="222"/>
      <c r="G529" s="11" t="s">
        <v>284</v>
      </c>
    </row>
    <row r="530" spans="5:7" outlineLevel="2" x14ac:dyDescent="0.15">
      <c r="E530" s="11" t="s">
        <v>418</v>
      </c>
      <c r="F530" s="222"/>
      <c r="G530" s="11" t="s">
        <v>284</v>
      </c>
    </row>
    <row r="531" spans="5:7" outlineLevel="2" x14ac:dyDescent="0.15">
      <c r="E531" s="11" t="s">
        <v>419</v>
      </c>
      <c r="F531" s="222"/>
      <c r="G531" s="11" t="s">
        <v>284</v>
      </c>
    </row>
    <row r="532" spans="5:7" outlineLevel="2" x14ac:dyDescent="0.15">
      <c r="E532" s="11" t="s">
        <v>420</v>
      </c>
      <c r="F532" s="222"/>
      <c r="G532" s="11" t="s">
        <v>284</v>
      </c>
    </row>
    <row r="533" spans="5:7" outlineLevel="2" x14ac:dyDescent="0.15">
      <c r="E533" s="11" t="s">
        <v>421</v>
      </c>
      <c r="F533" s="222"/>
      <c r="G533" s="11" t="s">
        <v>284</v>
      </c>
    </row>
    <row r="534" spans="5:7" outlineLevel="2" x14ac:dyDescent="0.15">
      <c r="E534" s="11" t="s">
        <v>422</v>
      </c>
      <c r="F534" s="222"/>
      <c r="G534" s="11" t="s">
        <v>284</v>
      </c>
    </row>
    <row r="535" spans="5:7" outlineLevel="2" x14ac:dyDescent="0.15">
      <c r="E535" s="11" t="s">
        <v>423</v>
      </c>
      <c r="F535" s="222"/>
      <c r="G535" s="11" t="s">
        <v>284</v>
      </c>
    </row>
    <row r="536" spans="5:7" outlineLevel="2" x14ac:dyDescent="0.15"/>
    <row r="537" spans="5:7" outlineLevel="2" x14ac:dyDescent="0.15">
      <c r="E537" s="11" t="s">
        <v>424</v>
      </c>
      <c r="F537" s="222"/>
      <c r="G537" s="11" t="s">
        <v>284</v>
      </c>
    </row>
    <row r="538" spans="5:7" outlineLevel="2" x14ac:dyDescent="0.15">
      <c r="E538" s="11" t="s">
        <v>425</v>
      </c>
      <c r="F538" s="222"/>
      <c r="G538" s="11" t="s">
        <v>284</v>
      </c>
    </row>
    <row r="539" spans="5:7" outlineLevel="2" x14ac:dyDescent="0.15">
      <c r="E539" s="11" t="s">
        <v>426</v>
      </c>
      <c r="F539" s="222"/>
      <c r="G539" s="11" t="s">
        <v>284</v>
      </c>
    </row>
    <row r="540" spans="5:7" outlineLevel="2" x14ac:dyDescent="0.15">
      <c r="E540" s="11" t="s">
        <v>427</v>
      </c>
      <c r="F540" s="222"/>
      <c r="G540" s="11" t="s">
        <v>284</v>
      </c>
    </row>
    <row r="541" spans="5:7" outlineLevel="2" x14ac:dyDescent="0.15">
      <c r="E541" s="11" t="s">
        <v>428</v>
      </c>
      <c r="F541" s="222"/>
      <c r="G541" s="11" t="s">
        <v>284</v>
      </c>
    </row>
    <row r="542" spans="5:7" outlineLevel="2" x14ac:dyDescent="0.15">
      <c r="E542" s="11" t="s">
        <v>429</v>
      </c>
      <c r="F542" s="222"/>
      <c r="G542" s="11" t="s">
        <v>284</v>
      </c>
    </row>
    <row r="543" spans="5:7" outlineLevel="2" x14ac:dyDescent="0.15">
      <c r="E543" s="11" t="s">
        <v>430</v>
      </c>
      <c r="F543" s="222"/>
      <c r="G543" s="11" t="s">
        <v>284</v>
      </c>
    </row>
    <row r="544" spans="5:7" outlineLevel="2" x14ac:dyDescent="0.15">
      <c r="E544" s="11" t="s">
        <v>431</v>
      </c>
      <c r="F544" s="222"/>
      <c r="G544" s="11" t="s">
        <v>284</v>
      </c>
    </row>
    <row r="545" spans="5:7" outlineLevel="2" x14ac:dyDescent="0.15"/>
    <row r="546" spans="5:7" outlineLevel="2" x14ac:dyDescent="0.15">
      <c r="E546" s="11" t="s">
        <v>432</v>
      </c>
      <c r="F546" s="222"/>
      <c r="G546" s="11" t="s">
        <v>284</v>
      </c>
    </row>
    <row r="547" spans="5:7" outlineLevel="2" x14ac:dyDescent="0.15">
      <c r="E547" s="11" t="s">
        <v>433</v>
      </c>
      <c r="F547" s="222"/>
      <c r="G547" s="11" t="s">
        <v>284</v>
      </c>
    </row>
    <row r="548" spans="5:7" outlineLevel="2" x14ac:dyDescent="0.15">
      <c r="E548" s="11" t="s">
        <v>434</v>
      </c>
      <c r="F548" s="222"/>
      <c r="G548" s="11" t="s">
        <v>284</v>
      </c>
    </row>
    <row r="549" spans="5:7" outlineLevel="2" x14ac:dyDescent="0.15">
      <c r="E549" s="11" t="s">
        <v>435</v>
      </c>
      <c r="F549" s="222"/>
      <c r="G549" s="11" t="s">
        <v>284</v>
      </c>
    </row>
    <row r="550" spans="5:7" outlineLevel="2" x14ac:dyDescent="0.15">
      <c r="E550" s="11" t="s">
        <v>436</v>
      </c>
      <c r="F550" s="222"/>
      <c r="G550" s="11" t="s">
        <v>284</v>
      </c>
    </row>
    <row r="551" spans="5:7" outlineLevel="2" x14ac:dyDescent="0.15">
      <c r="E551" s="11" t="s">
        <v>437</v>
      </c>
      <c r="F551" s="222"/>
      <c r="G551" s="11" t="s">
        <v>284</v>
      </c>
    </row>
    <row r="552" spans="5:7" outlineLevel="2" x14ac:dyDescent="0.15">
      <c r="E552" s="11" t="s">
        <v>438</v>
      </c>
      <c r="F552" s="222"/>
      <c r="G552" s="11" t="s">
        <v>284</v>
      </c>
    </row>
    <row r="553" spans="5:7" outlineLevel="2" x14ac:dyDescent="0.15">
      <c r="E553" s="11" t="s">
        <v>439</v>
      </c>
      <c r="F553" s="222"/>
      <c r="G553" s="11" t="s">
        <v>284</v>
      </c>
    </row>
    <row r="554" spans="5:7" outlineLevel="2" x14ac:dyDescent="0.15"/>
    <row r="555" spans="5:7" outlineLevel="2" x14ac:dyDescent="0.15">
      <c r="E555" s="11" t="s">
        <v>440</v>
      </c>
      <c r="F555" s="222"/>
      <c r="G555" s="11" t="s">
        <v>284</v>
      </c>
    </row>
    <row r="556" spans="5:7" outlineLevel="2" x14ac:dyDescent="0.15">
      <c r="E556" s="11" t="s">
        <v>441</v>
      </c>
      <c r="F556" s="222"/>
      <c r="G556" s="11" t="s">
        <v>284</v>
      </c>
    </row>
    <row r="557" spans="5:7" outlineLevel="2" x14ac:dyDescent="0.15">
      <c r="E557" s="11" t="s">
        <v>442</v>
      </c>
      <c r="F557" s="222"/>
      <c r="G557" s="11" t="s">
        <v>284</v>
      </c>
    </row>
    <row r="558" spans="5:7" outlineLevel="2" x14ac:dyDescent="0.15">
      <c r="E558" s="11" t="s">
        <v>443</v>
      </c>
      <c r="F558" s="222"/>
      <c r="G558" s="11" t="s">
        <v>284</v>
      </c>
    </row>
    <row r="559" spans="5:7" outlineLevel="2" x14ac:dyDescent="0.15">
      <c r="E559" s="11" t="s">
        <v>444</v>
      </c>
      <c r="F559" s="222"/>
      <c r="G559" s="11" t="s">
        <v>284</v>
      </c>
    </row>
    <row r="560" spans="5:7" outlineLevel="2" x14ac:dyDescent="0.15">
      <c r="E560" s="11" t="s">
        <v>445</v>
      </c>
      <c r="F560" s="222"/>
      <c r="G560" s="11" t="s">
        <v>284</v>
      </c>
    </row>
    <row r="561" spans="1:7" outlineLevel="2" x14ac:dyDescent="0.15">
      <c r="E561" s="11" t="s">
        <v>446</v>
      </c>
      <c r="F561" s="222"/>
      <c r="G561" s="11" t="s">
        <v>284</v>
      </c>
    </row>
    <row r="562" spans="1:7" outlineLevel="2" x14ac:dyDescent="0.15">
      <c r="E562" s="11" t="s">
        <v>447</v>
      </c>
      <c r="F562" s="222"/>
      <c r="G562" s="11" t="s">
        <v>284</v>
      </c>
    </row>
    <row r="563" spans="1:7" outlineLevel="2" x14ac:dyDescent="0.15"/>
    <row r="564" spans="1:7" outlineLevel="2" x14ac:dyDescent="0.15">
      <c r="E564" s="11" t="s">
        <v>448</v>
      </c>
      <c r="F564" s="222"/>
      <c r="G564" s="11" t="s">
        <v>284</v>
      </c>
    </row>
    <row r="565" spans="1:7" outlineLevel="2" x14ac:dyDescent="0.15">
      <c r="E565" s="11" t="s">
        <v>449</v>
      </c>
      <c r="F565" s="222"/>
      <c r="G565" s="11" t="s">
        <v>284</v>
      </c>
    </row>
    <row r="566" spans="1:7" outlineLevel="2" x14ac:dyDescent="0.15">
      <c r="E566" s="11" t="s">
        <v>450</v>
      </c>
      <c r="F566" s="222"/>
      <c r="G566" s="11" t="s">
        <v>284</v>
      </c>
    </row>
    <row r="567" spans="1:7" outlineLevel="2" x14ac:dyDescent="0.15">
      <c r="E567" s="11" t="s">
        <v>451</v>
      </c>
      <c r="F567" s="222"/>
      <c r="G567" s="11" t="s">
        <v>284</v>
      </c>
    </row>
    <row r="568" spans="1:7" outlineLevel="2" x14ac:dyDescent="0.15">
      <c r="E568" s="11" t="s">
        <v>452</v>
      </c>
      <c r="F568" s="222"/>
      <c r="G568" s="11" t="s">
        <v>284</v>
      </c>
    </row>
    <row r="569" spans="1:7" outlineLevel="2" x14ac:dyDescent="0.15">
      <c r="E569" s="11" t="s">
        <v>453</v>
      </c>
      <c r="F569" s="222"/>
      <c r="G569" s="11" t="s">
        <v>284</v>
      </c>
    </row>
    <row r="570" spans="1:7" outlineLevel="2" x14ac:dyDescent="0.15">
      <c r="E570" s="11" t="s">
        <v>454</v>
      </c>
      <c r="F570" s="222"/>
      <c r="G570" s="11" t="s">
        <v>284</v>
      </c>
    </row>
    <row r="571" spans="1:7" outlineLevel="2" x14ac:dyDescent="0.15">
      <c r="E571" s="11" t="s">
        <v>455</v>
      </c>
      <c r="F571" s="222"/>
      <c r="G571" s="11" t="s">
        <v>284</v>
      </c>
    </row>
    <row r="572" spans="1:7" outlineLevel="1" x14ac:dyDescent="0.15"/>
    <row r="573" spans="1:7" outlineLevel="1" x14ac:dyDescent="0.15">
      <c r="A573" s="163"/>
      <c r="B573" s="10" t="s">
        <v>456</v>
      </c>
    </row>
    <row r="574" spans="1:7" outlineLevel="2" x14ac:dyDescent="0.15">
      <c r="A574" s="163"/>
      <c r="E574" s="11" t="s">
        <v>457</v>
      </c>
      <c r="F574" s="222">
        <v>1</v>
      </c>
      <c r="G574" s="11" t="s">
        <v>284</v>
      </c>
    </row>
    <row r="575" spans="1:7" outlineLevel="2" x14ac:dyDescent="0.15">
      <c r="A575" s="163"/>
      <c r="E575" s="11" t="s">
        <v>458</v>
      </c>
      <c r="F575" s="222">
        <v>1</v>
      </c>
      <c r="G575" s="11" t="s">
        <v>284</v>
      </c>
    </row>
    <row r="576" spans="1:7" outlineLevel="2" x14ac:dyDescent="0.15">
      <c r="A576" s="163"/>
      <c r="E576" s="11" t="s">
        <v>459</v>
      </c>
      <c r="F576" s="222">
        <v>1</v>
      </c>
      <c r="G576" s="11" t="s">
        <v>284</v>
      </c>
    </row>
    <row r="577" spans="1:23" outlineLevel="2" x14ac:dyDescent="0.15">
      <c r="A577" s="163"/>
      <c r="E577" s="11" t="s">
        <v>460</v>
      </c>
      <c r="F577" s="222">
        <v>1</v>
      </c>
      <c r="G577" s="11" t="s">
        <v>284</v>
      </c>
    </row>
    <row r="578" spans="1:23" outlineLevel="2" x14ac:dyDescent="0.15">
      <c r="A578" s="163"/>
      <c r="E578" s="11" t="s">
        <v>461</v>
      </c>
      <c r="F578" s="222">
        <v>1</v>
      </c>
      <c r="G578" s="11" t="s">
        <v>284</v>
      </c>
    </row>
    <row r="579" spans="1:23" outlineLevel="2" x14ac:dyDescent="0.15">
      <c r="A579" s="163"/>
      <c r="E579" s="11" t="s">
        <v>462</v>
      </c>
      <c r="F579" s="222">
        <v>1</v>
      </c>
      <c r="G579" s="11" t="s">
        <v>284</v>
      </c>
    </row>
    <row r="580" spans="1:23" outlineLevel="2" x14ac:dyDescent="0.15">
      <c r="A580" s="163"/>
      <c r="E580" s="11" t="s">
        <v>463</v>
      </c>
      <c r="F580" s="222">
        <v>0</v>
      </c>
      <c r="G580" s="11" t="s">
        <v>284</v>
      </c>
    </row>
    <row r="581" spans="1:23" outlineLevel="2" x14ac:dyDescent="0.15">
      <c r="A581" s="163"/>
      <c r="E581" s="11" t="s">
        <v>464</v>
      </c>
      <c r="F581" s="222">
        <v>1</v>
      </c>
      <c r="G581" s="11" t="s">
        <v>284</v>
      </c>
    </row>
    <row r="583" spans="1:23" x14ac:dyDescent="0.15">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15">
      <c r="A584" s="163"/>
      <c r="B584" s="163"/>
      <c r="C584" s="164"/>
      <c r="D584" s="165"/>
    </row>
    <row r="585" spans="1:23" s="174" customFormat="1" ht="12.75" customHeight="1" outlineLevel="1" x14ac:dyDescent="0.15">
      <c r="A585" s="163"/>
      <c r="B585" s="10" t="s">
        <v>466</v>
      </c>
      <c r="C585" s="40"/>
      <c r="D585" s="46"/>
      <c r="E585" s="11"/>
      <c r="F585" s="11"/>
      <c r="G585" s="11"/>
      <c r="H585" s="11"/>
      <c r="I585" s="11"/>
    </row>
    <row r="586" spans="1:23" s="174" customFormat="1" ht="12.75" customHeight="1" outlineLevel="2" x14ac:dyDescent="0.2">
      <c r="A586" s="194"/>
      <c r="B586" s="175"/>
      <c r="C586" s="175"/>
      <c r="F586" s="176"/>
      <c r="G586" s="177"/>
      <c r="H586" s="177"/>
    </row>
    <row r="587" spans="1:23" s="185" customFormat="1" ht="12.75" customHeight="1" outlineLevel="2" x14ac:dyDescent="0.15">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15">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15">
      <c r="A589" s="212"/>
      <c r="B589" s="189"/>
      <c r="C589" s="190"/>
      <c r="D589" s="191"/>
      <c r="E589" s="11" t="s">
        <v>468</v>
      </c>
      <c r="F589" s="192">
        <v>3.2300000000000002E-2</v>
      </c>
      <c r="G589" s="207" t="s">
        <v>123</v>
      </c>
    </row>
    <row r="590" spans="1:23" s="207" customFormat="1" outlineLevel="2" x14ac:dyDescent="0.15">
      <c r="A590" s="212"/>
      <c r="B590" s="189"/>
      <c r="C590" s="190"/>
      <c r="D590" s="191"/>
      <c r="E590" s="11" t="s">
        <v>469</v>
      </c>
      <c r="F590" s="192">
        <v>3.2300000000000002E-2</v>
      </c>
      <c r="G590" s="207" t="s">
        <v>123</v>
      </c>
    </row>
    <row r="591" spans="1:23" s="207" customFormat="1" outlineLevel="2" x14ac:dyDescent="0.15">
      <c r="A591" s="212"/>
      <c r="B591" s="189"/>
      <c r="C591" s="190"/>
      <c r="D591" s="191"/>
      <c r="E591" s="11" t="s">
        <v>470</v>
      </c>
      <c r="F591" s="192">
        <v>3.2300000000000002E-2</v>
      </c>
      <c r="G591" s="207" t="s">
        <v>123</v>
      </c>
    </row>
    <row r="592" spans="1:23" s="207" customFormat="1" outlineLevel="2" x14ac:dyDescent="0.15">
      <c r="A592" s="212"/>
      <c r="B592" s="189"/>
      <c r="C592" s="190"/>
      <c r="D592" s="191"/>
      <c r="E592" s="11" t="s">
        <v>471</v>
      </c>
      <c r="F592" s="192">
        <v>3.2300000000000002E-2</v>
      </c>
      <c r="G592" s="207" t="s">
        <v>123</v>
      </c>
    </row>
    <row r="593" spans="1:22" s="207" customFormat="1" outlineLevel="2" x14ac:dyDescent="0.15">
      <c r="A593" s="212"/>
      <c r="B593" s="189"/>
      <c r="C593" s="190"/>
      <c r="D593" s="191"/>
      <c r="E593" s="11" t="s">
        <v>472</v>
      </c>
      <c r="F593" s="192">
        <v>0</v>
      </c>
      <c r="G593" s="208" t="s">
        <v>123</v>
      </c>
      <c r="H593" s="208"/>
    </row>
    <row r="594" spans="1:22" s="207" customFormat="1" outlineLevel="2" x14ac:dyDescent="0.15">
      <c r="A594" s="212"/>
      <c r="B594" s="189"/>
      <c r="C594" s="190"/>
      <c r="D594" s="191"/>
      <c r="E594" s="11" t="s">
        <v>473</v>
      </c>
      <c r="F594" s="192">
        <v>0</v>
      </c>
      <c r="G594" s="208" t="s">
        <v>123</v>
      </c>
      <c r="H594" s="208"/>
    </row>
    <row r="595" spans="1:22" s="207" customFormat="1" outlineLevel="2" x14ac:dyDescent="0.15">
      <c r="A595" s="212"/>
      <c r="B595" s="189"/>
      <c r="C595" s="190"/>
      <c r="D595" s="191"/>
      <c r="E595" s="11" t="s">
        <v>474</v>
      </c>
      <c r="F595" s="192">
        <v>3.2899999999999999E-2</v>
      </c>
      <c r="G595" s="208" t="s">
        <v>123</v>
      </c>
      <c r="H595" s="208"/>
    </row>
    <row r="596" spans="1:22" s="207" customFormat="1" outlineLevel="2" x14ac:dyDescent="0.15">
      <c r="A596" s="212"/>
      <c r="B596" s="189"/>
      <c r="C596" s="190"/>
      <c r="D596" s="191"/>
      <c r="E596" s="11" t="s">
        <v>475</v>
      </c>
      <c r="F596" s="192">
        <v>0</v>
      </c>
      <c r="G596" s="208" t="s">
        <v>123</v>
      </c>
      <c r="H596" s="208"/>
    </row>
    <row r="597" spans="1:22" s="207" customFormat="1" outlineLevel="1" x14ac:dyDescent="0.15">
      <c r="A597" s="213"/>
      <c r="B597" s="189"/>
      <c r="C597" s="190"/>
      <c r="D597" s="191"/>
      <c r="E597" s="208"/>
      <c r="G597" s="208"/>
      <c r="H597" s="208"/>
    </row>
    <row r="598" spans="1:22" s="207" customFormat="1" outlineLevel="1" x14ac:dyDescent="0.15">
      <c r="A598" s="213"/>
      <c r="B598" s="189" t="s">
        <v>476</v>
      </c>
      <c r="C598" s="190"/>
      <c r="D598" s="191"/>
      <c r="E598" s="208"/>
      <c r="G598" s="208"/>
      <c r="H598" s="208"/>
    </row>
    <row r="599" spans="1:22" s="207" customFormat="1" outlineLevel="2" x14ac:dyDescent="0.15">
      <c r="A599" s="213"/>
      <c r="B599" s="189"/>
      <c r="C599" s="190"/>
      <c r="D599" s="191"/>
      <c r="E599" s="208"/>
      <c r="G599" s="208"/>
      <c r="H599" s="208"/>
    </row>
    <row r="600" spans="1:22" s="174" customFormat="1" ht="12.75" customHeight="1" outlineLevel="2" x14ac:dyDescent="0.15">
      <c r="A600" s="212"/>
      <c r="B600" s="186"/>
      <c r="E600" s="11" t="s">
        <v>477</v>
      </c>
      <c r="F600" s="193">
        <v>1</v>
      </c>
      <c r="G600" s="194" t="s">
        <v>478</v>
      </c>
      <c r="H600" s="194"/>
      <c r="I600" s="187"/>
      <c r="J600" s="187"/>
      <c r="N600" s="187"/>
      <c r="O600" s="187"/>
      <c r="P600" s="187"/>
      <c r="Q600" s="187"/>
      <c r="R600" s="187"/>
      <c r="S600" s="187"/>
      <c r="T600" s="187"/>
      <c r="U600" s="187"/>
      <c r="V600" s="187"/>
    </row>
    <row r="601" spans="1:22" s="174" customFormat="1" ht="12.75" customHeight="1" outlineLevel="1" x14ac:dyDescent="0.2">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15">
      <c r="A602" s="163"/>
      <c r="B602" s="10" t="s">
        <v>479</v>
      </c>
      <c r="C602" s="40"/>
      <c r="D602" s="46"/>
      <c r="E602" s="11"/>
      <c r="F602" s="11"/>
      <c r="G602" s="11"/>
      <c r="H602" s="11"/>
      <c r="I602" s="11"/>
    </row>
    <row r="603" spans="1:22" s="174" customFormat="1" ht="12.75" customHeight="1" outlineLevel="2" x14ac:dyDescent="0.15">
      <c r="A603" s="194"/>
      <c r="B603" s="175"/>
      <c r="E603" s="194"/>
      <c r="G603" s="194"/>
      <c r="H603" s="195"/>
    </row>
    <row r="604" spans="1:22" s="174" customFormat="1" ht="12.75" customHeight="1" outlineLevel="2" x14ac:dyDescent="0.15">
      <c r="A604" s="194"/>
      <c r="B604" s="175"/>
      <c r="C604" s="198"/>
      <c r="E604" s="11" t="s">
        <v>480</v>
      </c>
      <c r="F604" s="199">
        <v>2</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15">
      <c r="A605" s="194"/>
      <c r="B605" s="201"/>
      <c r="C605" s="202"/>
      <c r="E605" s="11" t="s">
        <v>482</v>
      </c>
      <c r="F605" s="199">
        <v>2</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15">
      <c r="A606" s="194"/>
      <c r="B606" s="175"/>
      <c r="C606" s="198"/>
      <c r="E606" s="11" t="s">
        <v>483</v>
      </c>
      <c r="F606" s="199">
        <v>2</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15">
      <c r="A607" s="194"/>
      <c r="B607" s="201"/>
      <c r="C607" s="202"/>
      <c r="E607" s="11" t="s">
        <v>484</v>
      </c>
      <c r="F607" s="199">
        <v>2</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15">
      <c r="A608" s="194"/>
      <c r="B608" s="201"/>
      <c r="C608" s="202"/>
      <c r="E608" s="11" t="s">
        <v>485</v>
      </c>
      <c r="F608" s="199">
        <v>2</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15">
      <c r="A609" s="194"/>
      <c r="B609" s="201"/>
      <c r="C609" s="202"/>
      <c r="E609" s="11" t="s">
        <v>486</v>
      </c>
      <c r="F609" s="199">
        <v>2</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15">
      <c r="A610" s="194"/>
      <c r="B610" s="186"/>
      <c r="C610" s="187"/>
      <c r="E610" s="11" t="s">
        <v>487</v>
      </c>
      <c r="F610" s="199">
        <v>2</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15">
      <c r="A611" s="194"/>
      <c r="B611" s="175"/>
      <c r="C611" s="198"/>
      <c r="E611" s="11" t="s">
        <v>488</v>
      </c>
      <c r="F611" s="199">
        <v>2</v>
      </c>
      <c r="G611" s="194" t="s">
        <v>481</v>
      </c>
      <c r="H611" s="188"/>
      <c r="I611" s="188"/>
      <c r="J611" s="188"/>
      <c r="K611" s="188"/>
      <c r="L611" s="188"/>
      <c r="M611" s="188"/>
      <c r="N611" s="188"/>
      <c r="O611" s="188"/>
      <c r="P611" s="188"/>
      <c r="Q611" s="188"/>
      <c r="R611" s="188"/>
      <c r="S611" s="188"/>
      <c r="T611" s="188"/>
      <c r="U611" s="188"/>
      <c r="V611" s="188"/>
    </row>
    <row r="613" spans="1:23" x14ac:dyDescent="0.15">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15">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15">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2">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15">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15">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15">
      <c r="A619" s="174" t="s">
        <v>495</v>
      </c>
      <c r="B619" s="175"/>
      <c r="E619" s="174" t="s">
        <v>496</v>
      </c>
      <c r="F619" s="206">
        <v>365</v>
      </c>
      <c r="G619" s="174" t="s">
        <v>497</v>
      </c>
      <c r="H619" s="177"/>
      <c r="I619" s="187"/>
    </row>
    <row r="621" spans="1:23" x14ac:dyDescent="0.15">
      <c r="B621" s="10" t="s">
        <v>90</v>
      </c>
    </row>
  </sheetData>
  <conditionalFormatting sqref="GP4">
    <cfRule type="cellIs" dxfId="160" priority="59" stopIfTrue="1" operator="equal">
      <formula>"Actuals"</formula>
    </cfRule>
    <cfRule type="cellIs" dxfId="159" priority="60" stopIfTrue="1" operator="equal">
      <formula>"Forecast"</formula>
    </cfRule>
  </conditionalFormatting>
  <conditionalFormatting sqref="GP4">
    <cfRule type="cellIs" dxfId="158" priority="58" stopIfTrue="1" operator="equal">
      <formula>"Budget"</formula>
    </cfRule>
  </conditionalFormatting>
  <conditionalFormatting sqref="GQ4:LI4">
    <cfRule type="cellIs" dxfId="157" priority="54" stopIfTrue="1" operator="equal">
      <formula>"Actuals"</formula>
    </cfRule>
    <cfRule type="cellIs" dxfId="156" priority="55" stopIfTrue="1" operator="equal">
      <formula>"Forecast"</formula>
    </cfRule>
  </conditionalFormatting>
  <conditionalFormatting sqref="GQ4:LI4">
    <cfRule type="cellIs" dxfId="155" priority="53" stopIfTrue="1" operator="equal">
      <formula>"Budget"</formula>
    </cfRule>
  </conditionalFormatting>
  <conditionalFormatting sqref="GP4:XFD4">
    <cfRule type="cellIs" dxfId="154" priority="51" stopIfTrue="1" operator="equal">
      <formula>"Const"</formula>
    </cfRule>
    <cfRule type="cellIs" dxfId="153" priority="52" stopIfTrue="1" operator="equal">
      <formula>"Ops"</formula>
    </cfRule>
  </conditionalFormatting>
  <conditionalFormatting sqref="GP4:XFD4">
    <cfRule type="cellIs" dxfId="152" priority="46" operator="equal">
      <formula>"Ops/Post-cont."</formula>
    </cfRule>
    <cfRule type="cellIs" dxfId="151" priority="47" operator="equal">
      <formula>"Const/Ops"</formula>
    </cfRule>
    <cfRule type="cellIs" dxfId="150" priority="49" stopIfTrue="1" operator="equal">
      <formula>"Const"</formula>
    </cfRule>
    <cfRule type="cellIs" dxfId="149" priority="50" stopIfTrue="1" operator="equal">
      <formula>"Ops"</formula>
    </cfRule>
  </conditionalFormatting>
  <conditionalFormatting sqref="GP4:XFD4">
    <cfRule type="cellIs" dxfId="148" priority="48" operator="equal">
      <formula>"Fin-close"</formula>
    </cfRule>
  </conditionalFormatting>
  <conditionalFormatting sqref="GP4:XFD4">
    <cfRule type="cellIs" dxfId="147" priority="45" operator="equal">
      <formula xml:space="preserve"> "FC/Const."</formula>
    </cfRule>
  </conditionalFormatting>
  <conditionalFormatting sqref="X3:GO3">
    <cfRule type="cellIs" dxfId="146" priority="13" stopIfTrue="1" operator="equal">
      <formula>"Construction"</formula>
    </cfRule>
    <cfRule type="cellIs" dxfId="145" priority="14" stopIfTrue="1" operator="equal">
      <formula>"Operations"</formula>
    </cfRule>
  </conditionalFormatting>
  <conditionalFormatting sqref="X3:GO3">
    <cfRule type="cellIs" dxfId="144" priority="12" operator="equal">
      <formula>"Fin Close"</formula>
    </cfRule>
  </conditionalFormatting>
  <conditionalFormatting sqref="X3:GO3">
    <cfRule type="cellIs" dxfId="143" priority="10" operator="equal">
      <formula>"PPA ext."</formula>
    </cfRule>
    <cfRule type="cellIs" dxfId="142" priority="11" operator="equal">
      <formula>"Delay"</formula>
    </cfRule>
  </conditionalFormatting>
  <conditionalFormatting sqref="F2:F3">
    <cfRule type="cellIs" dxfId="141" priority="8" stopIfTrue="1" operator="notEqual">
      <formula>0</formula>
    </cfRule>
    <cfRule type="cellIs" dxfId="140" priority="9" stopIfTrue="1" operator="equal">
      <formula>""</formula>
    </cfRule>
  </conditionalFormatting>
  <conditionalFormatting sqref="J3:W3">
    <cfRule type="cellIs" dxfId="139" priority="6" stopIfTrue="1" operator="equal">
      <formula>"Construction"</formula>
    </cfRule>
    <cfRule type="cellIs" dxfId="138" priority="7" stopIfTrue="1" operator="equal">
      <formula>"Operations"</formula>
    </cfRule>
  </conditionalFormatting>
  <conditionalFormatting sqref="J3:W3">
    <cfRule type="cellIs" dxfId="137" priority="5" operator="equal">
      <formula>"Fin Close"</formula>
    </cfRule>
  </conditionalFormatting>
  <conditionalFormatting sqref="J3:W3">
    <cfRule type="cellIs" dxfId="136" priority="3" operator="equal">
      <formula>"PPA ext."</formula>
    </cfRule>
    <cfRule type="cellIs" dxfId="135" priority="4" operator="equal">
      <formula>"Delay"</formula>
    </cfRule>
  </conditionalFormatting>
  <conditionalFormatting sqref="C587:D587 C600:D600">
    <cfRule type="cellIs" dxfId="134" priority="1" stopIfTrue="1" operator="equal">
      <formula>"N/A"</formula>
    </cfRule>
    <cfRule type="cellIs" dxfId="133" priority="2" stopIfTrue="1" operator="notEqual">
      <formula>""</formula>
    </cfRule>
  </conditionalFormatting>
  <dataValidations count="2">
    <dataValidation type="list" allowBlank="1" showInputMessage="1" showErrorMessage="1" sqref="F600">
      <formula1>"1,2,3,4,5"</formula1>
    </dataValidation>
    <dataValidation type="list" allowBlank="1" showInputMessage="1" showErrorMessage="1" sqref="F604:F61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2.75" outlineLevelRow="1" x14ac:dyDescent="0.15"/>
  <cols>
    <col min="1" max="2" width="1.5" style="10" customWidth="1"/>
    <col min="3" max="3" width="1.5" style="40" customWidth="1"/>
    <col min="4" max="4" width="1.5" style="46" customWidth="1"/>
    <col min="5" max="5" width="30.6640625" style="11" bestFit="1" customWidth="1"/>
    <col min="6" max="6" width="14.5" style="11" bestFit="1" customWidth="1"/>
    <col min="7" max="7" width="13.1640625" style="11" bestFit="1" customWidth="1"/>
    <col min="8" max="8" width="7" style="11" bestFit="1" customWidth="1"/>
    <col min="9" max="9" width="3.5" style="11" customWidth="1"/>
    <col min="10" max="23" width="11.83203125" style="11" bestFit="1" customWidth="1"/>
    <col min="24" max="16384" width="15.1640625" style="11" hidden="1"/>
  </cols>
  <sheetData>
    <row r="1" spans="1:707" s="13" customFormat="1" ht="31.5" x14ac:dyDescent="0.15">
      <c r="A1" s="1" t="str">
        <f ca="1" xml:space="preserve"> RIGHT(CELL("filename", A1), LEN(CELL("filename", A1)) - SEARCH("]", CELL("filename", A1)))</f>
        <v>Time</v>
      </c>
      <c r="B1" s="1"/>
    </row>
    <row r="2" spans="1:707" s="23" customFormat="1" x14ac:dyDescent="0.15">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15">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8" spans="1:707" x14ac:dyDescent="0.15">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499</v>
      </c>
    </row>
    <row r="10" spans="1:707" outlineLevel="1" x14ac:dyDescent="0.15">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15">
      <c r="E11" s="238" t="str">
        <f xml:space="preserve">  InpS!E$11</f>
        <v>Months per period (Primary)</v>
      </c>
      <c r="F11" s="238">
        <f xml:space="preserve">  InpS!F$11</f>
        <v>12</v>
      </c>
      <c r="G11" s="238" t="str">
        <f xml:space="preserve">  InpS!G$11</f>
        <v>Months</v>
      </c>
    </row>
    <row r="12" spans="1:707" outlineLevel="1" x14ac:dyDescent="0.15">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15"/>
    <row r="14" spans="1:707" outlineLevel="1" x14ac:dyDescent="0.15">
      <c r="B14" s="10" t="s">
        <v>500</v>
      </c>
    </row>
    <row r="15" spans="1:707" outlineLevel="1" x14ac:dyDescent="0.15">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15"/>
    <row r="17" spans="1:23" outlineLevel="1" x14ac:dyDescent="0.15">
      <c r="B17" s="10" t="s">
        <v>502</v>
      </c>
    </row>
    <row r="18" spans="1:23" outlineLevel="1" x14ac:dyDescent="0.15">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15">
      <c r="A19" s="247"/>
      <c r="B19" s="247"/>
      <c r="C19" s="248"/>
      <c r="D19" s="249"/>
      <c r="E19" s="162" t="str">
        <f xml:space="preserve">  InpS!E$9</f>
        <v>Start date</v>
      </c>
      <c r="F19" s="160">
        <f xml:space="preserve">  InpS!F$9</f>
        <v>42461</v>
      </c>
      <c r="G19" s="161" t="str">
        <f xml:space="preserve">  InpS!G$9</f>
        <v>date</v>
      </c>
    </row>
    <row r="20" spans="1:23" outlineLevel="1" x14ac:dyDescent="0.15">
      <c r="A20" s="247"/>
      <c r="B20" s="247"/>
      <c r="C20" s="248"/>
      <c r="D20" s="249"/>
      <c r="E20" s="162" t="str">
        <f xml:space="preserve">  InpS!E$11</f>
        <v>Months per period (Primary)</v>
      </c>
      <c r="F20" s="250">
        <f xml:space="preserve">  InpS!F$11</f>
        <v>12</v>
      </c>
      <c r="G20" s="161" t="str">
        <f xml:space="preserve">  InpS!G$11</f>
        <v>Months</v>
      </c>
    </row>
    <row r="21" spans="1:23" outlineLevel="1" x14ac:dyDescent="0.15">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15">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15">
      <c r="B24" s="10" t="s">
        <v>503</v>
      </c>
    </row>
    <row r="25" spans="1:23" outlineLevel="1" x14ac:dyDescent="0.15">
      <c r="A25" s="247"/>
      <c r="B25" s="247"/>
      <c r="C25" s="248"/>
      <c r="D25" s="249"/>
      <c r="E25" s="162" t="str">
        <f>InpS!E12</f>
        <v>Forecast start date</v>
      </c>
      <c r="F25" s="160">
        <f>InpS!F12</f>
        <v>45748</v>
      </c>
      <c r="G25" s="161" t="str">
        <f>InpS!G12</f>
        <v>date</v>
      </c>
    </row>
    <row r="26" spans="1:23" outlineLevel="1" x14ac:dyDescent="0.15">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15">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15">
      <c r="A28" s="239"/>
      <c r="B28" s="239"/>
      <c r="C28" s="240"/>
      <c r="D28" s="241"/>
      <c r="E28" s="546" t="s">
        <v>503</v>
      </c>
      <c r="F28" s="546"/>
      <c r="G28" s="546" t="s">
        <v>504</v>
      </c>
      <c r="H28" s="546">
        <f xml:space="preserve"> SUM( J28:W28 )</f>
        <v>1</v>
      </c>
      <c r="I28" s="546"/>
      <c r="J28" s="546">
        <f xml:space="preserve">  IF( AND( $F25 &gt;= J26, $F25 &lt;= J27 ), 1, 0 )</f>
        <v>0</v>
      </c>
      <c r="K28" s="546">
        <f t="shared" ref="K28:W28" si="39" xml:space="preserve">  IF( AND( $F25 &gt;= K26, $F25 &lt;= K27 ), 1, 0 )</f>
        <v>0</v>
      </c>
      <c r="L28" s="546">
        <f t="shared" si="39"/>
        <v>0</v>
      </c>
      <c r="M28" s="546">
        <f t="shared" si="39"/>
        <v>0</v>
      </c>
      <c r="N28" s="546">
        <f t="shared" si="39"/>
        <v>0</v>
      </c>
      <c r="O28" s="546">
        <f t="shared" si="39"/>
        <v>0</v>
      </c>
      <c r="P28" s="546">
        <f t="shared" si="39"/>
        <v>0</v>
      </c>
      <c r="Q28" s="546">
        <f t="shared" si="39"/>
        <v>0</v>
      </c>
      <c r="R28" s="546">
        <f t="shared" si="39"/>
        <v>0</v>
      </c>
      <c r="S28" s="546">
        <f t="shared" si="39"/>
        <v>1</v>
      </c>
      <c r="T28" s="546">
        <f t="shared" si="39"/>
        <v>0</v>
      </c>
      <c r="U28" s="546">
        <f t="shared" si="39"/>
        <v>0</v>
      </c>
      <c r="V28" s="546">
        <f t="shared" si="39"/>
        <v>0</v>
      </c>
      <c r="W28" s="546">
        <f t="shared" si="39"/>
        <v>0</v>
      </c>
    </row>
    <row r="29" spans="1:23" x14ac:dyDescent="0.15">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15">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15">
      <c r="B31" s="10" t="s">
        <v>505</v>
      </c>
    </row>
    <row r="32" spans="1:23" outlineLevel="1" x14ac:dyDescent="0.15">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15">
      <c r="A33" s="247"/>
      <c r="B33" s="247"/>
      <c r="C33" s="248"/>
      <c r="D33" s="249"/>
      <c r="E33" s="162" t="str">
        <f>InpS!E12</f>
        <v>Forecast start date</v>
      </c>
      <c r="F33" s="160">
        <f>InpS!F12</f>
        <v>45748</v>
      </c>
      <c r="G33" s="161" t="str">
        <f>InpS!G12</f>
        <v>date</v>
      </c>
    </row>
    <row r="34" spans="1:23" outlineLevel="1" x14ac:dyDescent="0.15">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15">
      <c r="E35" s="162" t="str">
        <f>InpS!E13</f>
        <v>End of AMP period flag date</v>
      </c>
      <c r="F35" s="160">
        <f>InpS!F13</f>
        <v>47573</v>
      </c>
      <c r="G35" s="161" t="str">
        <f>InpS!G13</f>
        <v>date</v>
      </c>
    </row>
    <row r="36" spans="1:23" s="254" customFormat="1" outlineLevel="1" x14ac:dyDescent="0.15">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15">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15">
      <c r="B38" s="10" t="s">
        <v>103</v>
      </c>
    </row>
    <row r="39" spans="1:23" outlineLevel="1" x14ac:dyDescent="0.15">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15">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15">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15">
      <c r="B42" s="10" t="s">
        <v>507</v>
      </c>
    </row>
    <row r="43" spans="1:23" outlineLevel="1" x14ac:dyDescent="0.15">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15">
      <c r="A44" s="247"/>
      <c r="B44" s="247"/>
      <c r="C44" s="248"/>
      <c r="D44" s="249"/>
      <c r="E44" s="162" t="str">
        <f xml:space="preserve">  InpS!E$9</f>
        <v>Start date</v>
      </c>
      <c r="F44" s="160">
        <f xml:space="preserve">  InpS!F$9</f>
        <v>42461</v>
      </c>
      <c r="G44" s="161" t="str">
        <f xml:space="preserve">  InpS!G$9</f>
        <v>date</v>
      </c>
    </row>
    <row r="45" spans="1:23" s="254" customFormat="1" outlineLevel="1" x14ac:dyDescent="0.15">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15">
      <c r="B47" s="10" t="s">
        <v>90</v>
      </c>
    </row>
  </sheetData>
  <conditionalFormatting sqref="F3">
    <cfRule type="cellIs" dxfId="132" priority="13" stopIfTrue="1" operator="notEqual">
      <formula>0</formula>
    </cfRule>
    <cfRule type="cellIs" dxfId="131" priority="14" stopIfTrue="1" operator="equal">
      <formula>""</formula>
    </cfRule>
  </conditionalFormatting>
  <conditionalFormatting sqref="J3:EE3">
    <cfRule type="cellIs" dxfId="130" priority="11" stopIfTrue="1" operator="equal">
      <formula>"Construction"</formula>
    </cfRule>
    <cfRule type="cellIs" dxfId="129" priority="12" stopIfTrue="1" operator="equal">
      <formula>"Operations"</formula>
    </cfRule>
  </conditionalFormatting>
  <conditionalFormatting sqref="J3:EE3">
    <cfRule type="cellIs" dxfId="128" priority="10" operator="equal">
      <formula>"Fin Close"</formula>
    </cfRule>
  </conditionalFormatting>
  <conditionalFormatting sqref="J3:EE3">
    <cfRule type="cellIs" dxfId="127" priority="8" operator="equal">
      <formula>"PPA ext."</formula>
    </cfRule>
    <cfRule type="cellIs" dxfId="126" priority="9" operator="equal">
      <formula>"Delay"</formula>
    </cfRule>
  </conditionalFormatting>
  <conditionalFormatting sqref="EF3:AAE3">
    <cfRule type="cellIs" dxfId="125" priority="6" stopIfTrue="1" operator="equal">
      <formula>"Construction"</formula>
    </cfRule>
    <cfRule type="cellIs" dxfId="124" priority="7" stopIfTrue="1" operator="equal">
      <formula>"Operations"</formula>
    </cfRule>
  </conditionalFormatting>
  <conditionalFormatting sqref="EF3:AAE3">
    <cfRule type="cellIs" dxfId="123" priority="5" operator="equal">
      <formula>"Fin Close"</formula>
    </cfRule>
  </conditionalFormatting>
  <conditionalFormatting sqref="EF3:AAE3">
    <cfRule type="cellIs" dxfId="122" priority="3" operator="equal">
      <formula>"PPA ext."</formula>
    </cfRule>
    <cfRule type="cellIs" dxfId="121" priority="4" operator="equal">
      <formula>"Delay"</formula>
    </cfRule>
  </conditionalFormatting>
  <conditionalFormatting sqref="F2">
    <cfRule type="cellIs" dxfId="120" priority="1" stopIfTrue="1" operator="notEqual">
      <formula>0</formula>
    </cfRule>
    <cfRule type="cellIs" dxfId="119" priority="2" stopIfTrue="1" operator="equal">
      <formula>""</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sheetView>
  </sheetViews>
  <sheetFormatPr defaultColWidth="0" defaultRowHeight="12.75" zeroHeight="1" outlineLevelRow="1" x14ac:dyDescent="0.15"/>
  <cols>
    <col min="1" max="2" width="1.5" style="10" customWidth="1"/>
    <col min="3" max="3" width="1.5" style="40" customWidth="1"/>
    <col min="4" max="4" width="1.5" style="46" customWidth="1"/>
    <col min="5" max="5" width="108.83203125" style="11" customWidth="1"/>
    <col min="6" max="6" width="12.5" style="11" customWidth="1"/>
    <col min="7" max="7" width="13.1640625" style="11" bestFit="1" customWidth="1"/>
    <col min="8" max="8" width="7" style="11" bestFit="1" customWidth="1"/>
    <col min="9" max="9" width="3.5" style="11" customWidth="1"/>
    <col min="10" max="23" width="11.83203125" style="11" bestFit="1" customWidth="1"/>
    <col min="24" max="708" width="15.1640625" style="11" hidden="1" customWidth="1"/>
    <col min="709" max="16384" width="15.1640625" style="11" hidden="1"/>
  </cols>
  <sheetData>
    <row r="1" spans="1:707" s="13" customFormat="1" ht="31.5" x14ac:dyDescent="0.15">
      <c r="A1" s="1" t="str">
        <f ca="1" xml:space="preserve"> RIGHT(CELL("filename", A1), LEN(CELL("filename", A1)) - SEARCH("]", CELL("filename", A1)))</f>
        <v>Indexation</v>
      </c>
      <c r="B1" s="1"/>
    </row>
    <row r="2" spans="1:707" s="23" customFormat="1" x14ac:dyDescent="0.15">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15">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15">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15">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15">
      <c r="D6" s="11"/>
      <c r="F6" s="10"/>
      <c r="G6" s="10"/>
      <c r="H6" s="10"/>
    </row>
    <row r="7" spans="1:707" x14ac:dyDescent="0.15">
      <c r="H7" s="238"/>
      <c r="J7" s="238"/>
      <c r="K7" s="238"/>
      <c r="L7" s="238"/>
      <c r="M7" s="238"/>
      <c r="N7" s="238"/>
      <c r="O7" s="238"/>
      <c r="P7" s="238"/>
      <c r="Q7" s="238"/>
      <c r="R7" s="238"/>
      <c r="S7" s="238"/>
      <c r="T7" s="238"/>
      <c r="U7" s="238"/>
      <c r="V7" s="238"/>
      <c r="W7" s="238"/>
    </row>
    <row r="8" spans="1:707" collapsed="1" x14ac:dyDescent="0.15">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c r="B9" s="10" t="s">
        <v>509</v>
      </c>
    </row>
    <row r="10" spans="1:707" hidden="1" outlineLevel="1" x14ac:dyDescent="0.15">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124.95</v>
      </c>
      <c r="R10" s="161">
        <f>InpS!R23</f>
        <v>127.449</v>
      </c>
      <c r="S10" s="161">
        <f>InpS!S23</f>
        <v>0</v>
      </c>
      <c r="T10" s="161">
        <f>InpS!T23</f>
        <v>0</v>
      </c>
      <c r="U10" s="161">
        <f>InpS!U23</f>
        <v>0</v>
      </c>
      <c r="V10" s="161">
        <f>InpS!V23</f>
        <v>0</v>
      </c>
      <c r="W10" s="161">
        <f>InpS!W23</f>
        <v>0</v>
      </c>
    </row>
    <row r="11" spans="1:707" hidden="1" outlineLevel="1" x14ac:dyDescent="0.15">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15">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124.95</v>
      </c>
      <c r="R12" s="258">
        <f t="shared" ref="R12" si="7" xml:space="preserve">  IF( R10 &gt; 0, R10, Q12 * ( 1 + R11 ) )</f>
        <v>127.449</v>
      </c>
      <c r="S12" s="258">
        <f t="shared" ref="S12" si="8" xml:space="preserve">  IF( S10 &gt; 0, S10, R12 * ( 1 + S11 ) )</f>
        <v>129.99798000000001</v>
      </c>
      <c r="T12" s="258">
        <f t="shared" ref="T12" si="9" xml:space="preserve">  IF( T10 &gt; 0, T10, S12 * ( 1 + T11 ) )</f>
        <v>132.59793960000002</v>
      </c>
      <c r="U12" s="258">
        <f t="shared" ref="U12" si="10" xml:space="preserve">  IF( U10 &gt; 0, U10, T12 * ( 1 + U11 ) )</f>
        <v>135.24989839200003</v>
      </c>
      <c r="V12" s="258">
        <f t="shared" ref="V12" si="11" xml:space="preserve">  IF( V10 &gt; 0, V10, U12 * ( 1 + V11 ) )</f>
        <v>137.95489635984003</v>
      </c>
      <c r="W12" s="258">
        <f t="shared" ref="W12" si="12" xml:space="preserve">  IF( W10 &gt; 0, W10, V12 * ( 1 + W11 ) )</f>
        <v>140.71399428703683</v>
      </c>
    </row>
    <row r="13" spans="1:707" hidden="1" outlineLevel="1" x14ac:dyDescent="0.15"/>
    <row r="14" spans="1:707" hidden="1" outlineLevel="1" x14ac:dyDescent="0.15">
      <c r="B14" s="10" t="s">
        <v>510</v>
      </c>
    </row>
    <row r="15" spans="1:707" hidden="1" outlineLevel="1" x14ac:dyDescent="0.15">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125.685</v>
      </c>
      <c r="R15" s="161">
        <f>InpS!R$24</f>
        <v>128.1987</v>
      </c>
      <c r="S15" s="161">
        <f>InpS!S$24</f>
        <v>0</v>
      </c>
      <c r="T15" s="161">
        <f>InpS!T$24</f>
        <v>0</v>
      </c>
      <c r="U15" s="161">
        <f>InpS!U$24</f>
        <v>0</v>
      </c>
      <c r="V15" s="161">
        <f>InpS!V$24</f>
        <v>0</v>
      </c>
      <c r="W15" s="161">
        <f>InpS!W$24</f>
        <v>0</v>
      </c>
    </row>
    <row r="16" spans="1:707" hidden="1" outlineLevel="1" x14ac:dyDescent="0.15">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15">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125.685</v>
      </c>
      <c r="R17" s="258">
        <f t="shared" ref="R17" si="21" xml:space="preserve">  IF( R15 &gt; 0, R15, Q17 * ( 1 + R16 ) )</f>
        <v>128.1987</v>
      </c>
      <c r="S17" s="258">
        <f t="shared" ref="S17" si="22" xml:space="preserve">  IF( S15 &gt; 0, S15, R17 * ( 1 + S16 ) )</f>
        <v>130.762674</v>
      </c>
      <c r="T17" s="258">
        <f t="shared" ref="T17" si="23" xml:space="preserve">  IF( T15 &gt; 0, T15, S17 * ( 1 + T16 ) )</f>
        <v>133.37792748000001</v>
      </c>
      <c r="U17" s="258">
        <f t="shared" ref="U17" si="24" xml:space="preserve">  IF( U15 &gt; 0, U15, T17 * ( 1 + U16 ) )</f>
        <v>136.04548602960003</v>
      </c>
      <c r="V17" s="258">
        <f t="shared" ref="V17" si="25" xml:space="preserve">  IF( V15 &gt; 0, V15, U17 * ( 1 + V16 ) )</f>
        <v>138.76639575019203</v>
      </c>
      <c r="W17" s="258">
        <f t="shared" ref="W17" si="26" xml:space="preserve">  IF( W15 &gt; 0, W15, V17 * ( 1 + W16 ) )</f>
        <v>141.54172366519589</v>
      </c>
    </row>
    <row r="18" spans="1:23" hidden="1" outlineLevel="1" x14ac:dyDescent="0.15"/>
    <row r="19" spans="1:23" hidden="1" outlineLevel="1" x14ac:dyDescent="0.15">
      <c r="B19" s="10" t="s">
        <v>511</v>
      </c>
    </row>
    <row r="20" spans="1:23" hidden="1" outlineLevel="1" x14ac:dyDescent="0.15">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126.52500000000001</v>
      </c>
      <c r="R20" s="161">
        <f>InpS!R$25</f>
        <v>129.05549999999999</v>
      </c>
      <c r="S20" s="161">
        <f>InpS!S$25</f>
        <v>0</v>
      </c>
      <c r="T20" s="161">
        <f>InpS!T$25</f>
        <v>0</v>
      </c>
      <c r="U20" s="161">
        <f>InpS!U$25</f>
        <v>0</v>
      </c>
      <c r="V20" s="161">
        <f>InpS!V$25</f>
        <v>0</v>
      </c>
      <c r="W20" s="161">
        <f>InpS!W$25</f>
        <v>0</v>
      </c>
    </row>
    <row r="21" spans="1:23" hidden="1" outlineLevel="1" x14ac:dyDescent="0.15">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15">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126.52500000000001</v>
      </c>
      <c r="R22" s="258">
        <f t="shared" ref="R22" si="35" xml:space="preserve">  IF( R20 &gt; 0, R20, Q22 * ( 1 + R21 ) )</f>
        <v>129.05549999999999</v>
      </c>
      <c r="S22" s="258">
        <f t="shared" ref="S22" si="36" xml:space="preserve">  IF( S20 &gt; 0, S20, R22 * ( 1 + S21 ) )</f>
        <v>131.63660999999999</v>
      </c>
      <c r="T22" s="258">
        <f t="shared" ref="T22" si="37" xml:space="preserve">  IF( T20 &gt; 0, T20, S22 * ( 1 + T21 ) )</f>
        <v>134.26934219999998</v>
      </c>
      <c r="U22" s="258">
        <f t="shared" ref="U22" si="38" xml:space="preserve">  IF( U20 &gt; 0, U20, T22 * ( 1 + U21 ) )</f>
        <v>136.95472904399998</v>
      </c>
      <c r="V22" s="258">
        <f t="shared" ref="V22" si="39" xml:space="preserve">  IF( V20 &gt; 0, V20, U22 * ( 1 + V21 ) )</f>
        <v>139.69382362487997</v>
      </c>
      <c r="W22" s="258">
        <f t="shared" ref="W22" si="40" xml:space="preserve">  IF( W20 &gt; 0, W20, V22 * ( 1 + W21 ) )</f>
        <v>142.48770009737757</v>
      </c>
    </row>
    <row r="23" spans="1:23" hidden="1" outlineLevel="1" x14ac:dyDescent="0.15"/>
    <row r="24" spans="1:23" hidden="1" outlineLevel="1" x14ac:dyDescent="0.15">
      <c r="B24" s="10" t="s">
        <v>512</v>
      </c>
    </row>
    <row r="25" spans="1:23" hidden="1" outlineLevel="1" x14ac:dyDescent="0.15">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127.26</v>
      </c>
      <c r="R25" s="161">
        <f>InpS!R$26</f>
        <v>129.80520000000001</v>
      </c>
      <c r="S25" s="161">
        <f>InpS!S$26</f>
        <v>0</v>
      </c>
      <c r="T25" s="161">
        <f>InpS!T$26</f>
        <v>0</v>
      </c>
      <c r="U25" s="161">
        <f>InpS!U$26</f>
        <v>0</v>
      </c>
      <c r="V25" s="161">
        <f>InpS!V$26</f>
        <v>0</v>
      </c>
      <c r="W25" s="161">
        <f>InpS!W$26</f>
        <v>0</v>
      </c>
    </row>
    <row r="26" spans="1:23" hidden="1" outlineLevel="1" x14ac:dyDescent="0.15">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15">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127.26</v>
      </c>
      <c r="R27" s="258">
        <f t="shared" ref="R27" si="49" xml:space="preserve">  IF( R25 &gt; 0, R25, Q27 * ( 1 + R26 ) )</f>
        <v>129.80520000000001</v>
      </c>
      <c r="S27" s="258">
        <f t="shared" ref="S27" si="50" xml:space="preserve">  IF( S25 &gt; 0, S25, R27 * ( 1 + S26 ) )</f>
        <v>132.40130400000001</v>
      </c>
      <c r="T27" s="258">
        <f t="shared" ref="T27" si="51" xml:space="preserve">  IF( T25 &gt; 0, T25, S27 * ( 1 + T26 ) )</f>
        <v>135.04933008</v>
      </c>
      <c r="U27" s="258">
        <f t="shared" ref="U27" si="52" xml:space="preserve">  IF( U25 &gt; 0, U25, T27 * ( 1 + U26 ) )</f>
        <v>137.7503166816</v>
      </c>
      <c r="V27" s="258">
        <f t="shared" ref="V27" si="53" xml:space="preserve">  IF( V25 &gt; 0, V25, U27 * ( 1 + V26 ) )</f>
        <v>140.50532301523199</v>
      </c>
      <c r="W27" s="258">
        <f t="shared" ref="W27" si="54" xml:space="preserve">  IF( W25 &gt; 0, W25, V27 * ( 1 + W26 ) )</f>
        <v>143.31542947553663</v>
      </c>
    </row>
    <row r="28" spans="1:23" hidden="1" outlineLevel="1" x14ac:dyDescent="0.15"/>
    <row r="29" spans="1:23" hidden="1" outlineLevel="1" x14ac:dyDescent="0.15">
      <c r="B29" s="10" t="s">
        <v>513</v>
      </c>
    </row>
    <row r="30" spans="1:23" hidden="1" outlineLevel="1" x14ac:dyDescent="0.15">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127.89</v>
      </c>
      <c r="R30" s="161">
        <f>InpS!R$27</f>
        <v>130.4478</v>
      </c>
      <c r="S30" s="161">
        <f>InpS!S$27</f>
        <v>0</v>
      </c>
      <c r="T30" s="161">
        <f>InpS!T$27</f>
        <v>0</v>
      </c>
      <c r="U30" s="161">
        <f>InpS!U$27</f>
        <v>0</v>
      </c>
      <c r="V30" s="161">
        <f>InpS!V$27</f>
        <v>0</v>
      </c>
      <c r="W30" s="161">
        <f>InpS!W$27</f>
        <v>0</v>
      </c>
    </row>
    <row r="31" spans="1:23" hidden="1" outlineLevel="1" x14ac:dyDescent="0.15">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15">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127.89</v>
      </c>
      <c r="R32" s="258">
        <f t="shared" ref="R32" si="63" xml:space="preserve">  IF( R30 &gt; 0, R30, Q32 * ( 1 + R31 ) )</f>
        <v>130.4478</v>
      </c>
      <c r="S32" s="258">
        <f t="shared" ref="S32" si="64" xml:space="preserve">  IF( S30 &gt; 0, S30, R32 * ( 1 + S31 ) )</f>
        <v>133.05675600000001</v>
      </c>
      <c r="T32" s="258">
        <f t="shared" ref="T32" si="65" xml:space="preserve">  IF( T30 &gt; 0, T30, S32 * ( 1 + T31 ) )</f>
        <v>135.71789112000002</v>
      </c>
      <c r="U32" s="258">
        <f t="shared" ref="U32" si="66" xml:space="preserve">  IF( U30 &gt; 0, U30, T32 * ( 1 + U31 ) )</f>
        <v>138.43224894240001</v>
      </c>
      <c r="V32" s="258">
        <f t="shared" ref="V32" si="67" xml:space="preserve">  IF( V30 &gt; 0, V30, U32 * ( 1 + V31 ) )</f>
        <v>141.20089392124802</v>
      </c>
      <c r="W32" s="258">
        <f t="shared" ref="W32" si="68" xml:space="preserve">  IF( W30 &gt; 0, W30, V32 * ( 1 + W31 ) )</f>
        <v>144.02491179967299</v>
      </c>
    </row>
    <row r="33" spans="1:23" hidden="1" outlineLevel="1" x14ac:dyDescent="0.15"/>
    <row r="34" spans="1:23" hidden="1" outlineLevel="1" x14ac:dyDescent="0.15">
      <c r="B34" s="10" t="s">
        <v>514</v>
      </c>
    </row>
    <row r="35" spans="1:23" hidden="1" outlineLevel="1" x14ac:dyDescent="0.15">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128.41499999999999</v>
      </c>
      <c r="R35" s="161">
        <f>InpS!R$28</f>
        <v>130.98329999999999</v>
      </c>
      <c r="S35" s="161">
        <f>InpS!S$28</f>
        <v>0</v>
      </c>
      <c r="T35" s="161">
        <f>InpS!T$28</f>
        <v>0</v>
      </c>
      <c r="U35" s="161">
        <f>InpS!U$28</f>
        <v>0</v>
      </c>
      <c r="V35" s="161">
        <f>InpS!V$28</f>
        <v>0</v>
      </c>
      <c r="W35" s="161">
        <f>InpS!W$28</f>
        <v>0</v>
      </c>
    </row>
    <row r="36" spans="1:23" hidden="1" outlineLevel="1" x14ac:dyDescent="0.15">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15">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128.41499999999999</v>
      </c>
      <c r="R37" s="258">
        <f t="shared" ref="R37" si="77" xml:space="preserve">  IF( R35 &gt; 0, R35, Q37 * ( 1 + R36 ) )</f>
        <v>130.98329999999999</v>
      </c>
      <c r="S37" s="258">
        <f t="shared" ref="S37" si="78" xml:space="preserve">  IF( S35 &gt; 0, S35, R37 * ( 1 + S36 ) )</f>
        <v>133.60296599999998</v>
      </c>
      <c r="T37" s="258">
        <f t="shared" ref="T37" si="79" xml:space="preserve">  IF( T35 &gt; 0, T35, S37 * ( 1 + T36 ) )</f>
        <v>136.27502531999997</v>
      </c>
      <c r="U37" s="258">
        <f t="shared" ref="U37" si="80" xml:space="preserve">  IF( U35 &gt; 0, U35, T37 * ( 1 + U36 ) )</f>
        <v>139.00052582639998</v>
      </c>
      <c r="V37" s="258">
        <f t="shared" ref="V37" si="81" xml:space="preserve">  IF( V35 &gt; 0, V35, U37 * ( 1 + V36 ) )</f>
        <v>141.78053634292797</v>
      </c>
      <c r="W37" s="258">
        <f t="shared" ref="W37" si="82" xml:space="preserve">  IF( W35 &gt; 0, W35, V37 * ( 1 + W36 ) )</f>
        <v>144.61614706978654</v>
      </c>
    </row>
    <row r="38" spans="1:23" hidden="1" outlineLevel="1" x14ac:dyDescent="0.15"/>
    <row r="39" spans="1:23" hidden="1" outlineLevel="1" x14ac:dyDescent="0.15">
      <c r="B39" s="10" t="s">
        <v>515</v>
      </c>
    </row>
    <row r="40" spans="1:23" hidden="1" outlineLevel="1" x14ac:dyDescent="0.15">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130.51500000000001</v>
      </c>
      <c r="R40" s="161">
        <f>InpS!R$29</f>
        <v>133.12530000000001</v>
      </c>
      <c r="S40" s="161">
        <f>InpS!S$29</f>
        <v>0</v>
      </c>
      <c r="T40" s="161">
        <f>InpS!T$29</f>
        <v>0</v>
      </c>
      <c r="U40" s="161">
        <f>InpS!U$29</f>
        <v>0</v>
      </c>
      <c r="V40" s="161">
        <f>InpS!V$29</f>
        <v>0</v>
      </c>
      <c r="W40" s="161">
        <f>InpS!W$29</f>
        <v>0</v>
      </c>
    </row>
    <row r="41" spans="1:23" hidden="1" outlineLevel="1" x14ac:dyDescent="0.15">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15">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130.51500000000001</v>
      </c>
      <c r="R42" s="258">
        <f t="shared" ref="R42" si="91" xml:space="preserve">  IF( R40 &gt; 0, R40, Q42 * ( 1 + R41 ) )</f>
        <v>133.12530000000001</v>
      </c>
      <c r="S42" s="258">
        <f t="shared" ref="S42" si="92" xml:space="preserve">  IF( S40 &gt; 0, S40, R42 * ( 1 + S41 ) )</f>
        <v>135.78780600000002</v>
      </c>
      <c r="T42" s="258">
        <f t="shared" ref="T42" si="93" xml:space="preserve">  IF( T40 &gt; 0, T40, S42 * ( 1 + T41 ) )</f>
        <v>138.50356212000003</v>
      </c>
      <c r="U42" s="258">
        <f t="shared" ref="U42" si="94" xml:space="preserve">  IF( U40 &gt; 0, U40, T42 * ( 1 + U41 ) )</f>
        <v>141.27363336240003</v>
      </c>
      <c r="V42" s="258">
        <f t="shared" ref="V42" si="95" xml:space="preserve">  IF( V40 &gt; 0, V40, U42 * ( 1 + V41 ) )</f>
        <v>144.09910602964803</v>
      </c>
      <c r="W42" s="258">
        <f t="shared" ref="W42" si="96" xml:space="preserve">  IF( W40 &gt; 0, W40, V42 * ( 1 + W41 ) )</f>
        <v>146.98108815024099</v>
      </c>
    </row>
    <row r="43" spans="1:23" hidden="1" outlineLevel="1" x14ac:dyDescent="0.15"/>
    <row r="44" spans="1:23" hidden="1" outlineLevel="1" x14ac:dyDescent="0.15">
      <c r="B44" s="10" t="s">
        <v>516</v>
      </c>
    </row>
    <row r="45" spans="1:23" hidden="1" outlineLevel="1" x14ac:dyDescent="0.15">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131.04</v>
      </c>
      <c r="R45" s="161">
        <f>InpS!R$30</f>
        <v>133.66079999999999</v>
      </c>
      <c r="S45" s="161">
        <f>InpS!S$30</f>
        <v>0</v>
      </c>
      <c r="T45" s="161">
        <f>InpS!T$30</f>
        <v>0</v>
      </c>
      <c r="U45" s="161">
        <f>InpS!U$30</f>
        <v>0</v>
      </c>
      <c r="V45" s="161">
        <f>InpS!V$30</f>
        <v>0</v>
      </c>
      <c r="W45" s="161">
        <f>InpS!W$30</f>
        <v>0</v>
      </c>
    </row>
    <row r="46" spans="1:23" hidden="1" outlineLevel="1" x14ac:dyDescent="0.15">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15">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131.04</v>
      </c>
      <c r="R47" s="258">
        <f t="shared" ref="R47" si="105" xml:space="preserve">  IF( R45 &gt; 0, R45, Q47 * ( 1 + R46 ) )</f>
        <v>133.66079999999999</v>
      </c>
      <c r="S47" s="258">
        <f t="shared" ref="S47" si="106" xml:space="preserve">  IF( S45 &gt; 0, S45, R47 * ( 1 + S46 ) )</f>
        <v>136.33401599999999</v>
      </c>
      <c r="T47" s="258">
        <f t="shared" ref="T47" si="107" xml:space="preserve">  IF( T45 &gt; 0, T45, S47 * ( 1 + T46 ) )</f>
        <v>139.06069632000001</v>
      </c>
      <c r="U47" s="258">
        <f t="shared" ref="U47" si="108" xml:space="preserve">  IF( U45 &gt; 0, U45, T47 * ( 1 + U46 ) )</f>
        <v>141.8419102464</v>
      </c>
      <c r="V47" s="258">
        <f t="shared" ref="V47" si="109" xml:space="preserve">  IF( V45 &gt; 0, V45, U47 * ( 1 + V46 ) )</f>
        <v>144.678748451328</v>
      </c>
      <c r="W47" s="258">
        <f t="shared" ref="W47" si="110" xml:space="preserve">  IF( W45 &gt; 0, W45, V47 * ( 1 + W46 ) )</f>
        <v>147.57232342035456</v>
      </c>
    </row>
    <row r="48" spans="1:23" hidden="1" outlineLevel="1" x14ac:dyDescent="0.15"/>
    <row r="49" spans="1:23" hidden="1" outlineLevel="1" x14ac:dyDescent="0.15">
      <c r="B49" s="10" t="s">
        <v>517</v>
      </c>
    </row>
    <row r="50" spans="1:23" hidden="1" outlineLevel="1" x14ac:dyDescent="0.15">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131.565</v>
      </c>
      <c r="R50" s="161">
        <f>InpS!R$31</f>
        <v>134.19630000000001</v>
      </c>
      <c r="S50" s="161">
        <f>InpS!S$31</f>
        <v>0</v>
      </c>
      <c r="T50" s="161">
        <f>InpS!T$31</f>
        <v>0</v>
      </c>
      <c r="U50" s="161">
        <f>InpS!U$31</f>
        <v>0</v>
      </c>
      <c r="V50" s="161">
        <f>InpS!V$31</f>
        <v>0</v>
      </c>
      <c r="W50" s="161">
        <f>InpS!W$31</f>
        <v>0</v>
      </c>
    </row>
    <row r="51" spans="1:23" hidden="1" outlineLevel="1" x14ac:dyDescent="0.15">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15">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131.565</v>
      </c>
      <c r="R52" s="258">
        <f t="shared" ref="R52" si="119" xml:space="preserve">  IF( R50 &gt; 0, R50, Q52 * ( 1 + R51 ) )</f>
        <v>134.19630000000001</v>
      </c>
      <c r="S52" s="258">
        <f t="shared" ref="S52" si="120" xml:space="preserve">  IF( S50 &gt; 0, S50, R52 * ( 1 + S51 ) )</f>
        <v>136.88022600000002</v>
      </c>
      <c r="T52" s="258">
        <f t="shared" ref="T52" si="121" xml:space="preserve">  IF( T50 &gt; 0, T50, S52 * ( 1 + T51 ) )</f>
        <v>139.61783052000001</v>
      </c>
      <c r="U52" s="258">
        <f t="shared" ref="U52" si="122" xml:space="preserve">  IF( U50 &gt; 0, U50, T52 * ( 1 + U51 ) )</f>
        <v>142.4101871304</v>
      </c>
      <c r="V52" s="258">
        <f t="shared" ref="V52" si="123" xml:space="preserve">  IF( V50 &gt; 0, V50, U52 * ( 1 + V51 ) )</f>
        <v>145.25839087300801</v>
      </c>
      <c r="W52" s="258">
        <f t="shared" ref="W52" si="124" xml:space="preserve">  IF( W50 &gt; 0, W50, V52 * ( 1 + W51 ) )</f>
        <v>148.16355869046816</v>
      </c>
    </row>
    <row r="53" spans="1:23" hidden="1" outlineLevel="1" x14ac:dyDescent="0.15"/>
    <row r="54" spans="1:23" hidden="1" outlineLevel="1" x14ac:dyDescent="0.15">
      <c r="B54" s="10" t="s">
        <v>518</v>
      </c>
    </row>
    <row r="55" spans="1:23" hidden="1" outlineLevel="1" x14ac:dyDescent="0.15">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131.04</v>
      </c>
      <c r="R55" s="161">
        <f>InpS!R$32</f>
        <v>133.66079999999999</v>
      </c>
      <c r="S55" s="161">
        <f>InpS!S$32</f>
        <v>0</v>
      </c>
      <c r="T55" s="161">
        <f>InpS!T$32</f>
        <v>0</v>
      </c>
      <c r="U55" s="161">
        <f>InpS!U$32</f>
        <v>0</v>
      </c>
      <c r="V55" s="161">
        <f>InpS!V$32</f>
        <v>0</v>
      </c>
      <c r="W55" s="161">
        <f>InpS!W$32</f>
        <v>0</v>
      </c>
    </row>
    <row r="56" spans="1:23" hidden="1" outlineLevel="1" x14ac:dyDescent="0.15">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15">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131.04</v>
      </c>
      <c r="R57" s="258">
        <f t="shared" ref="R57" si="133" xml:space="preserve">  IF( R55 &gt; 0, R55, Q57 * ( 1 + R56 ) )</f>
        <v>133.66079999999999</v>
      </c>
      <c r="S57" s="258">
        <f t="shared" ref="S57" si="134" xml:space="preserve">  IF( S55 &gt; 0, S55, R57 * ( 1 + S56 ) )</f>
        <v>136.33401599999999</v>
      </c>
      <c r="T57" s="258">
        <f t="shared" ref="T57" si="135" xml:space="preserve">  IF( T55 &gt; 0, T55, S57 * ( 1 + T56 ) )</f>
        <v>139.06069632000001</v>
      </c>
      <c r="U57" s="258">
        <f t="shared" ref="U57" si="136" xml:space="preserve">  IF( U55 &gt; 0, U55, T57 * ( 1 + U56 ) )</f>
        <v>141.8419102464</v>
      </c>
      <c r="V57" s="258">
        <f t="shared" ref="V57" si="137" xml:space="preserve">  IF( V55 &gt; 0, V55, U57 * ( 1 + V56 ) )</f>
        <v>144.678748451328</v>
      </c>
      <c r="W57" s="258">
        <f t="shared" ref="W57" si="138" xml:space="preserve">  IF( W55 &gt; 0, W55, V57 * ( 1 + W56 ) )</f>
        <v>147.57232342035456</v>
      </c>
    </row>
    <row r="58" spans="1:23" hidden="1" outlineLevel="1" x14ac:dyDescent="0.15"/>
    <row r="59" spans="1:23" hidden="1" outlineLevel="1" x14ac:dyDescent="0.15">
      <c r="B59" s="10" t="s">
        <v>519</v>
      </c>
    </row>
    <row r="60" spans="1:23" hidden="1" outlineLevel="1" x14ac:dyDescent="0.15">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132.30000000000001</v>
      </c>
      <c r="R60" s="161">
        <f>InpS!R$33</f>
        <v>134.94600000000003</v>
      </c>
      <c r="S60" s="161">
        <f>InpS!S$33</f>
        <v>0</v>
      </c>
      <c r="T60" s="161">
        <f>InpS!T$33</f>
        <v>0</v>
      </c>
      <c r="U60" s="161">
        <f>InpS!U$33</f>
        <v>0</v>
      </c>
      <c r="V60" s="161">
        <f>InpS!V$33</f>
        <v>0</v>
      </c>
      <c r="W60" s="161">
        <f>InpS!W$33</f>
        <v>0</v>
      </c>
    </row>
    <row r="61" spans="1:23" hidden="1" outlineLevel="1" x14ac:dyDescent="0.15">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15">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132.30000000000001</v>
      </c>
      <c r="R62" s="258">
        <f t="shared" ref="R62" si="147" xml:space="preserve">  IF( R60 &gt; 0, R60, Q62 * ( 1 + R61 ) )</f>
        <v>134.94600000000003</v>
      </c>
      <c r="S62" s="258">
        <f t="shared" ref="S62" si="148" xml:space="preserve">  IF( S60 &gt; 0, S60, R62 * ( 1 + S61 ) )</f>
        <v>137.64492000000004</v>
      </c>
      <c r="T62" s="258">
        <f t="shared" ref="T62" si="149" xml:space="preserve">  IF( T60 &gt; 0, T60, S62 * ( 1 + T61 ) )</f>
        <v>140.39781840000003</v>
      </c>
      <c r="U62" s="258">
        <f t="shared" ref="U62" si="150" xml:space="preserve">  IF( U60 &gt; 0, U60, T62 * ( 1 + U61 ) )</f>
        <v>143.20577476800003</v>
      </c>
      <c r="V62" s="258">
        <f t="shared" ref="V62" si="151" xml:space="preserve">  IF( V60 &gt; 0, V60, U62 * ( 1 + V61 ) )</f>
        <v>146.06989026336004</v>
      </c>
      <c r="W62" s="258">
        <f t="shared" ref="W62" si="152" xml:space="preserve">  IF( W60 &gt; 0, W60, V62 * ( 1 + W61 ) )</f>
        <v>148.99128806862723</v>
      </c>
    </row>
    <row r="63" spans="1:23" hidden="1" outlineLevel="1" x14ac:dyDescent="0.15"/>
    <row r="64" spans="1:23" hidden="1" outlineLevel="1" x14ac:dyDescent="0.15">
      <c r="B64" s="10" t="s">
        <v>520</v>
      </c>
    </row>
    <row r="65" spans="1:23" hidden="1" outlineLevel="1" x14ac:dyDescent="0.15">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133.14000000000001</v>
      </c>
      <c r="R65" s="161">
        <f>InpS!R$34</f>
        <v>135.80280000000002</v>
      </c>
      <c r="S65" s="161">
        <f>InpS!S$34</f>
        <v>0</v>
      </c>
      <c r="T65" s="161">
        <f>InpS!T$34</f>
        <v>0</v>
      </c>
      <c r="U65" s="161">
        <f>InpS!U$34</f>
        <v>0</v>
      </c>
      <c r="V65" s="161">
        <f>InpS!V$34</f>
        <v>0</v>
      </c>
      <c r="W65" s="161">
        <f>InpS!W$34</f>
        <v>0</v>
      </c>
    </row>
    <row r="66" spans="1:23" hidden="1" outlineLevel="1" x14ac:dyDescent="0.15">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15">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133.14000000000001</v>
      </c>
      <c r="R67" s="258">
        <f t="shared" ref="R67" si="161" xml:space="preserve">  IF( R65 &gt; 0, R65, Q67 * ( 1 + R66 ) )</f>
        <v>135.80280000000002</v>
      </c>
      <c r="S67" s="258">
        <f t="shared" ref="S67" si="162" xml:space="preserve">  IF( S65 &gt; 0, S65, R67 * ( 1 + S66 ) )</f>
        <v>138.51885600000003</v>
      </c>
      <c r="T67" s="258">
        <f t="shared" ref="T67" si="163" xml:space="preserve">  IF( T65 &gt; 0, T65, S67 * ( 1 + T66 ) )</f>
        <v>141.28923312000003</v>
      </c>
      <c r="U67" s="258">
        <f t="shared" ref="U67" si="164" xml:space="preserve">  IF( U65 &gt; 0, U65, T67 * ( 1 + U66 ) )</f>
        <v>144.11501778240003</v>
      </c>
      <c r="V67" s="258">
        <f t="shared" ref="V67" si="165" xml:space="preserve">  IF( V65 &gt; 0, V65, U67 * ( 1 + V66 ) )</f>
        <v>146.99731813804803</v>
      </c>
      <c r="W67" s="258">
        <f t="shared" ref="W67" si="166" xml:space="preserve">  IF( W65 &gt; 0, W65, V67 * ( 1 + W66 ) )</f>
        <v>149.93726450080899</v>
      </c>
    </row>
    <row r="68" spans="1:23" x14ac:dyDescent="0.15"/>
    <row r="69" spans="1:23" x14ac:dyDescent="0.15">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15">
      <c r="B70" s="10" t="s">
        <v>522</v>
      </c>
    </row>
    <row r="71" spans="1:23" outlineLevel="1" x14ac:dyDescent="0.15">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124.95</v>
      </c>
      <c r="R71" s="258">
        <f t="shared" si="167"/>
        <v>127.449</v>
      </c>
      <c r="S71" s="258">
        <f t="shared" si="167"/>
        <v>129.99798000000001</v>
      </c>
      <c r="T71" s="258">
        <f t="shared" si="167"/>
        <v>132.59793960000002</v>
      </c>
      <c r="U71" s="258">
        <f t="shared" si="167"/>
        <v>135.24989839200003</v>
      </c>
      <c r="V71" s="258">
        <f t="shared" si="167"/>
        <v>137.95489635984003</v>
      </c>
      <c r="W71" s="258">
        <f t="shared" si="167"/>
        <v>140.71399428703683</v>
      </c>
    </row>
    <row r="72" spans="1:23" outlineLevel="1" x14ac:dyDescent="0.15">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125.685</v>
      </c>
      <c r="R72" s="258">
        <f t="shared" si="168"/>
        <v>128.1987</v>
      </c>
      <c r="S72" s="258">
        <f t="shared" si="168"/>
        <v>130.762674</v>
      </c>
      <c r="T72" s="258">
        <f t="shared" si="168"/>
        <v>133.37792748000001</v>
      </c>
      <c r="U72" s="258">
        <f t="shared" si="168"/>
        <v>136.04548602960003</v>
      </c>
      <c r="V72" s="258">
        <f t="shared" si="168"/>
        <v>138.76639575019203</v>
      </c>
      <c r="W72" s="258">
        <f t="shared" si="168"/>
        <v>141.54172366519589</v>
      </c>
    </row>
    <row r="73" spans="1:23" outlineLevel="1" x14ac:dyDescent="0.15">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126.52500000000001</v>
      </c>
      <c r="R73" s="258">
        <f t="shared" si="169"/>
        <v>129.05549999999999</v>
      </c>
      <c r="S73" s="258">
        <f t="shared" si="169"/>
        <v>131.63660999999999</v>
      </c>
      <c r="T73" s="258">
        <f t="shared" si="169"/>
        <v>134.26934219999998</v>
      </c>
      <c r="U73" s="258">
        <f t="shared" si="169"/>
        <v>136.95472904399998</v>
      </c>
      <c r="V73" s="258">
        <f t="shared" si="169"/>
        <v>139.69382362487997</v>
      </c>
      <c r="W73" s="258">
        <f t="shared" si="169"/>
        <v>142.48770009737757</v>
      </c>
    </row>
    <row r="74" spans="1:23" outlineLevel="1" x14ac:dyDescent="0.15">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127.26</v>
      </c>
      <c r="R74" s="258">
        <f t="shared" si="170"/>
        <v>129.80520000000001</v>
      </c>
      <c r="S74" s="258">
        <f t="shared" si="170"/>
        <v>132.40130400000001</v>
      </c>
      <c r="T74" s="258">
        <f t="shared" si="170"/>
        <v>135.04933008</v>
      </c>
      <c r="U74" s="258">
        <f t="shared" si="170"/>
        <v>137.7503166816</v>
      </c>
      <c r="V74" s="258">
        <f t="shared" si="170"/>
        <v>140.50532301523199</v>
      </c>
      <c r="W74" s="258">
        <f t="shared" si="170"/>
        <v>143.31542947553663</v>
      </c>
    </row>
    <row r="75" spans="1:23" outlineLevel="1" x14ac:dyDescent="0.15">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127.89</v>
      </c>
      <c r="R75" s="258">
        <f t="shared" si="171"/>
        <v>130.4478</v>
      </c>
      <c r="S75" s="258">
        <f t="shared" si="171"/>
        <v>133.05675600000001</v>
      </c>
      <c r="T75" s="258">
        <f t="shared" si="171"/>
        <v>135.71789112000002</v>
      </c>
      <c r="U75" s="258">
        <f t="shared" si="171"/>
        <v>138.43224894240001</v>
      </c>
      <c r="V75" s="258">
        <f t="shared" si="171"/>
        <v>141.20089392124802</v>
      </c>
      <c r="W75" s="258">
        <f t="shared" si="171"/>
        <v>144.02491179967299</v>
      </c>
    </row>
    <row r="76" spans="1:23" outlineLevel="1" x14ac:dyDescent="0.15">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128.41499999999999</v>
      </c>
      <c r="R76" s="258">
        <f t="shared" si="172"/>
        <v>130.98329999999999</v>
      </c>
      <c r="S76" s="258">
        <f t="shared" si="172"/>
        <v>133.60296599999998</v>
      </c>
      <c r="T76" s="258">
        <f t="shared" si="172"/>
        <v>136.27502531999997</v>
      </c>
      <c r="U76" s="258">
        <f t="shared" si="172"/>
        <v>139.00052582639998</v>
      </c>
      <c r="V76" s="258">
        <f t="shared" si="172"/>
        <v>141.78053634292797</v>
      </c>
      <c r="W76" s="258">
        <f t="shared" si="172"/>
        <v>144.61614706978654</v>
      </c>
    </row>
    <row r="77" spans="1:23" outlineLevel="1" x14ac:dyDescent="0.15">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130.51500000000001</v>
      </c>
      <c r="R77" s="258">
        <f t="shared" si="173"/>
        <v>133.12530000000001</v>
      </c>
      <c r="S77" s="258">
        <f t="shared" si="173"/>
        <v>135.78780600000002</v>
      </c>
      <c r="T77" s="258">
        <f t="shared" si="173"/>
        <v>138.50356212000003</v>
      </c>
      <c r="U77" s="258">
        <f t="shared" si="173"/>
        <v>141.27363336240003</v>
      </c>
      <c r="V77" s="258">
        <f t="shared" si="173"/>
        <v>144.09910602964803</v>
      </c>
      <c r="W77" s="258">
        <f t="shared" si="173"/>
        <v>146.98108815024099</v>
      </c>
    </row>
    <row r="78" spans="1:23" outlineLevel="1" x14ac:dyDescent="0.15">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131.04</v>
      </c>
      <c r="R78" s="258">
        <f t="shared" si="174"/>
        <v>133.66079999999999</v>
      </c>
      <c r="S78" s="258">
        <f t="shared" si="174"/>
        <v>136.33401599999999</v>
      </c>
      <c r="T78" s="258">
        <f t="shared" si="174"/>
        <v>139.06069632000001</v>
      </c>
      <c r="U78" s="258">
        <f t="shared" si="174"/>
        <v>141.8419102464</v>
      </c>
      <c r="V78" s="258">
        <f t="shared" si="174"/>
        <v>144.678748451328</v>
      </c>
      <c r="W78" s="258">
        <f t="shared" si="174"/>
        <v>147.57232342035456</v>
      </c>
    </row>
    <row r="79" spans="1:23" outlineLevel="1" x14ac:dyDescent="0.15">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131.565</v>
      </c>
      <c r="R79" s="258">
        <f t="shared" si="175"/>
        <v>134.19630000000001</v>
      </c>
      <c r="S79" s="258">
        <f t="shared" si="175"/>
        <v>136.88022600000002</v>
      </c>
      <c r="T79" s="258">
        <f t="shared" si="175"/>
        <v>139.61783052000001</v>
      </c>
      <c r="U79" s="258">
        <f t="shared" si="175"/>
        <v>142.4101871304</v>
      </c>
      <c r="V79" s="258">
        <f t="shared" si="175"/>
        <v>145.25839087300801</v>
      </c>
      <c r="W79" s="258">
        <f t="shared" si="175"/>
        <v>148.16355869046816</v>
      </c>
    </row>
    <row r="80" spans="1:23" outlineLevel="1" x14ac:dyDescent="0.15">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131.04</v>
      </c>
      <c r="R80" s="258">
        <f t="shared" si="176"/>
        <v>133.66079999999999</v>
      </c>
      <c r="S80" s="258">
        <f t="shared" si="176"/>
        <v>136.33401599999999</v>
      </c>
      <c r="T80" s="258">
        <f t="shared" si="176"/>
        <v>139.06069632000001</v>
      </c>
      <c r="U80" s="258">
        <f t="shared" si="176"/>
        <v>141.8419102464</v>
      </c>
      <c r="V80" s="258">
        <f t="shared" si="176"/>
        <v>144.678748451328</v>
      </c>
      <c r="W80" s="258">
        <f t="shared" si="176"/>
        <v>147.57232342035456</v>
      </c>
    </row>
    <row r="81" spans="1:23" outlineLevel="1" x14ac:dyDescent="0.15">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132.30000000000001</v>
      </c>
      <c r="R81" s="258">
        <f t="shared" si="177"/>
        <v>134.94600000000003</v>
      </c>
      <c r="S81" s="258">
        <f t="shared" si="177"/>
        <v>137.64492000000004</v>
      </c>
      <c r="T81" s="258">
        <f t="shared" si="177"/>
        <v>140.39781840000003</v>
      </c>
      <c r="U81" s="258">
        <f t="shared" si="177"/>
        <v>143.20577476800003</v>
      </c>
      <c r="V81" s="258">
        <f t="shared" si="177"/>
        <v>146.06989026336004</v>
      </c>
      <c r="W81" s="258">
        <f t="shared" si="177"/>
        <v>148.99128806862723</v>
      </c>
    </row>
    <row r="82" spans="1:23" outlineLevel="1" x14ac:dyDescent="0.15">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133.14000000000001</v>
      </c>
      <c r="R82" s="258">
        <f t="shared" si="178"/>
        <v>135.80280000000002</v>
      </c>
      <c r="S82" s="258">
        <f t="shared" si="178"/>
        <v>138.51885600000003</v>
      </c>
      <c r="T82" s="258">
        <f t="shared" si="178"/>
        <v>141.28923312000003</v>
      </c>
      <c r="U82" s="258">
        <f t="shared" si="178"/>
        <v>144.11501778240003</v>
      </c>
      <c r="V82" s="258">
        <f t="shared" si="178"/>
        <v>146.99731813804803</v>
      </c>
      <c r="W82" s="258">
        <f t="shared" si="178"/>
        <v>149.93726450080899</v>
      </c>
    </row>
    <row r="83" spans="1:23" outlineLevel="1" x14ac:dyDescent="0.15">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129.19374999999999</v>
      </c>
      <c r="R83" s="258">
        <f t="shared" si="179"/>
        <v>131.77762499999997</v>
      </c>
      <c r="S83" s="258">
        <f t="shared" si="179"/>
        <v>134.41317749999999</v>
      </c>
      <c r="T83" s="258">
        <f t="shared" si="179"/>
        <v>137.10144105000003</v>
      </c>
      <c r="U83" s="258">
        <f t="shared" si="179"/>
        <v>139.843469871</v>
      </c>
      <c r="V83" s="258">
        <f t="shared" si="179"/>
        <v>142.64033926842001</v>
      </c>
      <c r="W83" s="258">
        <f t="shared" si="179"/>
        <v>145.49314605378842</v>
      </c>
    </row>
    <row r="84" spans="1:23" x14ac:dyDescent="0.15"/>
    <row r="85" spans="1:23" x14ac:dyDescent="0.15">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15">
      <c r="B86" s="10" t="s">
        <v>524</v>
      </c>
    </row>
    <row r="87" spans="1:23" s="138" customFormat="1" outlineLevel="1" x14ac:dyDescent="0.15">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15">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15">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129.19374999999999</v>
      </c>
      <c r="R89" s="258">
        <f t="shared" si="180"/>
        <v>131.77762499999997</v>
      </c>
      <c r="S89" s="258">
        <f t="shared" si="180"/>
        <v>134.41317749999999</v>
      </c>
      <c r="T89" s="258">
        <f t="shared" si="180"/>
        <v>137.10144105000003</v>
      </c>
      <c r="U89" s="258">
        <f t="shared" si="180"/>
        <v>139.843469871</v>
      </c>
      <c r="V89" s="258">
        <f t="shared" si="180"/>
        <v>142.64033926842001</v>
      </c>
      <c r="W89" s="258">
        <f t="shared" si="180"/>
        <v>145.49314605378842</v>
      </c>
    </row>
    <row r="90" spans="1:23" outlineLevel="1" x14ac:dyDescent="0.15">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15">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15">
      <c r="A92" s="251"/>
      <c r="B92" s="251"/>
      <c r="C92" s="252"/>
      <c r="D92" s="253"/>
      <c r="E92" s="261" t="s">
        <v>525</v>
      </c>
      <c r="F92" s="262">
        <f xml:space="preserve"> $F91 / $F90</f>
        <v>1.1806332960179113</v>
      </c>
      <c r="G92" s="254" t="s">
        <v>526</v>
      </c>
    </row>
    <row r="93" spans="1:23" outlineLevel="1" x14ac:dyDescent="0.15"/>
    <row r="94" spans="1:23" outlineLevel="1" x14ac:dyDescent="0.15">
      <c r="B94" s="10" t="s">
        <v>527</v>
      </c>
      <c r="F94" s="545"/>
    </row>
    <row r="95" spans="1:23" s="138" customFormat="1" outlineLevel="1" x14ac:dyDescent="0.15">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15">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15">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129.19374999999999</v>
      </c>
      <c r="R97" s="258">
        <f t="shared" si="181"/>
        <v>131.77762499999997</v>
      </c>
      <c r="S97" s="258">
        <f t="shared" si="181"/>
        <v>134.41317749999999</v>
      </c>
      <c r="T97" s="258">
        <f t="shared" si="181"/>
        <v>137.10144105000003</v>
      </c>
      <c r="U97" s="258">
        <f t="shared" si="181"/>
        <v>139.843469871</v>
      </c>
      <c r="V97" s="258">
        <f t="shared" si="181"/>
        <v>142.64033926842001</v>
      </c>
      <c r="W97" s="258">
        <f t="shared" si="181"/>
        <v>145.49314605378842</v>
      </c>
    </row>
    <row r="98" spans="1:23" outlineLevel="1" x14ac:dyDescent="0.15">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15">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15">
      <c r="A100" s="251"/>
      <c r="B100" s="251"/>
      <c r="C100" s="252"/>
      <c r="D100" s="253"/>
      <c r="E100" s="261" t="s">
        <v>528</v>
      </c>
      <c r="F100" s="262">
        <f xml:space="preserve"> $F99 / $F98</f>
        <v>1</v>
      </c>
      <c r="G100" s="254" t="s">
        <v>526</v>
      </c>
    </row>
    <row r="101" spans="1:23" outlineLevel="1" x14ac:dyDescent="0.15"/>
    <row r="102" spans="1:23" outlineLevel="1" x14ac:dyDescent="0.15">
      <c r="B102" s="10" t="s">
        <v>529</v>
      </c>
    </row>
    <row r="103" spans="1:23" s="138" customFormat="1" outlineLevel="1" x14ac:dyDescent="0.15">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15">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15">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129.19374999999999</v>
      </c>
      <c r="R105" s="258">
        <f t="shared" si="182"/>
        <v>131.77762499999997</v>
      </c>
      <c r="S105" s="258">
        <f t="shared" si="182"/>
        <v>134.41317749999999</v>
      </c>
      <c r="T105" s="258">
        <f t="shared" si="182"/>
        <v>137.10144105000003</v>
      </c>
      <c r="U105" s="258">
        <f t="shared" si="182"/>
        <v>139.843469871</v>
      </c>
      <c r="V105" s="258">
        <f t="shared" si="182"/>
        <v>142.64033926842001</v>
      </c>
      <c r="W105" s="258">
        <f t="shared" si="182"/>
        <v>145.49314605378842</v>
      </c>
    </row>
    <row r="106" spans="1:23" outlineLevel="1" x14ac:dyDescent="0.15">
      <c r="E106" s="258" t="str">
        <f xml:space="preserve"> "CPI(H): Financial year average (FYA year ending March) " &amp; $F103</f>
        <v>CPI(H): Financial year average (FYA year ending March) 2025</v>
      </c>
      <c r="F106" s="258">
        <f xml:space="preserve"> INDEX($J105:$W105, 1, MATCH($F103,$J$4:$W$4))</f>
        <v>131.77762499999997</v>
      </c>
      <c r="G106" s="258" t="s">
        <v>125</v>
      </c>
    </row>
    <row r="107" spans="1:23" outlineLevel="1" x14ac:dyDescent="0.15">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15">
      <c r="A108" s="251"/>
      <c r="B108" s="251"/>
      <c r="C108" s="252"/>
      <c r="D108" s="253"/>
      <c r="E108" s="261" t="s">
        <v>530</v>
      </c>
      <c r="F108" s="262">
        <f xml:space="preserve"> $F107 / $F106</f>
        <v>0.93370681605975725</v>
      </c>
      <c r="G108" s="254" t="s">
        <v>526</v>
      </c>
    </row>
    <row r="109" spans="1:23" outlineLevel="1" x14ac:dyDescent="0.15"/>
    <row r="110" spans="1:23" outlineLevel="1" x14ac:dyDescent="0.15">
      <c r="B110" s="10" t="s">
        <v>531</v>
      </c>
    </row>
    <row r="111" spans="1:23" s="138" customFormat="1" outlineLevel="1" x14ac:dyDescent="0.15">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15">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15">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131.04</v>
      </c>
      <c r="R113" s="258">
        <f t="shared" si="183"/>
        <v>133.66079999999999</v>
      </c>
      <c r="S113" s="258">
        <f t="shared" si="183"/>
        <v>136.33401599999999</v>
      </c>
      <c r="T113" s="258">
        <f t="shared" si="183"/>
        <v>139.06069632000001</v>
      </c>
      <c r="U113" s="258">
        <f t="shared" si="183"/>
        <v>141.8419102464</v>
      </c>
      <c r="V113" s="258">
        <f t="shared" si="183"/>
        <v>144.678748451328</v>
      </c>
      <c r="W113" s="258">
        <f t="shared" si="183"/>
        <v>147.57232342035456</v>
      </c>
      <c r="X113" s="258">
        <f t="shared" si="183"/>
        <v>0</v>
      </c>
      <c r="Y113" s="258">
        <f t="shared" si="183"/>
        <v>0</v>
      </c>
      <c r="Z113" s="258">
        <f t="shared" si="183"/>
        <v>0</v>
      </c>
      <c r="AA113" s="258">
        <f t="shared" si="183"/>
        <v>0</v>
      </c>
      <c r="AB113" s="258">
        <f t="shared" si="183"/>
        <v>0</v>
      </c>
      <c r="AC113" s="258">
        <f t="shared" si="183"/>
        <v>0</v>
      </c>
    </row>
    <row r="114" spans="1:29" outlineLevel="1" x14ac:dyDescent="0.15">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129.19374999999999</v>
      </c>
      <c r="R114" s="258">
        <f t="shared" si="184"/>
        <v>131.77762499999997</v>
      </c>
      <c r="S114" s="258">
        <f t="shared" si="184"/>
        <v>134.41317749999999</v>
      </c>
      <c r="T114" s="258">
        <f t="shared" si="184"/>
        <v>137.10144105000003</v>
      </c>
      <c r="U114" s="258">
        <f t="shared" si="184"/>
        <v>139.843469871</v>
      </c>
      <c r="V114" s="258">
        <f t="shared" si="184"/>
        <v>142.64033926842001</v>
      </c>
      <c r="W114" s="258">
        <f t="shared" si="184"/>
        <v>145.49314605378842</v>
      </c>
    </row>
    <row r="115" spans="1:29" outlineLevel="1" x14ac:dyDescent="0.15">
      <c r="E115" s="258" t="str">
        <f>"CPI(H): 2024-25 Basket year (prior November) - index"</f>
        <v>CPI(H): 2024-25 Basket year (prior November) - index</v>
      </c>
      <c r="F115" s="258">
        <f xml:space="preserve"> INDEX($J113:$W113, 1, MATCH($F111,$J$4:$W$4))</f>
        <v>131.04</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15">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15">
      <c r="A117" s="251"/>
      <c r="B117" s="251"/>
      <c r="C117" s="252"/>
      <c r="D117" s="253"/>
      <c r="E117" s="254" t="str">
        <f xml:space="preserve"> "CPI(H): Inflate from basket year (November " &amp; $F$111 &amp; ") to 2022-23 FYA"</f>
        <v>CPI(H): Inflate from basket year (November 2024) to 2022-23 FYA</v>
      </c>
      <c r="F117" s="262">
        <f xml:space="preserve"> $F$116 / $F$115</f>
        <v>0.93896265771265763</v>
      </c>
      <c r="G117" s="254" t="s">
        <v>526</v>
      </c>
    </row>
    <row r="118" spans="1:29" x14ac:dyDescent="0.15"/>
    <row r="119" spans="1:29" x14ac:dyDescent="0.15">
      <c r="B119" s="10" t="s">
        <v>90</v>
      </c>
    </row>
    <row r="120" spans="1:29" x14ac:dyDescent="0.15">
      <c r="H120" s="238"/>
      <c r="J120" s="238"/>
      <c r="K120" s="238"/>
      <c r="L120" s="238"/>
      <c r="M120" s="238"/>
      <c r="N120" s="238"/>
      <c r="O120" s="238"/>
      <c r="P120" s="238"/>
      <c r="Q120" s="238"/>
      <c r="R120" s="238"/>
      <c r="S120" s="238"/>
      <c r="T120" s="238"/>
      <c r="U120" s="238"/>
      <c r="V120" s="238"/>
      <c r="W120" s="238"/>
    </row>
    <row r="121" spans="1:29" hidden="1" x14ac:dyDescent="0.15">
      <c r="H121" s="238"/>
      <c r="J121" s="238"/>
      <c r="K121" s="238"/>
      <c r="L121" s="238"/>
      <c r="M121" s="238"/>
      <c r="N121" s="238"/>
      <c r="O121" s="238"/>
      <c r="P121" s="238"/>
      <c r="Q121" s="238"/>
      <c r="R121" s="238"/>
      <c r="S121" s="238"/>
      <c r="T121" s="238"/>
      <c r="U121" s="238"/>
      <c r="V121" s="238"/>
      <c r="W121" s="238"/>
    </row>
    <row r="122" spans="1:29" hidden="1" x14ac:dyDescent="0.15">
      <c r="H122" s="238"/>
      <c r="J122" s="238"/>
      <c r="K122" s="238"/>
      <c r="L122" s="238"/>
      <c r="M122" s="238"/>
      <c r="N122" s="238"/>
      <c r="O122" s="238"/>
      <c r="P122" s="238"/>
      <c r="Q122" s="238"/>
      <c r="R122" s="238"/>
      <c r="S122" s="238"/>
      <c r="T122" s="238"/>
      <c r="U122" s="238"/>
      <c r="V122" s="238"/>
      <c r="W122" s="238"/>
    </row>
    <row r="123" spans="1:29" hidden="1" x14ac:dyDescent="0.15">
      <c r="H123" s="238"/>
      <c r="J123" s="238"/>
      <c r="K123" s="238"/>
      <c r="L123" s="238"/>
      <c r="M123" s="238"/>
      <c r="N123" s="238"/>
      <c r="O123" s="238"/>
      <c r="P123" s="238"/>
      <c r="Q123" s="238"/>
      <c r="R123" s="238"/>
      <c r="S123" s="238"/>
      <c r="T123" s="238"/>
      <c r="U123" s="238"/>
      <c r="V123" s="238"/>
      <c r="W123" s="238"/>
    </row>
    <row r="124" spans="1:29" hidden="1" x14ac:dyDescent="0.15">
      <c r="H124" s="238"/>
      <c r="J124" s="238"/>
      <c r="K124" s="238"/>
      <c r="L124" s="238"/>
      <c r="M124" s="238"/>
      <c r="N124" s="238"/>
      <c r="O124" s="238"/>
      <c r="P124" s="238"/>
      <c r="Q124" s="238"/>
      <c r="R124" s="238"/>
      <c r="S124" s="238"/>
      <c r="T124" s="238"/>
      <c r="U124" s="238"/>
      <c r="V124" s="238"/>
      <c r="W124" s="238"/>
    </row>
    <row r="125" spans="1:29" hidden="1" x14ac:dyDescent="0.15">
      <c r="H125" s="238"/>
      <c r="J125" s="238"/>
      <c r="K125" s="238"/>
      <c r="L125" s="238"/>
      <c r="M125" s="238"/>
      <c r="N125" s="238"/>
      <c r="O125" s="238"/>
      <c r="P125" s="238"/>
      <c r="Q125" s="238"/>
      <c r="R125" s="238"/>
      <c r="S125" s="238"/>
      <c r="T125" s="238"/>
      <c r="U125" s="238"/>
      <c r="V125" s="238"/>
      <c r="W125" s="238"/>
    </row>
    <row r="126" spans="1:29" hidden="1" x14ac:dyDescent="0.15">
      <c r="H126" s="238"/>
      <c r="J126" s="238"/>
      <c r="K126" s="238"/>
      <c r="L126" s="238"/>
      <c r="M126" s="238"/>
      <c r="N126" s="238"/>
      <c r="O126" s="238"/>
      <c r="P126" s="238"/>
      <c r="Q126" s="238"/>
      <c r="R126" s="238"/>
      <c r="S126" s="238"/>
      <c r="T126" s="238"/>
      <c r="U126" s="238"/>
      <c r="V126" s="238"/>
      <c r="W126" s="238"/>
    </row>
    <row r="127" spans="1:29" hidden="1" x14ac:dyDescent="0.15">
      <c r="H127" s="238"/>
      <c r="J127" s="238"/>
      <c r="K127" s="238"/>
      <c r="L127" s="238"/>
      <c r="M127" s="238"/>
      <c r="N127" s="238"/>
      <c r="O127" s="238"/>
      <c r="P127" s="238"/>
      <c r="Q127" s="238"/>
      <c r="R127" s="238"/>
      <c r="S127" s="238"/>
      <c r="T127" s="238"/>
      <c r="U127" s="238"/>
      <c r="V127" s="238"/>
      <c r="W127" s="238"/>
    </row>
    <row r="128" spans="1:29" hidden="1" x14ac:dyDescent="0.15">
      <c r="H128" s="238"/>
      <c r="J128" s="238"/>
      <c r="K128" s="238"/>
      <c r="L128" s="238"/>
      <c r="M128" s="238"/>
      <c r="N128" s="238"/>
      <c r="O128" s="238"/>
      <c r="P128" s="238"/>
      <c r="Q128" s="238"/>
      <c r="R128" s="238"/>
      <c r="S128" s="238"/>
      <c r="T128" s="238"/>
      <c r="U128" s="238"/>
      <c r="V128" s="238"/>
      <c r="W128" s="238"/>
    </row>
    <row r="129" spans="8:23" hidden="1" x14ac:dyDescent="0.15">
      <c r="H129" s="238"/>
      <c r="J129" s="238"/>
      <c r="K129" s="238"/>
      <c r="L129" s="238"/>
      <c r="M129" s="238"/>
      <c r="N129" s="238"/>
      <c r="O129" s="238"/>
      <c r="P129" s="238"/>
      <c r="Q129" s="238"/>
      <c r="R129" s="238"/>
      <c r="S129" s="238"/>
      <c r="T129" s="238"/>
      <c r="U129" s="238"/>
      <c r="V129" s="238"/>
      <c r="W129" s="238"/>
    </row>
    <row r="130" spans="8:23" hidden="1" x14ac:dyDescent="0.15">
      <c r="H130" s="238"/>
      <c r="J130" s="238"/>
      <c r="K130" s="238"/>
      <c r="L130" s="238"/>
      <c r="M130" s="238"/>
      <c r="N130" s="238"/>
      <c r="O130" s="238"/>
      <c r="P130" s="238"/>
      <c r="Q130" s="238"/>
      <c r="R130" s="238"/>
      <c r="S130" s="238"/>
      <c r="T130" s="238"/>
      <c r="U130" s="238"/>
      <c r="V130" s="238"/>
      <c r="W130" s="238"/>
    </row>
    <row r="131" spans="8:23" hidden="1" x14ac:dyDescent="0.15">
      <c r="H131" s="238"/>
      <c r="J131" s="238"/>
      <c r="K131" s="238"/>
      <c r="L131" s="238"/>
      <c r="M131" s="238"/>
      <c r="N131" s="238"/>
      <c r="O131" s="238"/>
      <c r="P131" s="238"/>
      <c r="Q131" s="238"/>
      <c r="R131" s="238"/>
      <c r="S131" s="238"/>
      <c r="T131" s="238"/>
      <c r="U131" s="238"/>
      <c r="V131" s="238"/>
      <c r="W131" s="238"/>
    </row>
    <row r="132" spans="8:23" hidden="1" x14ac:dyDescent="0.15">
      <c r="H132" s="238"/>
      <c r="J132" s="238"/>
      <c r="K132" s="238"/>
      <c r="L132" s="238"/>
      <c r="M132" s="238"/>
      <c r="N132" s="238"/>
      <c r="O132" s="238"/>
      <c r="P132" s="238"/>
      <c r="Q132" s="238"/>
      <c r="R132" s="238"/>
      <c r="S132" s="238"/>
      <c r="T132" s="238"/>
      <c r="U132" s="238"/>
      <c r="V132" s="238"/>
      <c r="W132" s="238"/>
    </row>
    <row r="133" spans="8:23" hidden="1" x14ac:dyDescent="0.15">
      <c r="H133" s="238"/>
      <c r="J133" s="238"/>
      <c r="K133" s="238"/>
      <c r="L133" s="238"/>
      <c r="M133" s="238"/>
      <c r="N133" s="238"/>
      <c r="O133" s="238"/>
      <c r="P133" s="238"/>
      <c r="Q133" s="238"/>
      <c r="R133" s="238"/>
      <c r="S133" s="238"/>
      <c r="T133" s="238"/>
      <c r="U133" s="238"/>
      <c r="V133" s="238"/>
      <c r="W133" s="238"/>
    </row>
    <row r="134" spans="8:23" hidden="1" x14ac:dyDescent="0.15">
      <c r="H134" s="238"/>
      <c r="J134" s="238"/>
      <c r="K134" s="238"/>
      <c r="L134" s="238"/>
      <c r="M134" s="238"/>
      <c r="N134" s="238"/>
      <c r="O134" s="238"/>
      <c r="P134" s="238"/>
      <c r="Q134" s="238"/>
      <c r="R134" s="238"/>
      <c r="S134" s="238"/>
      <c r="T134" s="238"/>
      <c r="U134" s="238"/>
      <c r="V134" s="238"/>
      <c r="W134" s="238"/>
    </row>
    <row r="135" spans="8:23" hidden="1" x14ac:dyDescent="0.15">
      <c r="H135" s="238"/>
      <c r="J135" s="238"/>
      <c r="K135" s="238"/>
      <c r="L135" s="238"/>
      <c r="M135" s="238"/>
      <c r="N135" s="238"/>
      <c r="O135" s="238"/>
      <c r="P135" s="238"/>
      <c r="Q135" s="238"/>
      <c r="R135" s="238"/>
      <c r="S135" s="238"/>
      <c r="T135" s="238"/>
      <c r="U135" s="238"/>
      <c r="V135" s="238"/>
      <c r="W135" s="238"/>
    </row>
    <row r="136" spans="8:23" hidden="1" x14ac:dyDescent="0.15">
      <c r="H136" s="238"/>
      <c r="J136" s="238"/>
      <c r="K136" s="238"/>
      <c r="L136" s="238"/>
      <c r="M136" s="238"/>
      <c r="N136" s="238"/>
      <c r="O136" s="238"/>
      <c r="P136" s="238"/>
      <c r="Q136" s="238"/>
      <c r="R136" s="238"/>
      <c r="S136" s="238"/>
      <c r="T136" s="238"/>
      <c r="U136" s="238"/>
      <c r="V136" s="238"/>
      <c r="W136" s="238"/>
    </row>
    <row r="137" spans="8:23" hidden="1" x14ac:dyDescent="0.15">
      <c r="H137" s="238"/>
      <c r="J137" s="238"/>
      <c r="K137" s="238"/>
      <c r="L137" s="238"/>
      <c r="M137" s="238"/>
      <c r="N137" s="238"/>
      <c r="O137" s="238"/>
      <c r="P137" s="238"/>
      <c r="Q137" s="238"/>
      <c r="R137" s="238"/>
      <c r="S137" s="238"/>
      <c r="T137" s="238"/>
      <c r="U137" s="238"/>
      <c r="V137" s="238"/>
      <c r="W137" s="238"/>
    </row>
    <row r="138" spans="8:23" hidden="1" x14ac:dyDescent="0.15">
      <c r="H138" s="238"/>
      <c r="J138" s="238"/>
      <c r="K138" s="238"/>
      <c r="L138" s="238"/>
      <c r="M138" s="238"/>
      <c r="N138" s="238"/>
      <c r="O138" s="238"/>
      <c r="P138" s="238"/>
      <c r="Q138" s="238"/>
      <c r="R138" s="238"/>
      <c r="S138" s="238"/>
      <c r="T138" s="238"/>
      <c r="U138" s="238"/>
      <c r="V138" s="238"/>
      <c r="W138" s="238"/>
    </row>
    <row r="139" spans="8:23" hidden="1" x14ac:dyDescent="0.15">
      <c r="H139" s="238"/>
      <c r="J139" s="238"/>
      <c r="K139" s="238"/>
      <c r="L139" s="238"/>
      <c r="M139" s="238"/>
      <c r="N139" s="238"/>
      <c r="O139" s="238"/>
      <c r="P139" s="238"/>
      <c r="Q139" s="238"/>
      <c r="R139" s="238"/>
      <c r="S139" s="238"/>
      <c r="T139" s="238"/>
      <c r="U139" s="238"/>
      <c r="V139" s="238"/>
      <c r="W139" s="238"/>
    </row>
    <row r="140" spans="8:23" hidden="1" x14ac:dyDescent="0.15">
      <c r="H140" s="238"/>
      <c r="J140" s="238"/>
      <c r="K140" s="238"/>
      <c r="L140" s="238"/>
      <c r="M140" s="238"/>
      <c r="N140" s="238"/>
      <c r="O140" s="238"/>
      <c r="P140" s="238"/>
      <c r="Q140" s="238"/>
      <c r="R140" s="238"/>
      <c r="S140" s="238"/>
      <c r="T140" s="238"/>
      <c r="U140" s="238"/>
      <c r="V140" s="238"/>
      <c r="W140" s="238"/>
    </row>
    <row r="141" spans="8:23" hidden="1" x14ac:dyDescent="0.15">
      <c r="H141" s="238"/>
      <c r="J141" s="238"/>
      <c r="K141" s="238"/>
      <c r="L141" s="238"/>
      <c r="M141" s="238"/>
      <c r="N141" s="238"/>
      <c r="O141" s="238"/>
      <c r="P141" s="238"/>
      <c r="Q141" s="238"/>
      <c r="R141" s="238"/>
      <c r="S141" s="238"/>
      <c r="T141" s="238"/>
      <c r="U141" s="238"/>
      <c r="V141" s="238"/>
      <c r="W141" s="238"/>
    </row>
    <row r="142" spans="8:23" hidden="1" x14ac:dyDescent="0.15">
      <c r="H142" s="238"/>
      <c r="J142" s="238"/>
      <c r="K142" s="238"/>
      <c r="L142" s="238"/>
      <c r="M142" s="238"/>
      <c r="N142" s="238"/>
      <c r="O142" s="238"/>
      <c r="P142" s="238"/>
      <c r="Q142" s="238"/>
      <c r="R142" s="238"/>
      <c r="S142" s="238"/>
      <c r="T142" s="238"/>
      <c r="U142" s="238"/>
      <c r="V142" s="238"/>
      <c r="W142" s="238"/>
    </row>
    <row r="143" spans="8:23" hidden="1" x14ac:dyDescent="0.15">
      <c r="H143" s="238"/>
      <c r="J143" s="238"/>
      <c r="K143" s="238"/>
      <c r="L143" s="238"/>
      <c r="M143" s="238"/>
      <c r="N143" s="238"/>
      <c r="O143" s="238"/>
      <c r="P143" s="238"/>
      <c r="Q143" s="238"/>
      <c r="R143" s="238"/>
      <c r="S143" s="238"/>
      <c r="T143" s="238"/>
      <c r="U143" s="238"/>
      <c r="V143" s="238"/>
      <c r="W143" s="238"/>
    </row>
    <row r="144" spans="8:23" hidden="1" x14ac:dyDescent="0.15">
      <c r="H144" s="238"/>
      <c r="J144" s="238"/>
      <c r="K144" s="238"/>
      <c r="L144" s="238"/>
      <c r="M144" s="238"/>
      <c r="N144" s="238"/>
      <c r="O144" s="238"/>
      <c r="P144" s="238"/>
      <c r="Q144" s="238"/>
      <c r="R144" s="238"/>
      <c r="S144" s="238"/>
      <c r="T144" s="238"/>
      <c r="U144" s="238"/>
      <c r="V144" s="238"/>
      <c r="W144" s="238"/>
    </row>
    <row r="145" spans="8:23" hidden="1" x14ac:dyDescent="0.15">
      <c r="H145" s="238"/>
      <c r="J145" s="238"/>
      <c r="K145" s="238"/>
      <c r="L145" s="238"/>
      <c r="M145" s="238"/>
      <c r="N145" s="238"/>
      <c r="O145" s="238"/>
      <c r="P145" s="238"/>
      <c r="Q145" s="238"/>
      <c r="R145" s="238"/>
      <c r="S145" s="238"/>
      <c r="T145" s="238"/>
      <c r="U145" s="238"/>
      <c r="V145" s="238"/>
      <c r="W145" s="238"/>
    </row>
    <row r="146" spans="8:23" hidden="1" x14ac:dyDescent="0.15">
      <c r="H146" s="238"/>
      <c r="J146" s="238"/>
      <c r="K146" s="238"/>
      <c r="L146" s="238"/>
      <c r="M146" s="238"/>
      <c r="N146" s="238"/>
      <c r="O146" s="238"/>
      <c r="P146" s="238"/>
      <c r="Q146" s="238"/>
      <c r="R146" s="238"/>
      <c r="S146" s="238"/>
      <c r="T146" s="238"/>
      <c r="U146" s="238"/>
      <c r="V146" s="238"/>
      <c r="W146" s="238"/>
    </row>
    <row r="147" spans="8:23" hidden="1" x14ac:dyDescent="0.15">
      <c r="H147" s="238"/>
      <c r="J147" s="238"/>
      <c r="K147" s="238"/>
      <c r="L147" s="238"/>
      <c r="M147" s="238"/>
      <c r="N147" s="238"/>
      <c r="O147" s="238"/>
      <c r="P147" s="238"/>
      <c r="Q147" s="238"/>
      <c r="R147" s="238"/>
      <c r="S147" s="238"/>
      <c r="T147" s="238"/>
      <c r="U147" s="238"/>
      <c r="V147" s="238"/>
      <c r="W147" s="238"/>
    </row>
    <row r="148" spans="8:23" hidden="1" x14ac:dyDescent="0.15">
      <c r="H148" s="238"/>
      <c r="J148" s="238"/>
      <c r="K148" s="238"/>
      <c r="L148" s="238"/>
      <c r="M148" s="238"/>
      <c r="N148" s="238"/>
      <c r="O148" s="238"/>
      <c r="P148" s="238"/>
      <c r="Q148" s="238"/>
      <c r="R148" s="238"/>
      <c r="S148" s="238"/>
      <c r="T148" s="238"/>
      <c r="U148" s="238"/>
      <c r="V148" s="238"/>
      <c r="W148" s="238"/>
    </row>
    <row r="149" spans="8:23" hidden="1" x14ac:dyDescent="0.15">
      <c r="H149" s="238"/>
      <c r="J149" s="238"/>
      <c r="K149" s="238"/>
      <c r="L149" s="238"/>
      <c r="M149" s="238"/>
      <c r="N149" s="238"/>
      <c r="O149" s="238"/>
      <c r="P149" s="238"/>
      <c r="Q149" s="238"/>
      <c r="R149" s="238"/>
      <c r="S149" s="238"/>
      <c r="T149" s="238"/>
      <c r="U149" s="238"/>
      <c r="V149" s="238"/>
      <c r="W149" s="238"/>
    </row>
    <row r="150" spans="8:23" hidden="1" x14ac:dyDescent="0.15">
      <c r="H150" s="238"/>
      <c r="J150" s="238"/>
      <c r="K150" s="238"/>
      <c r="L150" s="238"/>
      <c r="M150" s="238"/>
      <c r="N150" s="238"/>
      <c r="O150" s="238"/>
      <c r="P150" s="238"/>
      <c r="Q150" s="238"/>
      <c r="R150" s="238"/>
      <c r="S150" s="238"/>
      <c r="T150" s="238"/>
      <c r="U150" s="238"/>
      <c r="V150" s="238"/>
      <c r="W150" s="238"/>
    </row>
    <row r="151" spans="8:23" hidden="1" x14ac:dyDescent="0.15">
      <c r="H151" s="238"/>
      <c r="J151" s="238"/>
      <c r="K151" s="238"/>
      <c r="L151" s="238"/>
      <c r="M151" s="238"/>
      <c r="N151" s="238"/>
      <c r="O151" s="238"/>
      <c r="P151" s="238"/>
      <c r="Q151" s="238"/>
      <c r="R151" s="238"/>
      <c r="S151" s="238"/>
      <c r="T151" s="238"/>
      <c r="U151" s="238"/>
      <c r="V151" s="238"/>
      <c r="W151" s="238"/>
    </row>
    <row r="152" spans="8:23" hidden="1" x14ac:dyDescent="0.15">
      <c r="H152" s="238"/>
      <c r="J152" s="238"/>
      <c r="K152" s="238"/>
      <c r="L152" s="238"/>
      <c r="M152" s="238"/>
      <c r="N152" s="238"/>
      <c r="O152" s="238"/>
      <c r="P152" s="238"/>
      <c r="Q152" s="238"/>
      <c r="R152" s="238"/>
      <c r="S152" s="238"/>
      <c r="T152" s="238"/>
      <c r="U152" s="238"/>
      <c r="V152" s="238"/>
      <c r="W152" s="238"/>
    </row>
    <row r="153" spans="8:23" hidden="1" x14ac:dyDescent="0.15">
      <c r="H153" s="238"/>
      <c r="J153" s="238"/>
      <c r="K153" s="238"/>
      <c r="L153" s="238"/>
      <c r="M153" s="238"/>
      <c r="N153" s="238"/>
      <c r="O153" s="238"/>
      <c r="P153" s="238"/>
      <c r="Q153" s="238"/>
      <c r="R153" s="238"/>
      <c r="S153" s="238"/>
      <c r="T153" s="238"/>
      <c r="U153" s="238"/>
      <c r="V153" s="238"/>
      <c r="W153" s="238"/>
    </row>
    <row r="154" spans="8:23" hidden="1" x14ac:dyDescent="0.15">
      <c r="H154" s="238"/>
      <c r="J154" s="238"/>
      <c r="K154" s="238"/>
      <c r="L154" s="238"/>
      <c r="M154" s="238"/>
      <c r="N154" s="238"/>
      <c r="O154" s="238"/>
      <c r="P154" s="238"/>
      <c r="Q154" s="238"/>
      <c r="R154" s="238"/>
      <c r="S154" s="238"/>
      <c r="T154" s="238"/>
      <c r="U154" s="238"/>
      <c r="V154" s="238"/>
      <c r="W154" s="238"/>
    </row>
    <row r="155" spans="8:23" hidden="1" x14ac:dyDescent="0.15">
      <c r="H155" s="238"/>
      <c r="J155" s="238"/>
      <c r="K155" s="238"/>
      <c r="L155" s="238"/>
      <c r="M155" s="238"/>
      <c r="N155" s="238"/>
      <c r="O155" s="238"/>
      <c r="P155" s="238"/>
      <c r="Q155" s="238"/>
      <c r="R155" s="238"/>
      <c r="S155" s="238"/>
      <c r="T155" s="238"/>
      <c r="U155" s="238"/>
      <c r="V155" s="238"/>
      <c r="W155" s="238"/>
    </row>
    <row r="156" spans="8:23" hidden="1" x14ac:dyDescent="0.15">
      <c r="H156" s="238"/>
      <c r="J156" s="238"/>
      <c r="K156" s="238"/>
      <c r="L156" s="238"/>
      <c r="M156" s="238"/>
      <c r="N156" s="238"/>
      <c r="O156" s="238"/>
      <c r="P156" s="238"/>
      <c r="Q156" s="238"/>
      <c r="R156" s="238"/>
      <c r="S156" s="238"/>
      <c r="T156" s="238"/>
      <c r="U156" s="238"/>
      <c r="V156" s="238"/>
      <c r="W156" s="238"/>
    </row>
    <row r="157" spans="8:23" hidden="1" x14ac:dyDescent="0.15">
      <c r="H157" s="238"/>
      <c r="J157" s="238"/>
      <c r="K157" s="238"/>
      <c r="L157" s="238"/>
      <c r="M157" s="238"/>
      <c r="N157" s="238"/>
      <c r="O157" s="238"/>
      <c r="P157" s="238"/>
      <c r="Q157" s="238"/>
      <c r="R157" s="238"/>
      <c r="S157" s="238"/>
      <c r="T157" s="238"/>
      <c r="U157" s="238"/>
      <c r="V157" s="238"/>
      <c r="W157" s="238"/>
    </row>
    <row r="158" spans="8:23" hidden="1" x14ac:dyDescent="0.15">
      <c r="H158" s="238"/>
      <c r="J158" s="238"/>
      <c r="K158" s="238"/>
      <c r="L158" s="238"/>
      <c r="M158" s="238"/>
      <c r="N158" s="238"/>
      <c r="O158" s="238"/>
      <c r="P158" s="238"/>
      <c r="Q158" s="238"/>
      <c r="R158" s="238"/>
      <c r="S158" s="238"/>
      <c r="T158" s="238"/>
      <c r="U158" s="238"/>
      <c r="V158" s="238"/>
      <c r="W158" s="238"/>
    </row>
    <row r="159" spans="8:23" hidden="1" x14ac:dyDescent="0.15">
      <c r="H159" s="238"/>
      <c r="J159" s="238"/>
      <c r="K159" s="238"/>
      <c r="L159" s="238"/>
      <c r="M159" s="238"/>
      <c r="N159" s="238"/>
      <c r="O159" s="238"/>
      <c r="P159" s="238"/>
      <c r="Q159" s="238"/>
      <c r="R159" s="238"/>
      <c r="S159" s="238"/>
      <c r="T159" s="238"/>
      <c r="U159" s="238"/>
      <c r="V159" s="238"/>
      <c r="W159" s="238"/>
    </row>
    <row r="160" spans="8:23" hidden="1" x14ac:dyDescent="0.15">
      <c r="H160" s="238"/>
      <c r="J160" s="238"/>
      <c r="K160" s="238"/>
      <c r="L160" s="238"/>
      <c r="M160" s="238"/>
      <c r="N160" s="238"/>
      <c r="O160" s="238"/>
      <c r="P160" s="238"/>
      <c r="Q160" s="238"/>
      <c r="R160" s="238"/>
      <c r="S160" s="238"/>
      <c r="T160" s="238"/>
      <c r="U160" s="238"/>
      <c r="V160" s="238"/>
      <c r="W160" s="238"/>
    </row>
    <row r="161" spans="8:23" hidden="1" x14ac:dyDescent="0.15">
      <c r="H161" s="238"/>
      <c r="J161" s="238"/>
      <c r="K161" s="238"/>
      <c r="L161" s="238"/>
      <c r="M161" s="238"/>
      <c r="N161" s="238"/>
      <c r="O161" s="238"/>
      <c r="P161" s="238"/>
      <c r="Q161" s="238"/>
      <c r="R161" s="238"/>
      <c r="S161" s="238"/>
      <c r="T161" s="238"/>
      <c r="U161" s="238"/>
      <c r="V161" s="238"/>
      <c r="W161" s="238"/>
    </row>
    <row r="162" spans="8:23" hidden="1" x14ac:dyDescent="0.15">
      <c r="H162" s="238"/>
      <c r="J162" s="238"/>
      <c r="K162" s="238"/>
      <c r="L162" s="238"/>
      <c r="M162" s="238"/>
      <c r="N162" s="238"/>
      <c r="O162" s="238"/>
      <c r="P162" s="238"/>
      <c r="Q162" s="238"/>
      <c r="R162" s="238"/>
      <c r="S162" s="238"/>
      <c r="T162" s="238"/>
      <c r="U162" s="238"/>
      <c r="V162" s="238"/>
      <c r="W162" s="238"/>
    </row>
    <row r="163" spans="8:23" hidden="1" x14ac:dyDescent="0.15">
      <c r="H163" s="238"/>
      <c r="J163" s="238"/>
      <c r="K163" s="238"/>
      <c r="L163" s="238"/>
      <c r="M163" s="238"/>
      <c r="N163" s="238"/>
      <c r="O163" s="238"/>
      <c r="P163" s="238"/>
      <c r="Q163" s="238"/>
      <c r="R163" s="238"/>
      <c r="S163" s="238"/>
      <c r="T163" s="238"/>
      <c r="U163" s="238"/>
      <c r="V163" s="238"/>
      <c r="W163" s="238"/>
    </row>
    <row r="164" spans="8:23" hidden="1" x14ac:dyDescent="0.15">
      <c r="H164" s="238"/>
      <c r="J164" s="238"/>
      <c r="K164" s="238"/>
      <c r="L164" s="238"/>
      <c r="M164" s="238"/>
      <c r="N164" s="238"/>
      <c r="O164" s="238"/>
      <c r="P164" s="238"/>
      <c r="Q164" s="238"/>
      <c r="R164" s="238"/>
      <c r="S164" s="238"/>
      <c r="T164" s="238"/>
      <c r="U164" s="238"/>
      <c r="V164" s="238"/>
      <c r="W164" s="238"/>
    </row>
    <row r="165" spans="8:23" hidden="1" x14ac:dyDescent="0.15">
      <c r="H165" s="238"/>
      <c r="J165" s="238"/>
      <c r="K165" s="238"/>
      <c r="L165" s="238"/>
      <c r="M165" s="238"/>
      <c r="N165" s="238"/>
      <c r="O165" s="238"/>
      <c r="P165" s="238"/>
      <c r="Q165" s="238"/>
      <c r="R165" s="238"/>
      <c r="S165" s="238"/>
      <c r="T165" s="238"/>
      <c r="U165" s="238"/>
      <c r="V165" s="238"/>
      <c r="W165" s="238"/>
    </row>
    <row r="166" spans="8:23" hidden="1" x14ac:dyDescent="0.15">
      <c r="H166" s="238"/>
      <c r="J166" s="238"/>
      <c r="K166" s="238"/>
      <c r="L166" s="238"/>
      <c r="M166" s="238"/>
      <c r="N166" s="238"/>
      <c r="O166" s="238"/>
      <c r="P166" s="238"/>
      <c r="Q166" s="238"/>
      <c r="R166" s="238"/>
      <c r="S166" s="238"/>
      <c r="T166" s="238"/>
      <c r="U166" s="238"/>
      <c r="V166" s="238"/>
      <c r="W166" s="238"/>
    </row>
    <row r="167" spans="8:23" hidden="1" x14ac:dyDescent="0.15">
      <c r="H167" s="238"/>
      <c r="J167" s="238"/>
      <c r="K167" s="238"/>
      <c r="L167" s="238"/>
      <c r="M167" s="238"/>
      <c r="N167" s="238"/>
      <c r="O167" s="238"/>
      <c r="P167" s="238"/>
      <c r="Q167" s="238"/>
      <c r="R167" s="238"/>
      <c r="S167" s="238"/>
      <c r="T167" s="238"/>
      <c r="U167" s="238"/>
      <c r="V167" s="238"/>
      <c r="W167" s="238"/>
    </row>
    <row r="168" spans="8:23" hidden="1" x14ac:dyDescent="0.15">
      <c r="H168" s="238"/>
      <c r="J168" s="238"/>
      <c r="K168" s="238"/>
      <c r="L168" s="238"/>
      <c r="M168" s="238"/>
      <c r="N168" s="238"/>
      <c r="O168" s="238"/>
      <c r="P168" s="238"/>
      <c r="Q168" s="238"/>
      <c r="R168" s="238"/>
      <c r="S168" s="238"/>
      <c r="T168" s="238"/>
      <c r="U168" s="238"/>
      <c r="V168" s="238"/>
      <c r="W168" s="238"/>
    </row>
    <row r="169" spans="8:23" hidden="1" x14ac:dyDescent="0.15">
      <c r="H169" s="238"/>
      <c r="J169" s="238"/>
      <c r="K169" s="238"/>
      <c r="L169" s="238"/>
      <c r="M169" s="238"/>
      <c r="N169" s="238"/>
      <c r="O169" s="238"/>
      <c r="P169" s="238"/>
      <c r="Q169" s="238"/>
      <c r="R169" s="238"/>
      <c r="S169" s="238"/>
      <c r="T169" s="238"/>
      <c r="U169" s="238"/>
      <c r="V169" s="238"/>
      <c r="W169" s="238"/>
    </row>
    <row r="170" spans="8:23" hidden="1" x14ac:dyDescent="0.15">
      <c r="H170" s="238"/>
      <c r="J170" s="238"/>
      <c r="K170" s="238"/>
      <c r="L170" s="238"/>
      <c r="M170" s="238"/>
      <c r="N170" s="238"/>
      <c r="O170" s="238"/>
      <c r="P170" s="238"/>
      <c r="Q170" s="238"/>
      <c r="R170" s="238"/>
      <c r="S170" s="238"/>
      <c r="T170" s="238"/>
      <c r="U170" s="238"/>
      <c r="V170" s="238"/>
      <c r="W170" s="238"/>
    </row>
    <row r="171" spans="8:23" hidden="1" x14ac:dyDescent="0.15">
      <c r="H171" s="238"/>
      <c r="J171" s="238"/>
      <c r="K171" s="238"/>
      <c r="L171" s="238"/>
      <c r="M171" s="238"/>
      <c r="N171" s="238"/>
      <c r="O171" s="238"/>
      <c r="P171" s="238"/>
      <c r="Q171" s="238"/>
      <c r="R171" s="238"/>
      <c r="S171" s="238"/>
      <c r="T171" s="238"/>
      <c r="U171" s="238"/>
      <c r="V171" s="238"/>
      <c r="W171" s="238"/>
    </row>
    <row r="172" spans="8:23" hidden="1" x14ac:dyDescent="0.15">
      <c r="H172" s="238"/>
      <c r="J172" s="238"/>
      <c r="K172" s="238"/>
      <c r="L172" s="238"/>
      <c r="M172" s="238"/>
      <c r="N172" s="238"/>
      <c r="O172" s="238"/>
      <c r="P172" s="238"/>
      <c r="Q172" s="238"/>
      <c r="R172" s="238"/>
      <c r="S172" s="238"/>
      <c r="T172" s="238"/>
      <c r="U172" s="238"/>
      <c r="V172" s="238"/>
      <c r="W172" s="238"/>
    </row>
    <row r="173" spans="8:23" hidden="1" x14ac:dyDescent="0.15">
      <c r="H173" s="238"/>
      <c r="J173" s="238"/>
      <c r="K173" s="238"/>
      <c r="L173" s="238"/>
      <c r="M173" s="238"/>
      <c r="N173" s="238"/>
      <c r="O173" s="238"/>
      <c r="P173" s="238"/>
      <c r="Q173" s="238"/>
      <c r="R173" s="238"/>
      <c r="S173" s="238"/>
      <c r="T173" s="238"/>
      <c r="U173" s="238"/>
      <c r="V173" s="238"/>
      <c r="W173" s="238"/>
    </row>
    <row r="174" spans="8:23" hidden="1" x14ac:dyDescent="0.15">
      <c r="H174" s="238"/>
      <c r="J174" s="238"/>
      <c r="K174" s="238"/>
      <c r="L174" s="238"/>
      <c r="M174" s="238"/>
      <c r="N174" s="238"/>
      <c r="O174" s="238"/>
      <c r="P174" s="238"/>
      <c r="Q174" s="238"/>
      <c r="R174" s="238"/>
      <c r="S174" s="238"/>
      <c r="T174" s="238"/>
      <c r="U174" s="238"/>
      <c r="V174" s="238"/>
      <c r="W174" s="238"/>
    </row>
    <row r="175" spans="8:23" hidden="1" x14ac:dyDescent="0.15">
      <c r="H175" s="238"/>
      <c r="J175" s="238"/>
      <c r="K175" s="238"/>
      <c r="L175" s="238"/>
      <c r="M175" s="238"/>
      <c r="N175" s="238"/>
      <c r="O175" s="238"/>
      <c r="P175" s="238"/>
      <c r="Q175" s="238"/>
      <c r="R175" s="238"/>
      <c r="S175" s="238"/>
      <c r="T175" s="238"/>
      <c r="U175" s="238"/>
      <c r="V175" s="238"/>
      <c r="W175" s="238"/>
    </row>
    <row r="176" spans="8:23" hidden="1" x14ac:dyDescent="0.15">
      <c r="H176" s="238"/>
      <c r="J176" s="238"/>
      <c r="K176" s="238"/>
      <c r="L176" s="238"/>
      <c r="M176" s="238"/>
      <c r="N176" s="238"/>
      <c r="O176" s="238"/>
      <c r="P176" s="238"/>
      <c r="Q176" s="238"/>
      <c r="R176" s="238"/>
      <c r="S176" s="238"/>
      <c r="T176" s="238"/>
      <c r="U176" s="238"/>
      <c r="V176" s="238"/>
      <c r="W176" s="238"/>
    </row>
    <row r="177" spans="8:23" hidden="1" x14ac:dyDescent="0.15">
      <c r="H177" s="238"/>
      <c r="J177" s="238"/>
      <c r="K177" s="238"/>
      <c r="L177" s="238"/>
      <c r="M177" s="238"/>
      <c r="N177" s="238"/>
      <c r="O177" s="238"/>
      <c r="P177" s="238"/>
      <c r="Q177" s="238"/>
      <c r="R177" s="238"/>
      <c r="S177" s="238"/>
      <c r="T177" s="238"/>
      <c r="U177" s="238"/>
      <c r="V177" s="238"/>
      <c r="W177" s="238"/>
    </row>
    <row r="178" spans="8:23" hidden="1" x14ac:dyDescent="0.15">
      <c r="H178" s="238"/>
      <c r="J178" s="238"/>
      <c r="K178" s="238"/>
      <c r="L178" s="238"/>
      <c r="M178" s="238"/>
      <c r="N178" s="238"/>
      <c r="O178" s="238"/>
      <c r="P178" s="238"/>
      <c r="Q178" s="238"/>
      <c r="R178" s="238"/>
      <c r="S178" s="238"/>
      <c r="T178" s="238"/>
      <c r="U178" s="238"/>
      <c r="V178" s="238"/>
      <c r="W178" s="238"/>
    </row>
    <row r="179" spans="8:23" hidden="1" x14ac:dyDescent="0.15">
      <c r="H179" s="238"/>
      <c r="J179" s="238"/>
      <c r="K179" s="238"/>
      <c r="L179" s="238"/>
      <c r="M179" s="238"/>
      <c r="N179" s="238"/>
      <c r="O179" s="238"/>
      <c r="P179" s="238"/>
      <c r="Q179" s="238"/>
      <c r="R179" s="238"/>
      <c r="S179" s="238"/>
      <c r="T179" s="238"/>
      <c r="U179" s="238"/>
      <c r="V179" s="238"/>
      <c r="W179" s="238"/>
    </row>
    <row r="180" spans="8:23" hidden="1" x14ac:dyDescent="0.15">
      <c r="H180" s="238"/>
      <c r="J180" s="238"/>
      <c r="K180" s="238"/>
      <c r="L180" s="238"/>
      <c r="M180" s="238"/>
      <c r="N180" s="238"/>
      <c r="O180" s="238"/>
      <c r="P180" s="238"/>
      <c r="Q180" s="238"/>
      <c r="R180" s="238"/>
      <c r="S180" s="238"/>
      <c r="T180" s="238"/>
      <c r="U180" s="238"/>
      <c r="V180" s="238"/>
      <c r="W180" s="238"/>
    </row>
    <row r="181" spans="8:23" hidden="1" x14ac:dyDescent="0.15">
      <c r="H181" s="238"/>
      <c r="J181" s="238"/>
      <c r="K181" s="238"/>
      <c r="L181" s="238"/>
      <c r="M181" s="238"/>
      <c r="N181" s="238"/>
      <c r="O181" s="238"/>
      <c r="P181" s="238"/>
      <c r="Q181" s="238"/>
      <c r="R181" s="238"/>
      <c r="S181" s="238"/>
      <c r="T181" s="238"/>
      <c r="U181" s="238"/>
      <c r="V181" s="238"/>
      <c r="W181" s="238"/>
    </row>
    <row r="182" spans="8:23" hidden="1" x14ac:dyDescent="0.15">
      <c r="H182" s="238"/>
      <c r="J182" s="238"/>
      <c r="K182" s="238"/>
      <c r="L182" s="238"/>
      <c r="M182" s="238"/>
      <c r="N182" s="238"/>
      <c r="O182" s="238"/>
      <c r="P182" s="238"/>
      <c r="Q182" s="238"/>
      <c r="R182" s="238"/>
      <c r="S182" s="238"/>
      <c r="T182" s="238"/>
      <c r="U182" s="238"/>
      <c r="V182" s="238"/>
      <c r="W182" s="238"/>
    </row>
    <row r="183" spans="8:23" hidden="1" x14ac:dyDescent="0.15">
      <c r="H183" s="238"/>
      <c r="J183" s="238"/>
      <c r="K183" s="238"/>
      <c r="L183" s="238"/>
      <c r="M183" s="238"/>
      <c r="N183" s="238"/>
      <c r="O183" s="238"/>
      <c r="P183" s="238"/>
      <c r="Q183" s="238"/>
      <c r="R183" s="238"/>
      <c r="S183" s="238"/>
      <c r="T183" s="238"/>
      <c r="U183" s="238"/>
      <c r="V183" s="238"/>
      <c r="W183" s="238"/>
    </row>
    <row r="184" spans="8:23" hidden="1" x14ac:dyDescent="0.15">
      <c r="H184" s="238"/>
      <c r="J184" s="238"/>
      <c r="K184" s="238"/>
      <c r="L184" s="238"/>
      <c r="M184" s="238"/>
      <c r="N184" s="238"/>
      <c r="O184" s="238"/>
      <c r="P184" s="238"/>
      <c r="Q184" s="238"/>
      <c r="R184" s="238"/>
      <c r="S184" s="238"/>
      <c r="T184" s="238"/>
      <c r="U184" s="238"/>
      <c r="V184" s="238"/>
      <c r="W184" s="238"/>
    </row>
    <row r="185" spans="8:23" hidden="1" x14ac:dyDescent="0.15">
      <c r="H185" s="238"/>
      <c r="J185" s="238"/>
      <c r="K185" s="238"/>
      <c r="L185" s="238"/>
      <c r="M185" s="238"/>
      <c r="N185" s="238"/>
      <c r="O185" s="238"/>
      <c r="P185" s="238"/>
      <c r="Q185" s="238"/>
      <c r="R185" s="238"/>
      <c r="S185" s="238"/>
      <c r="T185" s="238"/>
      <c r="U185" s="238"/>
      <c r="V185" s="238"/>
      <c r="W185" s="238"/>
    </row>
    <row r="186" spans="8:23" hidden="1" x14ac:dyDescent="0.15">
      <c r="H186" s="238"/>
      <c r="J186" s="238"/>
      <c r="K186" s="238"/>
      <c r="L186" s="238"/>
      <c r="M186" s="238"/>
      <c r="N186" s="238"/>
      <c r="O186" s="238"/>
      <c r="P186" s="238"/>
      <c r="Q186" s="238"/>
      <c r="R186" s="238"/>
      <c r="S186" s="238"/>
      <c r="T186" s="238"/>
      <c r="U186" s="238"/>
      <c r="V186" s="238"/>
      <c r="W186" s="238"/>
    </row>
    <row r="187" spans="8:23" hidden="1" x14ac:dyDescent="0.15">
      <c r="H187" s="238"/>
      <c r="J187" s="238"/>
      <c r="K187" s="238"/>
      <c r="L187" s="238"/>
      <c r="M187" s="238"/>
      <c r="N187" s="238"/>
      <c r="O187" s="238"/>
      <c r="P187" s="238"/>
      <c r="Q187" s="238"/>
      <c r="R187" s="238"/>
      <c r="S187" s="238"/>
      <c r="T187" s="238"/>
      <c r="U187" s="238"/>
      <c r="V187" s="238"/>
      <c r="W187" s="238"/>
    </row>
    <row r="188" spans="8:23" hidden="1" x14ac:dyDescent="0.15">
      <c r="H188" s="238"/>
      <c r="J188" s="238"/>
      <c r="K188" s="238"/>
      <c r="L188" s="238"/>
      <c r="M188" s="238"/>
      <c r="N188" s="238"/>
      <c r="O188" s="238"/>
      <c r="P188" s="238"/>
      <c r="Q188" s="238"/>
      <c r="R188" s="238"/>
      <c r="S188" s="238"/>
      <c r="T188" s="238"/>
      <c r="U188" s="238"/>
      <c r="V188" s="238"/>
      <c r="W188" s="238"/>
    </row>
    <row r="189" spans="8:23" hidden="1" x14ac:dyDescent="0.15">
      <c r="H189" s="238"/>
      <c r="J189" s="238"/>
      <c r="K189" s="238"/>
      <c r="L189" s="238"/>
      <c r="M189" s="238"/>
      <c r="N189" s="238"/>
      <c r="O189" s="238"/>
      <c r="P189" s="238"/>
      <c r="Q189" s="238"/>
      <c r="R189" s="238"/>
      <c r="S189" s="238"/>
      <c r="T189" s="238"/>
      <c r="U189" s="238"/>
      <c r="V189" s="238"/>
      <c r="W189" s="238"/>
    </row>
    <row r="190" spans="8:23" hidden="1" x14ac:dyDescent="0.15">
      <c r="H190" s="238"/>
      <c r="J190" s="238"/>
      <c r="K190" s="238"/>
      <c r="L190" s="238"/>
      <c r="M190" s="238"/>
      <c r="N190" s="238"/>
      <c r="O190" s="238"/>
      <c r="P190" s="238"/>
      <c r="Q190" s="238"/>
      <c r="R190" s="238"/>
      <c r="S190" s="238"/>
      <c r="T190" s="238"/>
      <c r="U190" s="238"/>
      <c r="V190" s="238"/>
      <c r="W190" s="238"/>
    </row>
    <row r="191" spans="8:23" hidden="1" x14ac:dyDescent="0.15">
      <c r="H191" s="238"/>
      <c r="J191" s="238"/>
      <c r="K191" s="238"/>
      <c r="L191" s="238"/>
      <c r="M191" s="238"/>
      <c r="N191" s="238"/>
      <c r="O191" s="238"/>
      <c r="P191" s="238"/>
      <c r="Q191" s="238"/>
      <c r="R191" s="238"/>
      <c r="S191" s="238"/>
      <c r="T191" s="238"/>
      <c r="U191" s="238"/>
      <c r="V191" s="238"/>
      <c r="W191" s="238"/>
    </row>
    <row r="192" spans="8:23" hidden="1" x14ac:dyDescent="0.15">
      <c r="H192" s="238"/>
      <c r="J192" s="238"/>
      <c r="K192" s="238"/>
      <c r="L192" s="238"/>
      <c r="M192" s="238"/>
      <c r="N192" s="238"/>
      <c r="O192" s="238"/>
      <c r="P192" s="238"/>
      <c r="Q192" s="238"/>
      <c r="R192" s="238"/>
      <c r="S192" s="238"/>
      <c r="T192" s="238"/>
      <c r="U192" s="238"/>
      <c r="V192" s="238"/>
      <c r="W192" s="238"/>
    </row>
    <row r="193" spans="8:23" hidden="1" x14ac:dyDescent="0.15">
      <c r="H193" s="238"/>
      <c r="J193" s="238"/>
      <c r="K193" s="238"/>
      <c r="L193" s="238"/>
      <c r="M193" s="238"/>
      <c r="N193" s="238"/>
      <c r="O193" s="238"/>
      <c r="P193" s="238"/>
      <c r="Q193" s="238"/>
      <c r="R193" s="238"/>
      <c r="S193" s="238"/>
      <c r="T193" s="238"/>
      <c r="U193" s="238"/>
      <c r="V193" s="238"/>
      <c r="W193" s="238"/>
    </row>
    <row r="194" spans="8:23" hidden="1" x14ac:dyDescent="0.15">
      <c r="H194" s="238"/>
      <c r="J194" s="238"/>
      <c r="K194" s="238"/>
      <c r="L194" s="238"/>
      <c r="M194" s="238"/>
      <c r="N194" s="238"/>
      <c r="O194" s="238"/>
      <c r="P194" s="238"/>
      <c r="Q194" s="238"/>
      <c r="R194" s="238"/>
      <c r="S194" s="238"/>
      <c r="T194" s="238"/>
      <c r="U194" s="238"/>
      <c r="V194" s="238"/>
      <c r="W194" s="238"/>
    </row>
    <row r="195" spans="8:23" hidden="1" x14ac:dyDescent="0.15">
      <c r="H195" s="238"/>
      <c r="J195" s="238"/>
      <c r="K195" s="238"/>
      <c r="L195" s="238"/>
      <c r="M195" s="238"/>
      <c r="N195" s="238"/>
      <c r="O195" s="238"/>
      <c r="P195" s="238"/>
      <c r="Q195" s="238"/>
      <c r="R195" s="238"/>
      <c r="S195" s="238"/>
      <c r="T195" s="238"/>
      <c r="U195" s="238"/>
      <c r="V195" s="238"/>
      <c r="W195" s="238"/>
    </row>
    <row r="196" spans="8:23" hidden="1" x14ac:dyDescent="0.15">
      <c r="H196" s="238"/>
      <c r="J196" s="238"/>
      <c r="K196" s="238"/>
      <c r="L196" s="238"/>
      <c r="M196" s="238"/>
      <c r="N196" s="238"/>
      <c r="O196" s="238"/>
      <c r="P196" s="238"/>
      <c r="Q196" s="238"/>
      <c r="R196" s="238"/>
      <c r="S196" s="238"/>
      <c r="T196" s="238"/>
      <c r="U196" s="238"/>
      <c r="V196" s="238"/>
      <c r="W196" s="238"/>
    </row>
    <row r="197" spans="8:23" hidden="1" x14ac:dyDescent="0.15">
      <c r="H197" s="238"/>
      <c r="J197" s="238"/>
      <c r="K197" s="238"/>
      <c r="L197" s="238"/>
      <c r="M197" s="238"/>
      <c r="N197" s="238"/>
      <c r="O197" s="238"/>
      <c r="P197" s="238"/>
      <c r="Q197" s="238"/>
      <c r="R197" s="238"/>
      <c r="S197" s="238"/>
      <c r="T197" s="238"/>
      <c r="U197" s="238"/>
      <c r="V197" s="238"/>
      <c r="W197" s="238"/>
    </row>
    <row r="198" spans="8:23" hidden="1" x14ac:dyDescent="0.15">
      <c r="H198" s="238"/>
      <c r="J198" s="238"/>
      <c r="K198" s="238"/>
      <c r="L198" s="238"/>
      <c r="M198" s="238"/>
      <c r="N198" s="238"/>
      <c r="O198" s="238"/>
      <c r="P198" s="238"/>
      <c r="Q198" s="238"/>
      <c r="R198" s="238"/>
      <c r="S198" s="238"/>
      <c r="T198" s="238"/>
      <c r="U198" s="238"/>
      <c r="V198" s="238"/>
      <c r="W198" s="238"/>
    </row>
    <row r="199" spans="8:23" hidden="1" x14ac:dyDescent="0.15">
      <c r="H199" s="238"/>
      <c r="J199" s="238"/>
      <c r="K199" s="238"/>
      <c r="L199" s="238"/>
      <c r="M199" s="238"/>
      <c r="N199" s="238"/>
      <c r="O199" s="238"/>
      <c r="P199" s="238"/>
      <c r="Q199" s="238"/>
      <c r="R199" s="238"/>
      <c r="S199" s="238"/>
      <c r="T199" s="238"/>
      <c r="U199" s="238"/>
      <c r="V199" s="238"/>
      <c r="W199" s="238"/>
    </row>
    <row r="200" spans="8:23" hidden="1" x14ac:dyDescent="0.15">
      <c r="H200" s="238"/>
      <c r="J200" s="238"/>
      <c r="K200" s="238"/>
      <c r="L200" s="238"/>
      <c r="M200" s="238"/>
      <c r="N200" s="238"/>
      <c r="O200" s="238"/>
      <c r="P200" s="238"/>
      <c r="Q200" s="238"/>
      <c r="R200" s="238"/>
      <c r="S200" s="238"/>
      <c r="T200" s="238"/>
      <c r="U200" s="238"/>
      <c r="V200" s="238"/>
      <c r="W200" s="238"/>
    </row>
    <row r="201" spans="8:23" hidden="1" x14ac:dyDescent="0.15">
      <c r="H201" s="238"/>
      <c r="J201" s="238"/>
      <c r="K201" s="238"/>
      <c r="L201" s="238"/>
      <c r="M201" s="238"/>
      <c r="N201" s="238"/>
      <c r="O201" s="238"/>
      <c r="P201" s="238"/>
      <c r="Q201" s="238"/>
      <c r="R201" s="238"/>
      <c r="S201" s="238"/>
      <c r="T201" s="238"/>
      <c r="U201" s="238"/>
      <c r="V201" s="238"/>
      <c r="W201" s="238"/>
    </row>
    <row r="202" spans="8:23" hidden="1" x14ac:dyDescent="0.15">
      <c r="H202" s="238"/>
      <c r="J202" s="238"/>
      <c r="K202" s="238"/>
      <c r="L202" s="238"/>
      <c r="M202" s="238"/>
      <c r="N202" s="238"/>
      <c r="O202" s="238"/>
      <c r="P202" s="238"/>
      <c r="Q202" s="238"/>
      <c r="R202" s="238"/>
      <c r="S202" s="238"/>
      <c r="T202" s="238"/>
      <c r="U202" s="238"/>
      <c r="V202" s="238"/>
      <c r="W202" s="238"/>
    </row>
    <row r="203" spans="8:23" hidden="1" x14ac:dyDescent="0.15">
      <c r="H203" s="238"/>
      <c r="J203" s="238"/>
      <c r="K203" s="238"/>
      <c r="L203" s="238"/>
      <c r="M203" s="238"/>
      <c r="N203" s="238"/>
      <c r="O203" s="238"/>
      <c r="P203" s="238"/>
      <c r="Q203" s="238"/>
      <c r="R203" s="238"/>
      <c r="S203" s="238"/>
      <c r="T203" s="238"/>
      <c r="U203" s="238"/>
      <c r="V203" s="238"/>
      <c r="W203" s="238"/>
    </row>
    <row r="204" spans="8:23" hidden="1" x14ac:dyDescent="0.15">
      <c r="H204" s="238"/>
      <c r="J204" s="238"/>
      <c r="K204" s="238"/>
      <c r="L204" s="238"/>
      <c r="M204" s="238"/>
      <c r="N204" s="238"/>
      <c r="O204" s="238"/>
      <c r="P204" s="238"/>
      <c r="Q204" s="238"/>
      <c r="R204" s="238"/>
      <c r="S204" s="238"/>
      <c r="T204" s="238"/>
      <c r="U204" s="238"/>
      <c r="V204" s="238"/>
      <c r="W204" s="238"/>
    </row>
    <row r="205" spans="8:23" hidden="1" x14ac:dyDescent="0.15">
      <c r="H205" s="238"/>
      <c r="J205" s="238"/>
      <c r="K205" s="238"/>
      <c r="L205" s="238"/>
      <c r="M205" s="238"/>
      <c r="N205" s="238"/>
      <c r="O205" s="238"/>
      <c r="P205" s="238"/>
      <c r="Q205" s="238"/>
      <c r="R205" s="238"/>
      <c r="S205" s="238"/>
      <c r="T205" s="238"/>
      <c r="U205" s="238"/>
      <c r="V205" s="238"/>
      <c r="W205" s="238"/>
    </row>
    <row r="206" spans="8:23" hidden="1" x14ac:dyDescent="0.15">
      <c r="H206" s="238"/>
      <c r="J206" s="238"/>
      <c r="K206" s="238"/>
      <c r="L206" s="238"/>
      <c r="M206" s="238"/>
      <c r="N206" s="238"/>
      <c r="O206" s="238"/>
      <c r="P206" s="238"/>
      <c r="Q206" s="238"/>
      <c r="R206" s="238"/>
      <c r="S206" s="238"/>
      <c r="T206" s="238"/>
      <c r="U206" s="238"/>
      <c r="V206" s="238"/>
      <c r="W206" s="238"/>
    </row>
    <row r="207" spans="8:23" hidden="1" x14ac:dyDescent="0.15">
      <c r="H207" s="238"/>
      <c r="J207" s="238"/>
      <c r="K207" s="238"/>
      <c r="L207" s="238"/>
      <c r="M207" s="238"/>
      <c r="N207" s="238"/>
      <c r="O207" s="238"/>
      <c r="P207" s="238"/>
      <c r="Q207" s="238"/>
      <c r="R207" s="238"/>
      <c r="S207" s="238"/>
      <c r="T207" s="238"/>
      <c r="U207" s="238"/>
      <c r="V207" s="238"/>
      <c r="W207" s="238"/>
    </row>
    <row r="208" spans="8:23" hidden="1" x14ac:dyDescent="0.15">
      <c r="H208" s="238"/>
      <c r="J208" s="238"/>
      <c r="K208" s="238"/>
      <c r="L208" s="238"/>
      <c r="M208" s="238"/>
      <c r="N208" s="238"/>
      <c r="O208" s="238"/>
      <c r="P208" s="238"/>
      <c r="Q208" s="238"/>
      <c r="R208" s="238"/>
      <c r="S208" s="238"/>
      <c r="T208" s="238"/>
      <c r="U208" s="238"/>
      <c r="V208" s="238"/>
      <c r="W208" s="238"/>
    </row>
    <row r="209" spans="8:23" hidden="1" x14ac:dyDescent="0.15">
      <c r="H209" s="238"/>
      <c r="J209" s="238"/>
      <c r="K209" s="238"/>
      <c r="L209" s="238"/>
      <c r="M209" s="238"/>
      <c r="N209" s="238"/>
      <c r="O209" s="238"/>
      <c r="P209" s="238"/>
      <c r="Q209" s="238"/>
      <c r="R209" s="238"/>
      <c r="S209" s="238"/>
      <c r="T209" s="238"/>
      <c r="U209" s="238"/>
      <c r="V209" s="238"/>
      <c r="W209" s="238"/>
    </row>
    <row r="210" spans="8:23" hidden="1" x14ac:dyDescent="0.15">
      <c r="H210" s="238"/>
      <c r="J210" s="238"/>
      <c r="K210" s="238"/>
      <c r="L210" s="238"/>
      <c r="M210" s="238"/>
      <c r="N210" s="238"/>
      <c r="O210" s="238"/>
      <c r="P210" s="238"/>
      <c r="Q210" s="238"/>
      <c r="R210" s="238"/>
      <c r="S210" s="238"/>
      <c r="T210" s="238"/>
      <c r="U210" s="238"/>
      <c r="V210" s="238"/>
      <c r="W210" s="238"/>
    </row>
    <row r="211" spans="8:23" hidden="1" x14ac:dyDescent="0.15">
      <c r="H211" s="238"/>
      <c r="J211" s="238"/>
      <c r="K211" s="238"/>
      <c r="L211" s="238"/>
      <c r="M211" s="238"/>
      <c r="N211" s="238"/>
      <c r="O211" s="238"/>
      <c r="P211" s="238"/>
      <c r="Q211" s="238"/>
      <c r="R211" s="238"/>
      <c r="S211" s="238"/>
      <c r="T211" s="238"/>
      <c r="U211" s="238"/>
      <c r="V211" s="238"/>
      <c r="W211" s="238"/>
    </row>
    <row r="212" spans="8:23" hidden="1" x14ac:dyDescent="0.15">
      <c r="H212" s="238"/>
      <c r="J212" s="238"/>
      <c r="K212" s="238"/>
      <c r="L212" s="238"/>
      <c r="M212" s="238"/>
      <c r="N212" s="238"/>
      <c r="O212" s="238"/>
      <c r="P212" s="238"/>
      <c r="Q212" s="238"/>
      <c r="R212" s="238"/>
      <c r="S212" s="238"/>
      <c r="T212" s="238"/>
      <c r="U212" s="238"/>
      <c r="V212" s="238"/>
      <c r="W212" s="238"/>
    </row>
    <row r="213" spans="8:23" hidden="1" x14ac:dyDescent="0.15">
      <c r="H213" s="238"/>
      <c r="J213" s="238"/>
      <c r="K213" s="238"/>
      <c r="L213" s="238"/>
      <c r="M213" s="238"/>
      <c r="N213" s="238"/>
      <c r="O213" s="238"/>
      <c r="P213" s="238"/>
      <c r="Q213" s="238"/>
      <c r="R213" s="238"/>
      <c r="S213" s="238"/>
      <c r="T213" s="238"/>
      <c r="U213" s="238"/>
      <c r="V213" s="238"/>
      <c r="W213" s="238"/>
    </row>
    <row r="214" spans="8:23" hidden="1" x14ac:dyDescent="0.15">
      <c r="H214" s="238"/>
      <c r="J214" s="238"/>
      <c r="K214" s="238"/>
      <c r="L214" s="238"/>
      <c r="M214" s="238"/>
      <c r="N214" s="238"/>
      <c r="O214" s="238"/>
      <c r="P214" s="238"/>
      <c r="Q214" s="238"/>
      <c r="R214" s="238"/>
      <c r="S214" s="238"/>
      <c r="T214" s="238"/>
      <c r="U214" s="238"/>
      <c r="V214" s="238"/>
      <c r="W214" s="238"/>
    </row>
    <row r="215" spans="8:23" hidden="1" x14ac:dyDescent="0.15">
      <c r="H215" s="238"/>
      <c r="J215" s="238"/>
      <c r="K215" s="238"/>
      <c r="L215" s="238"/>
      <c r="M215" s="238"/>
      <c r="N215" s="238"/>
      <c r="O215" s="238"/>
      <c r="P215" s="238"/>
      <c r="Q215" s="238"/>
      <c r="R215" s="238"/>
      <c r="S215" s="238"/>
      <c r="T215" s="238"/>
      <c r="U215" s="238"/>
      <c r="V215" s="238"/>
      <c r="W215" s="238"/>
    </row>
    <row r="216" spans="8:23" hidden="1" x14ac:dyDescent="0.15">
      <c r="H216" s="238"/>
      <c r="J216" s="238"/>
      <c r="K216" s="238"/>
      <c r="L216" s="238"/>
      <c r="M216" s="238"/>
      <c r="N216" s="238"/>
      <c r="O216" s="238"/>
      <c r="P216" s="238"/>
      <c r="Q216" s="238"/>
      <c r="R216" s="238"/>
      <c r="S216" s="238"/>
      <c r="T216" s="238"/>
      <c r="U216" s="238"/>
      <c r="V216" s="238"/>
      <c r="W216" s="238"/>
    </row>
    <row r="217" spans="8:23" hidden="1" x14ac:dyDescent="0.15">
      <c r="H217" s="238"/>
      <c r="J217" s="238"/>
      <c r="K217" s="238"/>
      <c r="L217" s="238"/>
      <c r="M217" s="238"/>
      <c r="N217" s="238"/>
      <c r="O217" s="238"/>
      <c r="P217" s="238"/>
      <c r="Q217" s="238"/>
      <c r="R217" s="238"/>
      <c r="S217" s="238"/>
      <c r="T217" s="238"/>
      <c r="U217" s="238"/>
      <c r="V217" s="238"/>
      <c r="W217" s="238"/>
    </row>
    <row r="218" spans="8:23" hidden="1" x14ac:dyDescent="0.15">
      <c r="H218" s="238"/>
      <c r="J218" s="238"/>
      <c r="K218" s="238"/>
      <c r="L218" s="238"/>
      <c r="M218" s="238"/>
      <c r="N218" s="238"/>
      <c r="O218" s="238"/>
      <c r="P218" s="238"/>
      <c r="Q218" s="238"/>
      <c r="R218" s="238"/>
      <c r="S218" s="238"/>
      <c r="T218" s="238"/>
      <c r="U218" s="238"/>
      <c r="V218" s="238"/>
      <c r="W218" s="238"/>
    </row>
    <row r="219" spans="8:23" hidden="1" x14ac:dyDescent="0.15">
      <c r="H219" s="238"/>
      <c r="J219" s="238"/>
      <c r="K219" s="238"/>
      <c r="L219" s="238"/>
      <c r="M219" s="238"/>
      <c r="N219" s="238"/>
      <c r="O219" s="238"/>
      <c r="P219" s="238"/>
      <c r="Q219" s="238"/>
      <c r="R219" s="238"/>
      <c r="S219" s="238"/>
      <c r="T219" s="238"/>
      <c r="U219" s="238"/>
      <c r="V219" s="238"/>
      <c r="W219" s="238"/>
    </row>
    <row r="220" spans="8:23" hidden="1" x14ac:dyDescent="0.15">
      <c r="H220" s="238"/>
      <c r="J220" s="238"/>
      <c r="K220" s="238"/>
      <c r="L220" s="238"/>
      <c r="M220" s="238"/>
      <c r="N220" s="238"/>
      <c r="O220" s="238"/>
      <c r="P220" s="238"/>
      <c r="Q220" s="238"/>
      <c r="R220" s="238"/>
      <c r="S220" s="238"/>
      <c r="T220" s="238"/>
      <c r="U220" s="238"/>
      <c r="V220" s="238"/>
      <c r="W220" s="238"/>
    </row>
    <row r="221" spans="8:23" hidden="1" x14ac:dyDescent="0.15">
      <c r="H221" s="238"/>
      <c r="J221" s="238"/>
      <c r="K221" s="238"/>
      <c r="L221" s="238"/>
      <c r="M221" s="238"/>
      <c r="N221" s="238"/>
      <c r="O221" s="238"/>
      <c r="P221" s="238"/>
      <c r="Q221" s="238"/>
      <c r="R221" s="238"/>
      <c r="S221" s="238"/>
      <c r="T221" s="238"/>
      <c r="U221" s="238"/>
      <c r="V221" s="238"/>
      <c r="W221" s="238"/>
    </row>
    <row r="222" spans="8:23" hidden="1" x14ac:dyDescent="0.15">
      <c r="H222" s="238"/>
      <c r="J222" s="238"/>
      <c r="K222" s="238"/>
      <c r="L222" s="238"/>
      <c r="M222" s="238"/>
      <c r="N222" s="238"/>
      <c r="O222" s="238"/>
      <c r="P222" s="238"/>
      <c r="Q222" s="238"/>
      <c r="R222" s="238"/>
      <c r="S222" s="238"/>
      <c r="T222" s="238"/>
      <c r="U222" s="238"/>
      <c r="V222" s="238"/>
      <c r="W222" s="238"/>
    </row>
    <row r="223" spans="8:23" hidden="1" x14ac:dyDescent="0.15">
      <c r="H223" s="238"/>
      <c r="J223" s="238"/>
      <c r="K223" s="238"/>
      <c r="L223" s="238"/>
      <c r="M223" s="238"/>
      <c r="N223" s="238"/>
      <c r="O223" s="238"/>
      <c r="P223" s="238"/>
      <c r="Q223" s="238"/>
      <c r="R223" s="238"/>
      <c r="S223" s="238"/>
      <c r="T223" s="238"/>
      <c r="U223" s="238"/>
      <c r="V223" s="238"/>
      <c r="W223" s="238"/>
    </row>
    <row r="224" spans="8:23" hidden="1" x14ac:dyDescent="0.15">
      <c r="H224" s="238"/>
      <c r="J224" s="238"/>
      <c r="K224" s="238"/>
      <c r="L224" s="238"/>
      <c r="M224" s="238"/>
      <c r="N224" s="238"/>
      <c r="O224" s="238"/>
      <c r="P224" s="238"/>
      <c r="Q224" s="238"/>
      <c r="R224" s="238"/>
      <c r="S224" s="238"/>
      <c r="T224" s="238"/>
      <c r="U224" s="238"/>
      <c r="V224" s="238"/>
      <c r="W224" s="238"/>
    </row>
    <row r="225" spans="8:23" hidden="1" x14ac:dyDescent="0.15">
      <c r="H225" s="238"/>
      <c r="J225" s="238"/>
      <c r="K225" s="238"/>
      <c r="L225" s="238"/>
      <c r="M225" s="238"/>
      <c r="N225" s="238"/>
      <c r="O225" s="238"/>
      <c r="P225" s="238"/>
      <c r="Q225" s="238"/>
      <c r="R225" s="238"/>
      <c r="S225" s="238"/>
      <c r="T225" s="238"/>
      <c r="U225" s="238"/>
      <c r="V225" s="238"/>
      <c r="W225" s="238"/>
    </row>
    <row r="226" spans="8:23" hidden="1" x14ac:dyDescent="0.15">
      <c r="H226" s="238"/>
      <c r="J226" s="238"/>
      <c r="K226" s="238"/>
      <c r="L226" s="238"/>
      <c r="M226" s="238"/>
      <c r="N226" s="238"/>
      <c r="O226" s="238"/>
      <c r="P226" s="238"/>
      <c r="Q226" s="238"/>
      <c r="R226" s="238"/>
      <c r="S226" s="238"/>
      <c r="T226" s="238"/>
      <c r="U226" s="238"/>
      <c r="V226" s="238"/>
      <c r="W226" s="238"/>
    </row>
    <row r="227" spans="8:23" hidden="1" x14ac:dyDescent="0.15">
      <c r="H227" s="238"/>
      <c r="J227" s="238"/>
      <c r="K227" s="238"/>
      <c r="L227" s="238"/>
      <c r="M227" s="238"/>
      <c r="N227" s="238"/>
      <c r="O227" s="238"/>
      <c r="P227" s="238"/>
      <c r="Q227" s="238"/>
      <c r="R227" s="238"/>
      <c r="S227" s="238"/>
      <c r="T227" s="238"/>
      <c r="U227" s="238"/>
      <c r="V227" s="238"/>
      <c r="W227" s="238"/>
    </row>
    <row r="228" spans="8:23" hidden="1" x14ac:dyDescent="0.15">
      <c r="H228" s="238"/>
      <c r="J228" s="238"/>
      <c r="K228" s="238"/>
      <c r="L228" s="238"/>
      <c r="M228" s="238"/>
      <c r="N228" s="238"/>
      <c r="O228" s="238"/>
      <c r="P228" s="238"/>
      <c r="Q228" s="238"/>
      <c r="R228" s="238"/>
      <c r="S228" s="238"/>
      <c r="T228" s="238"/>
      <c r="U228" s="238"/>
      <c r="V228" s="238"/>
      <c r="W228" s="238"/>
    </row>
    <row r="229" spans="8:23" hidden="1" x14ac:dyDescent="0.15">
      <c r="H229" s="238"/>
      <c r="J229" s="238"/>
      <c r="K229" s="238"/>
      <c r="L229" s="238"/>
      <c r="M229" s="238"/>
      <c r="N229" s="238"/>
      <c r="O229" s="238"/>
      <c r="P229" s="238"/>
      <c r="Q229" s="238"/>
      <c r="R229" s="238"/>
      <c r="S229" s="238"/>
      <c r="T229" s="238"/>
      <c r="U229" s="238"/>
      <c r="V229" s="238"/>
      <c r="W229" s="238"/>
    </row>
    <row r="230" spans="8:23" hidden="1" x14ac:dyDescent="0.15">
      <c r="H230" s="238"/>
      <c r="J230" s="238"/>
      <c r="K230" s="238"/>
      <c r="L230" s="238"/>
      <c r="M230" s="238"/>
      <c r="N230" s="238"/>
      <c r="O230" s="238"/>
      <c r="P230" s="238"/>
      <c r="Q230" s="238"/>
      <c r="R230" s="238"/>
      <c r="S230" s="238"/>
      <c r="T230" s="238"/>
      <c r="U230" s="238"/>
      <c r="V230" s="238"/>
      <c r="W230" s="238"/>
    </row>
    <row r="231" spans="8:23" hidden="1" x14ac:dyDescent="0.15">
      <c r="H231" s="238"/>
      <c r="J231" s="238"/>
      <c r="K231" s="238"/>
      <c r="L231" s="238"/>
      <c r="M231" s="238"/>
      <c r="N231" s="238"/>
      <c r="O231" s="238"/>
      <c r="P231" s="238"/>
      <c r="Q231" s="238"/>
      <c r="R231" s="238"/>
      <c r="S231" s="238"/>
      <c r="T231" s="238"/>
      <c r="U231" s="238"/>
      <c r="V231" s="238"/>
      <c r="W231" s="238"/>
    </row>
    <row r="232" spans="8:23" hidden="1" x14ac:dyDescent="0.15">
      <c r="H232" s="238"/>
      <c r="J232" s="238"/>
      <c r="K232" s="238"/>
      <c r="L232" s="238"/>
      <c r="M232" s="238"/>
      <c r="N232" s="238"/>
      <c r="O232" s="238"/>
      <c r="P232" s="238"/>
      <c r="Q232" s="238"/>
      <c r="R232" s="238"/>
      <c r="S232" s="238"/>
      <c r="T232" s="238"/>
      <c r="U232" s="238"/>
      <c r="V232" s="238"/>
      <c r="W232" s="238"/>
    </row>
    <row r="233" spans="8:23" hidden="1" x14ac:dyDescent="0.15">
      <c r="H233" s="238"/>
      <c r="J233" s="238"/>
      <c r="K233" s="238"/>
      <c r="L233" s="238"/>
      <c r="M233" s="238"/>
      <c r="N233" s="238"/>
      <c r="O233" s="238"/>
      <c r="P233" s="238"/>
      <c r="Q233" s="238"/>
      <c r="R233" s="238"/>
      <c r="S233" s="238"/>
      <c r="T233" s="238"/>
      <c r="U233" s="238"/>
      <c r="V233" s="238"/>
      <c r="W233" s="238"/>
    </row>
    <row r="234" spans="8:23" hidden="1" x14ac:dyDescent="0.15">
      <c r="H234" s="238"/>
      <c r="J234" s="238"/>
      <c r="K234" s="238"/>
      <c r="L234" s="238"/>
      <c r="M234" s="238"/>
      <c r="N234" s="238"/>
      <c r="O234" s="238"/>
      <c r="P234" s="238"/>
      <c r="Q234" s="238"/>
      <c r="R234" s="238"/>
      <c r="S234" s="238"/>
      <c r="T234" s="238"/>
      <c r="U234" s="238"/>
      <c r="V234" s="238"/>
      <c r="W234" s="238"/>
    </row>
    <row r="235" spans="8:23" hidden="1" x14ac:dyDescent="0.15">
      <c r="H235" s="238"/>
      <c r="J235" s="238"/>
      <c r="K235" s="238"/>
      <c r="L235" s="238"/>
      <c r="M235" s="238"/>
      <c r="N235" s="238"/>
      <c r="O235" s="238"/>
      <c r="P235" s="238"/>
      <c r="Q235" s="238"/>
      <c r="R235" s="238"/>
      <c r="S235" s="238"/>
      <c r="T235" s="238"/>
      <c r="U235" s="238"/>
      <c r="V235" s="238"/>
      <c r="W235" s="238"/>
    </row>
    <row r="236" spans="8:23" hidden="1" x14ac:dyDescent="0.15">
      <c r="H236" s="238"/>
      <c r="J236" s="238"/>
      <c r="K236" s="238"/>
      <c r="L236" s="238"/>
      <c r="M236" s="238"/>
      <c r="N236" s="238"/>
      <c r="O236" s="238"/>
      <c r="P236" s="238"/>
      <c r="Q236" s="238"/>
      <c r="R236" s="238"/>
      <c r="S236" s="238"/>
      <c r="T236" s="238"/>
      <c r="U236" s="238"/>
      <c r="V236" s="238"/>
      <c r="W236" s="238"/>
    </row>
    <row r="237" spans="8:23" hidden="1" x14ac:dyDescent="0.15">
      <c r="H237" s="238"/>
      <c r="J237" s="238"/>
      <c r="K237" s="238"/>
      <c r="L237" s="238"/>
      <c r="M237" s="238"/>
      <c r="N237" s="238"/>
      <c r="O237" s="238"/>
      <c r="P237" s="238"/>
      <c r="Q237" s="238"/>
      <c r="R237" s="238"/>
      <c r="S237" s="238"/>
      <c r="T237" s="238"/>
      <c r="U237" s="238"/>
      <c r="V237" s="238"/>
      <c r="W237" s="238"/>
    </row>
    <row r="238" spans="8:23" hidden="1" x14ac:dyDescent="0.15">
      <c r="H238" s="238"/>
      <c r="J238" s="238"/>
      <c r="K238" s="238"/>
      <c r="L238" s="238"/>
      <c r="M238" s="238"/>
      <c r="N238" s="238"/>
      <c r="O238" s="238"/>
      <c r="P238" s="238"/>
      <c r="Q238" s="238"/>
      <c r="R238" s="238"/>
      <c r="S238" s="238"/>
      <c r="T238" s="238"/>
      <c r="U238" s="238"/>
      <c r="V238" s="238"/>
      <c r="W238" s="238"/>
    </row>
    <row r="239" spans="8:23" hidden="1" x14ac:dyDescent="0.15">
      <c r="H239" s="238"/>
      <c r="J239" s="238"/>
      <c r="K239" s="238"/>
      <c r="L239" s="238"/>
      <c r="M239" s="238"/>
      <c r="N239" s="238"/>
      <c r="O239" s="238"/>
      <c r="P239" s="238"/>
      <c r="Q239" s="238"/>
      <c r="R239" s="238"/>
      <c r="S239" s="238"/>
      <c r="T239" s="238"/>
      <c r="U239" s="238"/>
      <c r="V239" s="238"/>
      <c r="W239" s="238"/>
    </row>
    <row r="240" spans="8:23" hidden="1" x14ac:dyDescent="0.15">
      <c r="H240" s="238"/>
      <c r="J240" s="238"/>
      <c r="K240" s="238"/>
      <c r="L240" s="238"/>
      <c r="M240" s="238"/>
      <c r="N240" s="238"/>
      <c r="O240" s="238"/>
      <c r="P240" s="238"/>
      <c r="Q240" s="238"/>
      <c r="R240" s="238"/>
      <c r="S240" s="238"/>
      <c r="T240" s="238"/>
      <c r="U240" s="238"/>
      <c r="V240" s="238"/>
      <c r="W240" s="238"/>
    </row>
    <row r="241" spans="8:23" hidden="1" x14ac:dyDescent="0.15">
      <c r="H241" s="238"/>
      <c r="J241" s="238"/>
      <c r="K241" s="238"/>
      <c r="L241" s="238"/>
      <c r="M241" s="238"/>
      <c r="N241" s="238"/>
      <c r="O241" s="238"/>
      <c r="P241" s="238"/>
      <c r="Q241" s="238"/>
      <c r="R241" s="238"/>
      <c r="S241" s="238"/>
      <c r="T241" s="238"/>
      <c r="U241" s="238"/>
      <c r="V241" s="238"/>
      <c r="W241" s="238"/>
    </row>
    <row r="242" spans="8:23" hidden="1" x14ac:dyDescent="0.15">
      <c r="H242" s="238"/>
      <c r="J242" s="238"/>
      <c r="K242" s="238"/>
      <c r="L242" s="238"/>
      <c r="M242" s="238"/>
      <c r="N242" s="238"/>
      <c r="O242" s="238"/>
      <c r="P242" s="238"/>
      <c r="Q242" s="238"/>
      <c r="R242" s="238"/>
      <c r="S242" s="238"/>
      <c r="T242" s="238"/>
      <c r="U242" s="238"/>
      <c r="V242" s="238"/>
      <c r="W242" s="238"/>
    </row>
    <row r="243" spans="8:23" hidden="1" x14ac:dyDescent="0.15">
      <c r="H243" s="238"/>
      <c r="J243" s="238"/>
      <c r="K243" s="238"/>
      <c r="L243" s="238"/>
      <c r="M243" s="238"/>
      <c r="N243" s="238"/>
      <c r="O243" s="238"/>
      <c r="P243" s="238"/>
      <c r="Q243" s="238"/>
      <c r="R243" s="238"/>
      <c r="S243" s="238"/>
      <c r="T243" s="238"/>
      <c r="U243" s="238"/>
      <c r="V243" s="238"/>
      <c r="W243" s="238"/>
    </row>
    <row r="244" spans="8:23" hidden="1" x14ac:dyDescent="0.15">
      <c r="H244" s="238"/>
      <c r="J244" s="238"/>
      <c r="K244" s="238"/>
      <c r="L244" s="238"/>
      <c r="M244" s="238"/>
      <c r="N244" s="238"/>
      <c r="O244" s="238"/>
      <c r="P244" s="238"/>
      <c r="Q244" s="238"/>
      <c r="R244" s="238"/>
      <c r="S244" s="238"/>
      <c r="T244" s="238"/>
      <c r="U244" s="238"/>
      <c r="V244" s="238"/>
      <c r="W244" s="238"/>
    </row>
    <row r="245" spans="8:23" hidden="1" x14ac:dyDescent="0.15">
      <c r="H245" s="238"/>
      <c r="J245" s="238"/>
      <c r="K245" s="238"/>
      <c r="L245" s="238"/>
      <c r="M245" s="238"/>
      <c r="N245" s="238"/>
      <c r="O245" s="238"/>
      <c r="P245" s="238"/>
      <c r="Q245" s="238"/>
      <c r="R245" s="238"/>
      <c r="S245" s="238"/>
      <c r="T245" s="238"/>
      <c r="U245" s="238"/>
      <c r="V245" s="238"/>
      <c r="W245" s="238"/>
    </row>
    <row r="246" spans="8:23" hidden="1" x14ac:dyDescent="0.15">
      <c r="H246" s="238"/>
      <c r="J246" s="238"/>
      <c r="K246" s="238"/>
      <c r="L246" s="238"/>
      <c r="M246" s="238"/>
      <c r="N246" s="238"/>
      <c r="O246" s="238"/>
      <c r="P246" s="238"/>
      <c r="Q246" s="238"/>
      <c r="R246" s="238"/>
      <c r="S246" s="238"/>
      <c r="T246" s="238"/>
      <c r="U246" s="238"/>
      <c r="V246" s="238"/>
      <c r="W246" s="238"/>
    </row>
    <row r="247" spans="8:23" hidden="1" x14ac:dyDescent="0.15">
      <c r="H247" s="238"/>
      <c r="J247" s="238"/>
      <c r="K247" s="238"/>
      <c r="L247" s="238"/>
      <c r="M247" s="238"/>
      <c r="N247" s="238"/>
      <c r="O247" s="238"/>
      <c r="P247" s="238"/>
      <c r="Q247" s="238"/>
      <c r="R247" s="238"/>
      <c r="S247" s="238"/>
      <c r="T247" s="238"/>
      <c r="U247" s="238"/>
      <c r="V247" s="238"/>
      <c r="W247" s="238"/>
    </row>
    <row r="248" spans="8:23" hidden="1" x14ac:dyDescent="0.15">
      <c r="H248" s="238"/>
      <c r="J248" s="238"/>
      <c r="K248" s="238"/>
      <c r="L248" s="238"/>
      <c r="M248" s="238"/>
      <c r="N248" s="238"/>
      <c r="O248" s="238"/>
      <c r="P248" s="238"/>
      <c r="Q248" s="238"/>
      <c r="R248" s="238"/>
      <c r="S248" s="238"/>
      <c r="T248" s="238"/>
      <c r="U248" s="238"/>
      <c r="V248" s="238"/>
      <c r="W248" s="238"/>
    </row>
    <row r="249" spans="8:23" hidden="1" x14ac:dyDescent="0.15">
      <c r="H249" s="238"/>
      <c r="J249" s="238"/>
      <c r="K249" s="238"/>
      <c r="L249" s="238"/>
      <c r="M249" s="238"/>
      <c r="N249" s="238"/>
      <c r="O249" s="238"/>
      <c r="P249" s="238"/>
      <c r="Q249" s="238"/>
      <c r="R249" s="238"/>
      <c r="S249" s="238"/>
      <c r="T249" s="238"/>
      <c r="U249" s="238"/>
      <c r="V249" s="238"/>
      <c r="W249" s="238"/>
    </row>
    <row r="250" spans="8:23" hidden="1" x14ac:dyDescent="0.15">
      <c r="H250" s="238"/>
      <c r="J250" s="238"/>
      <c r="K250" s="238"/>
      <c r="L250" s="238"/>
      <c r="M250" s="238"/>
      <c r="N250" s="238"/>
      <c r="O250" s="238"/>
      <c r="P250" s="238"/>
      <c r="Q250" s="238"/>
      <c r="R250" s="238"/>
      <c r="S250" s="238"/>
      <c r="T250" s="238"/>
      <c r="U250" s="238"/>
      <c r="V250" s="238"/>
      <c r="W250" s="238"/>
    </row>
    <row r="251" spans="8:23" hidden="1" x14ac:dyDescent="0.15">
      <c r="H251" s="238"/>
      <c r="J251" s="238"/>
      <c r="K251" s="238"/>
      <c r="L251" s="238"/>
      <c r="M251" s="238"/>
      <c r="N251" s="238"/>
      <c r="O251" s="238"/>
      <c r="P251" s="238"/>
      <c r="Q251" s="238"/>
      <c r="R251" s="238"/>
      <c r="S251" s="238"/>
      <c r="T251" s="238"/>
      <c r="U251" s="238"/>
      <c r="V251" s="238"/>
      <c r="W251" s="238"/>
    </row>
    <row r="252" spans="8:23" hidden="1" x14ac:dyDescent="0.15">
      <c r="H252" s="238"/>
      <c r="J252" s="238"/>
      <c r="K252" s="238"/>
      <c r="L252" s="238"/>
      <c r="M252" s="238"/>
      <c r="N252" s="238"/>
      <c r="O252" s="238"/>
      <c r="P252" s="238"/>
      <c r="Q252" s="238"/>
      <c r="R252" s="238"/>
      <c r="S252" s="238"/>
      <c r="T252" s="238"/>
      <c r="U252" s="238"/>
      <c r="V252" s="238"/>
      <c r="W252" s="238"/>
    </row>
    <row r="253" spans="8:23" hidden="1" x14ac:dyDescent="0.15">
      <c r="H253" s="238"/>
      <c r="J253" s="238"/>
      <c r="K253" s="238"/>
      <c r="L253" s="238"/>
      <c r="M253" s="238"/>
      <c r="N253" s="238"/>
      <c r="O253" s="238"/>
      <c r="P253" s="238"/>
      <c r="Q253" s="238"/>
      <c r="R253" s="238"/>
      <c r="S253" s="238"/>
      <c r="T253" s="238"/>
      <c r="U253" s="238"/>
      <c r="V253" s="238"/>
      <c r="W253" s="238"/>
    </row>
    <row r="254" spans="8:23" hidden="1" x14ac:dyDescent="0.15">
      <c r="H254" s="238"/>
      <c r="J254" s="238"/>
      <c r="K254" s="238"/>
      <c r="L254" s="238"/>
      <c r="M254" s="238"/>
      <c r="N254" s="238"/>
      <c r="O254" s="238"/>
      <c r="P254" s="238"/>
      <c r="Q254" s="238"/>
      <c r="R254" s="238"/>
      <c r="S254" s="238"/>
      <c r="T254" s="238"/>
      <c r="U254" s="238"/>
      <c r="V254" s="238"/>
      <c r="W254" s="238"/>
    </row>
    <row r="255" spans="8:23" hidden="1" x14ac:dyDescent="0.15">
      <c r="H255" s="238"/>
      <c r="J255" s="238"/>
      <c r="K255" s="238"/>
      <c r="L255" s="238"/>
      <c r="M255" s="238"/>
      <c r="N255" s="238"/>
      <c r="O255" s="238"/>
      <c r="P255" s="238"/>
      <c r="Q255" s="238"/>
      <c r="R255" s="238"/>
      <c r="S255" s="238"/>
      <c r="T255" s="238"/>
      <c r="U255" s="238"/>
      <c r="V255" s="238"/>
      <c r="W255" s="238"/>
    </row>
    <row r="256" spans="8:23" hidden="1" x14ac:dyDescent="0.15">
      <c r="H256" s="238"/>
      <c r="J256" s="238"/>
      <c r="K256" s="238"/>
      <c r="L256" s="238"/>
      <c r="M256" s="238"/>
      <c r="N256" s="238"/>
      <c r="O256" s="238"/>
      <c r="P256" s="238"/>
      <c r="Q256" s="238"/>
      <c r="R256" s="238"/>
      <c r="S256" s="238"/>
      <c r="T256" s="238"/>
      <c r="U256" s="238"/>
      <c r="V256" s="238"/>
      <c r="W256" s="238"/>
    </row>
    <row r="257" spans="8:23" hidden="1" x14ac:dyDescent="0.15">
      <c r="H257" s="238"/>
      <c r="J257" s="238"/>
      <c r="K257" s="238"/>
      <c r="L257" s="238"/>
      <c r="M257" s="238"/>
      <c r="N257" s="238"/>
      <c r="O257" s="238"/>
      <c r="P257" s="238"/>
      <c r="Q257" s="238"/>
      <c r="R257" s="238"/>
      <c r="S257" s="238"/>
      <c r="T257" s="238"/>
      <c r="U257" s="238"/>
      <c r="V257" s="238"/>
      <c r="W257" s="238"/>
    </row>
    <row r="258" spans="8:23" hidden="1" x14ac:dyDescent="0.15">
      <c r="H258" s="238"/>
      <c r="J258" s="238"/>
      <c r="K258" s="238"/>
      <c r="L258" s="238"/>
      <c r="M258" s="238"/>
      <c r="N258" s="238"/>
      <c r="O258" s="238"/>
      <c r="P258" s="238"/>
      <c r="Q258" s="238"/>
      <c r="R258" s="238"/>
      <c r="S258" s="238"/>
      <c r="T258" s="238"/>
      <c r="U258" s="238"/>
      <c r="V258" s="238"/>
      <c r="W258" s="238"/>
    </row>
    <row r="259" spans="8:23" hidden="1" x14ac:dyDescent="0.15">
      <c r="H259" s="238"/>
      <c r="J259" s="238"/>
      <c r="K259" s="238"/>
      <c r="L259" s="238"/>
      <c r="M259" s="238"/>
      <c r="N259" s="238"/>
      <c r="O259" s="238"/>
      <c r="P259" s="238"/>
      <c r="Q259" s="238"/>
      <c r="R259" s="238"/>
      <c r="S259" s="238"/>
      <c r="T259" s="238"/>
      <c r="U259" s="238"/>
      <c r="V259" s="238"/>
      <c r="W259" s="238"/>
    </row>
    <row r="260" spans="8:23" hidden="1" x14ac:dyDescent="0.15">
      <c r="H260" s="238"/>
      <c r="J260" s="238"/>
      <c r="K260" s="238"/>
      <c r="L260" s="238"/>
      <c r="M260" s="238"/>
      <c r="N260" s="238"/>
      <c r="O260" s="238"/>
      <c r="P260" s="238"/>
      <c r="Q260" s="238"/>
      <c r="R260" s="238"/>
      <c r="S260" s="238"/>
      <c r="T260" s="238"/>
      <c r="U260" s="238"/>
      <c r="V260" s="238"/>
      <c r="W260" s="238"/>
    </row>
    <row r="261" spans="8:23" hidden="1" x14ac:dyDescent="0.15">
      <c r="H261" s="238"/>
      <c r="J261" s="238"/>
      <c r="K261" s="238"/>
      <c r="L261" s="238"/>
      <c r="M261" s="238"/>
      <c r="N261" s="238"/>
      <c r="O261" s="238"/>
      <c r="P261" s="238"/>
      <c r="Q261" s="238"/>
      <c r="R261" s="238"/>
      <c r="S261" s="238"/>
      <c r="T261" s="238"/>
      <c r="U261" s="238"/>
      <c r="V261" s="238"/>
      <c r="W261" s="238"/>
    </row>
    <row r="262" spans="8:23" hidden="1" x14ac:dyDescent="0.15">
      <c r="H262" s="238"/>
      <c r="J262" s="238"/>
      <c r="K262" s="238"/>
      <c r="L262" s="238"/>
      <c r="M262" s="238"/>
      <c r="N262" s="238"/>
      <c r="O262" s="238"/>
      <c r="P262" s="238"/>
      <c r="Q262" s="238"/>
      <c r="R262" s="238"/>
      <c r="S262" s="238"/>
      <c r="T262" s="238"/>
      <c r="U262" s="238"/>
      <c r="V262" s="238"/>
      <c r="W262" s="238"/>
    </row>
    <row r="263" spans="8:23" hidden="1" x14ac:dyDescent="0.15">
      <c r="H263" s="238"/>
      <c r="J263" s="238"/>
      <c r="K263" s="238"/>
      <c r="L263" s="238"/>
      <c r="M263" s="238"/>
      <c r="N263" s="238"/>
      <c r="O263" s="238"/>
      <c r="P263" s="238"/>
      <c r="Q263" s="238"/>
      <c r="R263" s="238"/>
      <c r="S263" s="238"/>
      <c r="T263" s="238"/>
      <c r="U263" s="238"/>
      <c r="V263" s="238"/>
      <c r="W263" s="238"/>
    </row>
    <row r="264" spans="8:23" hidden="1" x14ac:dyDescent="0.15">
      <c r="H264" s="238"/>
      <c r="J264" s="238"/>
      <c r="K264" s="238"/>
      <c r="L264" s="238"/>
      <c r="M264" s="238"/>
      <c r="N264" s="238"/>
      <c r="O264" s="238"/>
      <c r="P264" s="238"/>
      <c r="Q264" s="238"/>
      <c r="R264" s="238"/>
      <c r="S264" s="238"/>
      <c r="T264" s="238"/>
      <c r="U264" s="238"/>
      <c r="V264" s="238"/>
      <c r="W264" s="238"/>
    </row>
    <row r="265" spans="8:23" hidden="1" x14ac:dyDescent="0.15">
      <c r="H265" s="238"/>
      <c r="J265" s="238"/>
      <c r="K265" s="238"/>
      <c r="L265" s="238"/>
      <c r="M265" s="238"/>
      <c r="N265" s="238"/>
      <c r="O265" s="238"/>
      <c r="P265" s="238"/>
      <c r="Q265" s="238"/>
      <c r="R265" s="238"/>
      <c r="S265" s="238"/>
      <c r="T265" s="238"/>
      <c r="U265" s="238"/>
      <c r="V265" s="238"/>
      <c r="W265" s="238"/>
    </row>
    <row r="266" spans="8:23" hidden="1" x14ac:dyDescent="0.15">
      <c r="H266" s="238"/>
      <c r="J266" s="238"/>
      <c r="K266" s="238"/>
      <c r="L266" s="238"/>
      <c r="M266" s="238"/>
      <c r="N266" s="238"/>
      <c r="O266" s="238"/>
      <c r="P266" s="238"/>
      <c r="Q266" s="238"/>
      <c r="R266" s="238"/>
      <c r="S266" s="238"/>
      <c r="T266" s="238"/>
      <c r="U266" s="238"/>
      <c r="V266" s="238"/>
      <c r="W266" s="238"/>
    </row>
    <row r="267" spans="8:23" hidden="1" x14ac:dyDescent="0.15">
      <c r="H267" s="238"/>
      <c r="J267" s="238"/>
      <c r="K267" s="238"/>
      <c r="L267" s="238"/>
      <c r="M267" s="238"/>
      <c r="N267" s="238"/>
      <c r="O267" s="238"/>
      <c r="P267" s="238"/>
      <c r="Q267" s="238"/>
      <c r="R267" s="238"/>
      <c r="S267" s="238"/>
      <c r="T267" s="238"/>
      <c r="U267" s="238"/>
      <c r="V267" s="238"/>
      <c r="W267" s="238"/>
    </row>
    <row r="268" spans="8:23" hidden="1" x14ac:dyDescent="0.15">
      <c r="H268" s="238"/>
      <c r="J268" s="238"/>
      <c r="K268" s="238"/>
      <c r="L268" s="238"/>
      <c r="M268" s="238"/>
      <c r="N268" s="238"/>
      <c r="O268" s="238"/>
      <c r="P268" s="238"/>
      <c r="Q268" s="238"/>
      <c r="R268" s="238"/>
      <c r="S268" s="238"/>
      <c r="T268" s="238"/>
      <c r="U268" s="238"/>
      <c r="V268" s="238"/>
      <c r="W268" s="238"/>
    </row>
    <row r="269" spans="8:23" hidden="1" x14ac:dyDescent="0.15">
      <c r="H269" s="238"/>
      <c r="J269" s="238"/>
      <c r="K269" s="238"/>
      <c r="L269" s="238"/>
      <c r="M269" s="238"/>
      <c r="N269" s="238"/>
      <c r="O269" s="238"/>
      <c r="P269" s="238"/>
      <c r="Q269" s="238"/>
      <c r="R269" s="238"/>
      <c r="S269" s="238"/>
      <c r="T269" s="238"/>
      <c r="U269" s="238"/>
      <c r="V269" s="238"/>
      <c r="W269" s="238"/>
    </row>
    <row r="270" spans="8:23" hidden="1" x14ac:dyDescent="0.15">
      <c r="H270" s="238"/>
      <c r="J270" s="238"/>
      <c r="K270" s="238"/>
      <c r="L270" s="238"/>
      <c r="M270" s="238"/>
      <c r="N270" s="238"/>
      <c r="O270" s="238"/>
      <c r="P270" s="238"/>
      <c r="Q270" s="238"/>
      <c r="R270" s="238"/>
      <c r="S270" s="238"/>
      <c r="T270" s="238"/>
      <c r="U270" s="238"/>
      <c r="V270" s="238"/>
      <c r="W270" s="238"/>
    </row>
    <row r="271" spans="8:23" hidden="1" x14ac:dyDescent="0.15">
      <c r="H271" s="238"/>
      <c r="J271" s="238"/>
      <c r="K271" s="238"/>
      <c r="L271" s="238"/>
      <c r="M271" s="238"/>
      <c r="N271" s="238"/>
      <c r="O271" s="238"/>
      <c r="P271" s="238"/>
      <c r="Q271" s="238"/>
      <c r="R271" s="238"/>
      <c r="S271" s="238"/>
      <c r="T271" s="238"/>
      <c r="U271" s="238"/>
      <c r="V271" s="238"/>
      <c r="W271" s="238"/>
    </row>
    <row r="272" spans="8:23" hidden="1" x14ac:dyDescent="0.15">
      <c r="H272" s="238"/>
      <c r="J272" s="238"/>
      <c r="K272" s="238"/>
      <c r="L272" s="238"/>
      <c r="M272" s="238"/>
      <c r="N272" s="238"/>
      <c r="O272" s="238"/>
      <c r="P272" s="238"/>
      <c r="Q272" s="238"/>
      <c r="R272" s="238"/>
      <c r="S272" s="238"/>
      <c r="T272" s="238"/>
      <c r="U272" s="238"/>
      <c r="V272" s="238"/>
      <c r="W272" s="238"/>
    </row>
    <row r="273" spans="8:23" hidden="1" x14ac:dyDescent="0.15">
      <c r="H273" s="238"/>
      <c r="J273" s="238"/>
      <c r="K273" s="238"/>
      <c r="L273" s="238"/>
      <c r="M273" s="238"/>
      <c r="N273" s="238"/>
      <c r="O273" s="238"/>
      <c r="P273" s="238"/>
      <c r="Q273" s="238"/>
      <c r="R273" s="238"/>
      <c r="S273" s="238"/>
      <c r="T273" s="238"/>
      <c r="U273" s="238"/>
      <c r="V273" s="238"/>
      <c r="W273" s="238"/>
    </row>
    <row r="274" spans="8:23" hidden="1" x14ac:dyDescent="0.15">
      <c r="H274" s="238"/>
      <c r="J274" s="238"/>
      <c r="K274" s="238"/>
      <c r="L274" s="238"/>
      <c r="M274" s="238"/>
      <c r="N274" s="238"/>
      <c r="O274" s="238"/>
      <c r="P274" s="238"/>
      <c r="Q274" s="238"/>
      <c r="R274" s="238"/>
      <c r="S274" s="238"/>
      <c r="T274" s="238"/>
      <c r="U274" s="238"/>
      <c r="V274" s="238"/>
      <c r="W274" s="238"/>
    </row>
    <row r="275" spans="8:23" hidden="1" x14ac:dyDescent="0.15">
      <c r="H275" s="238"/>
      <c r="J275" s="238"/>
      <c r="K275" s="238"/>
      <c r="L275" s="238"/>
      <c r="M275" s="238"/>
      <c r="N275" s="238"/>
      <c r="O275" s="238"/>
      <c r="P275" s="238"/>
      <c r="Q275" s="238"/>
      <c r="R275" s="238"/>
      <c r="S275" s="238"/>
      <c r="T275" s="238"/>
      <c r="U275" s="238"/>
      <c r="V275" s="238"/>
      <c r="W275" s="238"/>
    </row>
    <row r="276" spans="8:23" hidden="1" x14ac:dyDescent="0.15">
      <c r="H276" s="238"/>
      <c r="J276" s="238"/>
      <c r="K276" s="238"/>
      <c r="L276" s="238"/>
      <c r="M276" s="238"/>
      <c r="N276" s="238"/>
      <c r="O276" s="238"/>
      <c r="P276" s="238"/>
      <c r="Q276" s="238"/>
      <c r="R276" s="238"/>
      <c r="S276" s="238"/>
      <c r="T276" s="238"/>
      <c r="U276" s="238"/>
      <c r="V276" s="238"/>
      <c r="W276" s="238"/>
    </row>
    <row r="277" spans="8:23" hidden="1" x14ac:dyDescent="0.15">
      <c r="H277" s="238"/>
      <c r="J277" s="238"/>
      <c r="K277" s="238"/>
      <c r="L277" s="238"/>
      <c r="M277" s="238"/>
      <c r="N277" s="238"/>
      <c r="O277" s="238"/>
      <c r="P277" s="238"/>
      <c r="Q277" s="238"/>
      <c r="R277" s="238"/>
      <c r="S277" s="238"/>
      <c r="T277" s="238"/>
      <c r="U277" s="238"/>
      <c r="V277" s="238"/>
      <c r="W277" s="238"/>
    </row>
    <row r="278" spans="8:23" hidden="1" x14ac:dyDescent="0.15">
      <c r="H278" s="238"/>
      <c r="J278" s="238"/>
      <c r="K278" s="238"/>
      <c r="L278" s="238"/>
      <c r="M278" s="238"/>
      <c r="N278" s="238"/>
      <c r="O278" s="238"/>
      <c r="P278" s="238"/>
      <c r="Q278" s="238"/>
      <c r="R278" s="238"/>
      <c r="S278" s="238"/>
      <c r="T278" s="238"/>
      <c r="U278" s="238"/>
      <c r="V278" s="238"/>
      <c r="W278" s="238"/>
    </row>
    <row r="279" spans="8:23" hidden="1" x14ac:dyDescent="0.15">
      <c r="H279" s="238"/>
      <c r="J279" s="238"/>
      <c r="K279" s="238"/>
      <c r="L279" s="238"/>
      <c r="M279" s="238"/>
      <c r="N279" s="238"/>
      <c r="O279" s="238"/>
      <c r="P279" s="238"/>
      <c r="Q279" s="238"/>
      <c r="R279" s="238"/>
      <c r="S279" s="238"/>
      <c r="T279" s="238"/>
      <c r="U279" s="238"/>
      <c r="V279" s="238"/>
      <c r="W279" s="238"/>
    </row>
    <row r="280" spans="8:23" hidden="1" x14ac:dyDescent="0.15">
      <c r="H280" s="238"/>
      <c r="J280" s="238"/>
      <c r="K280" s="238"/>
      <c r="L280" s="238"/>
      <c r="M280" s="238"/>
      <c r="N280" s="238"/>
      <c r="O280" s="238"/>
      <c r="P280" s="238"/>
      <c r="Q280" s="238"/>
      <c r="R280" s="238"/>
      <c r="S280" s="238"/>
      <c r="T280" s="238"/>
      <c r="U280" s="238"/>
      <c r="V280" s="238"/>
      <c r="W280" s="238"/>
    </row>
    <row r="281" spans="8:23" hidden="1" x14ac:dyDescent="0.15">
      <c r="H281" s="238"/>
      <c r="J281" s="238"/>
      <c r="K281" s="238"/>
      <c r="L281" s="238"/>
      <c r="M281" s="238"/>
      <c r="N281" s="238"/>
      <c r="O281" s="238"/>
      <c r="P281" s="238"/>
      <c r="Q281" s="238"/>
      <c r="R281" s="238"/>
      <c r="S281" s="238"/>
      <c r="T281" s="238"/>
      <c r="U281" s="238"/>
      <c r="V281" s="238"/>
      <c r="W281" s="238"/>
    </row>
    <row r="282" spans="8:23" hidden="1" x14ac:dyDescent="0.15">
      <c r="H282" s="238"/>
      <c r="J282" s="238"/>
      <c r="K282" s="238"/>
      <c r="L282" s="238"/>
      <c r="M282" s="238"/>
      <c r="N282" s="238"/>
      <c r="O282" s="238"/>
      <c r="P282" s="238"/>
      <c r="Q282" s="238"/>
      <c r="R282" s="238"/>
      <c r="S282" s="238"/>
      <c r="T282" s="238"/>
      <c r="U282" s="238"/>
      <c r="V282" s="238"/>
      <c r="W282" s="238"/>
    </row>
    <row r="283" spans="8:23" hidden="1" x14ac:dyDescent="0.15">
      <c r="H283" s="238"/>
      <c r="J283" s="238"/>
      <c r="K283" s="238"/>
      <c r="L283" s="238"/>
      <c r="M283" s="238"/>
      <c r="N283" s="238"/>
      <c r="O283" s="238"/>
      <c r="P283" s="238"/>
      <c r="Q283" s="238"/>
      <c r="R283" s="238"/>
      <c r="S283" s="238"/>
      <c r="T283" s="238"/>
      <c r="U283" s="238"/>
      <c r="V283" s="238"/>
      <c r="W283" s="238"/>
    </row>
    <row r="284" spans="8:23" hidden="1" x14ac:dyDescent="0.15">
      <c r="H284" s="238"/>
      <c r="J284" s="238"/>
      <c r="K284" s="238"/>
      <c r="L284" s="238"/>
      <c r="M284" s="238"/>
      <c r="N284" s="238"/>
      <c r="O284" s="238"/>
      <c r="P284" s="238"/>
      <c r="Q284" s="238"/>
      <c r="R284" s="238"/>
      <c r="S284" s="238"/>
      <c r="T284" s="238"/>
      <c r="U284" s="238"/>
      <c r="V284" s="238"/>
      <c r="W284" s="238"/>
    </row>
    <row r="285" spans="8:23" hidden="1" x14ac:dyDescent="0.15">
      <c r="H285" s="238"/>
      <c r="J285" s="238"/>
      <c r="K285" s="238"/>
      <c r="L285" s="238"/>
      <c r="M285" s="238"/>
      <c r="N285" s="238"/>
      <c r="O285" s="238"/>
      <c r="P285" s="238"/>
      <c r="Q285" s="238"/>
      <c r="R285" s="238"/>
      <c r="S285" s="238"/>
      <c r="T285" s="238"/>
      <c r="U285" s="238"/>
      <c r="V285" s="238"/>
      <c r="W285" s="238"/>
    </row>
    <row r="286" spans="8:23" hidden="1" x14ac:dyDescent="0.15">
      <c r="H286" s="238"/>
      <c r="J286" s="238"/>
      <c r="K286" s="238"/>
      <c r="L286" s="238"/>
      <c r="M286" s="238"/>
      <c r="N286" s="238"/>
      <c r="O286" s="238"/>
      <c r="P286" s="238"/>
      <c r="Q286" s="238"/>
      <c r="R286" s="238"/>
      <c r="S286" s="238"/>
      <c r="T286" s="238"/>
      <c r="U286" s="238"/>
      <c r="V286" s="238"/>
      <c r="W286" s="238"/>
    </row>
    <row r="287" spans="8:23" hidden="1" x14ac:dyDescent="0.15">
      <c r="H287" s="238"/>
      <c r="J287" s="238"/>
      <c r="K287" s="238"/>
      <c r="L287" s="238"/>
      <c r="M287" s="238"/>
      <c r="N287" s="238"/>
      <c r="O287" s="238"/>
      <c r="P287" s="238"/>
      <c r="Q287" s="238"/>
      <c r="R287" s="238"/>
      <c r="S287" s="238"/>
      <c r="T287" s="238"/>
      <c r="U287" s="238"/>
      <c r="V287" s="238"/>
      <c r="W287" s="238"/>
    </row>
    <row r="288" spans="8:23" hidden="1" x14ac:dyDescent="0.15">
      <c r="H288" s="238"/>
      <c r="J288" s="238"/>
      <c r="K288" s="238"/>
      <c r="L288" s="238"/>
      <c r="M288" s="238"/>
      <c r="N288" s="238"/>
      <c r="O288" s="238"/>
      <c r="P288" s="238"/>
      <c r="Q288" s="238"/>
      <c r="R288" s="238"/>
      <c r="S288" s="238"/>
      <c r="T288" s="238"/>
      <c r="U288" s="238"/>
      <c r="V288" s="238"/>
      <c r="W288" s="238"/>
    </row>
    <row r="289" spans="8:23" hidden="1" x14ac:dyDescent="0.15">
      <c r="H289" s="238"/>
      <c r="J289" s="238"/>
      <c r="K289" s="238"/>
      <c r="L289" s="238"/>
      <c r="M289" s="238"/>
      <c r="N289" s="238"/>
      <c r="O289" s="238"/>
      <c r="P289" s="238"/>
      <c r="Q289" s="238"/>
      <c r="R289" s="238"/>
      <c r="S289" s="238"/>
      <c r="T289" s="238"/>
      <c r="U289" s="238"/>
      <c r="V289" s="238"/>
      <c r="W289" s="238"/>
    </row>
    <row r="290" spans="8:23" hidden="1" x14ac:dyDescent="0.15">
      <c r="H290" s="238"/>
      <c r="J290" s="238"/>
      <c r="K290" s="238"/>
      <c r="L290" s="238"/>
      <c r="M290" s="238"/>
      <c r="N290" s="238"/>
      <c r="O290" s="238"/>
      <c r="P290" s="238"/>
      <c r="Q290" s="238"/>
      <c r="R290" s="238"/>
      <c r="S290" s="238"/>
      <c r="T290" s="238"/>
      <c r="U290" s="238"/>
      <c r="V290" s="238"/>
      <c r="W290" s="238"/>
    </row>
    <row r="291" spans="8:23" hidden="1" x14ac:dyDescent="0.15">
      <c r="H291" s="238"/>
      <c r="J291" s="238"/>
      <c r="K291" s="238"/>
      <c r="L291" s="238"/>
      <c r="M291" s="238"/>
      <c r="N291" s="238"/>
      <c r="O291" s="238"/>
      <c r="P291" s="238"/>
      <c r="Q291" s="238"/>
      <c r="R291" s="238"/>
      <c r="S291" s="238"/>
      <c r="T291" s="238"/>
      <c r="U291" s="238"/>
      <c r="V291" s="238"/>
      <c r="W291" s="238"/>
    </row>
    <row r="292" spans="8:23" hidden="1" x14ac:dyDescent="0.15">
      <c r="H292" s="238"/>
      <c r="J292" s="238"/>
      <c r="K292" s="238"/>
      <c r="L292" s="238"/>
      <c r="M292" s="238"/>
      <c r="N292" s="238"/>
      <c r="O292" s="238"/>
      <c r="P292" s="238"/>
      <c r="Q292" s="238"/>
      <c r="R292" s="238"/>
      <c r="S292" s="238"/>
      <c r="T292" s="238"/>
      <c r="U292" s="238"/>
      <c r="V292" s="238"/>
      <c r="W292" s="238"/>
    </row>
    <row r="293" spans="8:23" hidden="1" x14ac:dyDescent="0.15">
      <c r="H293" s="238"/>
      <c r="J293" s="238"/>
      <c r="K293" s="238"/>
      <c r="L293" s="238"/>
      <c r="M293" s="238"/>
      <c r="N293" s="238"/>
      <c r="O293" s="238"/>
      <c r="P293" s="238"/>
      <c r="Q293" s="238"/>
      <c r="R293" s="238"/>
      <c r="S293" s="238"/>
      <c r="T293" s="238"/>
      <c r="U293" s="238"/>
      <c r="V293" s="238"/>
      <c r="W293" s="238"/>
    </row>
    <row r="294" spans="8:23" hidden="1" x14ac:dyDescent="0.15">
      <c r="H294" s="238"/>
      <c r="J294" s="238"/>
      <c r="K294" s="238"/>
      <c r="L294" s="238"/>
      <c r="M294" s="238"/>
      <c r="N294" s="238"/>
      <c r="O294" s="238"/>
      <c r="P294" s="238"/>
      <c r="Q294" s="238"/>
      <c r="R294" s="238"/>
      <c r="S294" s="238"/>
      <c r="T294" s="238"/>
      <c r="U294" s="238"/>
      <c r="V294" s="238"/>
      <c r="W294" s="238"/>
    </row>
    <row r="295" spans="8:23" hidden="1" x14ac:dyDescent="0.15">
      <c r="H295" s="238"/>
      <c r="J295" s="238"/>
      <c r="K295" s="238"/>
      <c r="L295" s="238"/>
      <c r="M295" s="238"/>
      <c r="N295" s="238"/>
      <c r="O295" s="238"/>
      <c r="P295" s="238"/>
      <c r="Q295" s="238"/>
      <c r="R295" s="238"/>
      <c r="S295" s="238"/>
      <c r="T295" s="238"/>
      <c r="U295" s="238"/>
      <c r="V295" s="238"/>
      <c r="W295" s="238"/>
    </row>
    <row r="296" spans="8:23" hidden="1" x14ac:dyDescent="0.15">
      <c r="H296" s="238"/>
      <c r="J296" s="238"/>
      <c r="K296" s="238"/>
      <c r="L296" s="238"/>
      <c r="M296" s="238"/>
      <c r="N296" s="238"/>
      <c r="O296" s="238"/>
      <c r="P296" s="238"/>
      <c r="Q296" s="238"/>
      <c r="R296" s="238"/>
      <c r="S296" s="238"/>
      <c r="T296" s="238"/>
      <c r="U296" s="238"/>
      <c r="V296" s="238"/>
      <c r="W296" s="238"/>
    </row>
    <row r="297" spans="8:23" hidden="1" x14ac:dyDescent="0.15">
      <c r="H297" s="238"/>
      <c r="J297" s="238"/>
      <c r="K297" s="238"/>
      <c r="L297" s="238"/>
      <c r="M297" s="238"/>
      <c r="N297" s="238"/>
      <c r="O297" s="238"/>
      <c r="P297" s="238"/>
      <c r="Q297" s="238"/>
      <c r="R297" s="238"/>
      <c r="S297" s="238"/>
      <c r="T297" s="238"/>
      <c r="U297" s="238"/>
      <c r="V297" s="238"/>
      <c r="W297" s="238"/>
    </row>
    <row r="298" spans="8:23" hidden="1" x14ac:dyDescent="0.15">
      <c r="H298" s="238"/>
      <c r="J298" s="238"/>
      <c r="K298" s="238"/>
      <c r="L298" s="238"/>
      <c r="M298" s="238"/>
      <c r="N298" s="238"/>
      <c r="O298" s="238"/>
      <c r="P298" s="238"/>
      <c r="Q298" s="238"/>
      <c r="R298" s="238"/>
      <c r="S298" s="238"/>
      <c r="T298" s="238"/>
      <c r="U298" s="238"/>
      <c r="V298" s="238"/>
      <c r="W298" s="238"/>
    </row>
    <row r="299" spans="8:23" hidden="1" x14ac:dyDescent="0.15">
      <c r="H299" s="238"/>
      <c r="J299" s="238"/>
      <c r="K299" s="238"/>
      <c r="L299" s="238"/>
      <c r="M299" s="238"/>
      <c r="N299" s="238"/>
      <c r="O299" s="238"/>
      <c r="P299" s="238"/>
      <c r="Q299" s="238"/>
      <c r="R299" s="238"/>
      <c r="S299" s="238"/>
      <c r="T299" s="238"/>
      <c r="U299" s="238"/>
      <c r="V299" s="238"/>
      <c r="W299" s="238"/>
    </row>
    <row r="300" spans="8:23" hidden="1" x14ac:dyDescent="0.15">
      <c r="H300" s="238"/>
      <c r="J300" s="238"/>
      <c r="K300" s="238"/>
      <c r="L300" s="238"/>
      <c r="M300" s="238"/>
      <c r="N300" s="238"/>
      <c r="O300" s="238"/>
      <c r="P300" s="238"/>
      <c r="Q300" s="238"/>
      <c r="R300" s="238"/>
      <c r="S300" s="238"/>
      <c r="T300" s="238"/>
      <c r="U300" s="238"/>
      <c r="V300" s="238"/>
      <c r="W300" s="238"/>
    </row>
    <row r="301" spans="8:23" hidden="1" x14ac:dyDescent="0.15">
      <c r="H301" s="238"/>
      <c r="J301" s="238"/>
      <c r="K301" s="238"/>
      <c r="L301" s="238"/>
      <c r="M301" s="238"/>
      <c r="N301" s="238"/>
      <c r="O301" s="238"/>
      <c r="P301" s="238"/>
      <c r="Q301" s="238"/>
      <c r="R301" s="238"/>
      <c r="S301" s="238"/>
      <c r="T301" s="238"/>
      <c r="U301" s="238"/>
      <c r="V301" s="238"/>
      <c r="W301" s="238"/>
    </row>
    <row r="302" spans="8:23" hidden="1" x14ac:dyDescent="0.15">
      <c r="H302" s="238"/>
      <c r="J302" s="238"/>
      <c r="K302" s="238"/>
      <c r="L302" s="238"/>
      <c r="M302" s="238"/>
      <c r="N302" s="238"/>
      <c r="O302" s="238"/>
      <c r="P302" s="238"/>
      <c r="Q302" s="238"/>
      <c r="R302" s="238"/>
      <c r="S302" s="238"/>
      <c r="T302" s="238"/>
      <c r="U302" s="238"/>
      <c r="V302" s="238"/>
      <c r="W302" s="238"/>
    </row>
    <row r="303" spans="8:23" hidden="1" x14ac:dyDescent="0.15">
      <c r="H303" s="238"/>
      <c r="J303" s="238"/>
      <c r="K303" s="238"/>
      <c r="L303" s="238"/>
      <c r="M303" s="238"/>
      <c r="N303" s="238"/>
      <c r="O303" s="238"/>
      <c r="P303" s="238"/>
      <c r="Q303" s="238"/>
      <c r="R303" s="238"/>
      <c r="S303" s="238"/>
      <c r="T303" s="238"/>
      <c r="U303" s="238"/>
      <c r="V303" s="238"/>
      <c r="W303" s="238"/>
    </row>
    <row r="304" spans="8:23" hidden="1" x14ac:dyDescent="0.15">
      <c r="H304" s="238"/>
      <c r="J304" s="238"/>
      <c r="K304" s="238"/>
      <c r="L304" s="238"/>
      <c r="M304" s="238"/>
      <c r="N304" s="238"/>
      <c r="O304" s="238"/>
      <c r="P304" s="238"/>
      <c r="Q304" s="238"/>
      <c r="R304" s="238"/>
      <c r="S304" s="238"/>
      <c r="T304" s="238"/>
      <c r="U304" s="238"/>
      <c r="V304" s="238"/>
      <c r="W304" s="238"/>
    </row>
    <row r="305" spans="8:23" hidden="1" x14ac:dyDescent="0.15">
      <c r="H305" s="238"/>
      <c r="J305" s="238"/>
      <c r="K305" s="238"/>
      <c r="L305" s="238"/>
      <c r="M305" s="238"/>
      <c r="N305" s="238"/>
      <c r="O305" s="238"/>
      <c r="P305" s="238"/>
      <c r="Q305" s="238"/>
      <c r="R305" s="238"/>
      <c r="S305" s="238"/>
      <c r="T305" s="238"/>
      <c r="U305" s="238"/>
      <c r="V305" s="238"/>
      <c r="W305" s="238"/>
    </row>
    <row r="306" spans="8:23" hidden="1" x14ac:dyDescent="0.15">
      <c r="H306" s="238"/>
      <c r="J306" s="238"/>
      <c r="K306" s="238"/>
      <c r="L306" s="238"/>
      <c r="M306" s="238"/>
      <c r="N306" s="238"/>
      <c r="O306" s="238"/>
      <c r="P306" s="238"/>
      <c r="Q306" s="238"/>
      <c r="R306" s="238"/>
      <c r="S306" s="238"/>
      <c r="T306" s="238"/>
      <c r="U306" s="238"/>
      <c r="V306" s="238"/>
      <c r="W306" s="238"/>
    </row>
    <row r="307" spans="8:23" hidden="1" x14ac:dyDescent="0.15">
      <c r="H307" s="238"/>
      <c r="J307" s="238"/>
      <c r="K307" s="238"/>
      <c r="L307" s="238"/>
      <c r="M307" s="238"/>
      <c r="N307" s="238"/>
      <c r="O307" s="238"/>
      <c r="P307" s="238"/>
      <c r="Q307" s="238"/>
      <c r="R307" s="238"/>
      <c r="S307" s="238"/>
      <c r="T307" s="238"/>
      <c r="U307" s="238"/>
      <c r="V307" s="238"/>
      <c r="W307" s="238"/>
    </row>
    <row r="308" spans="8:23" hidden="1" x14ac:dyDescent="0.15">
      <c r="H308" s="238"/>
      <c r="J308" s="238"/>
      <c r="K308" s="238"/>
      <c r="L308" s="238"/>
      <c r="M308" s="238"/>
      <c r="N308" s="238"/>
      <c r="O308" s="238"/>
      <c r="P308" s="238"/>
      <c r="Q308" s="238"/>
      <c r="R308" s="238"/>
      <c r="S308" s="238"/>
      <c r="T308" s="238"/>
      <c r="U308" s="238"/>
      <c r="V308" s="238"/>
      <c r="W308" s="238"/>
    </row>
    <row r="309" spans="8:23" hidden="1" x14ac:dyDescent="0.15">
      <c r="H309" s="238"/>
      <c r="J309" s="238"/>
      <c r="K309" s="238"/>
      <c r="L309" s="238"/>
      <c r="M309" s="238"/>
      <c r="N309" s="238"/>
      <c r="O309" s="238"/>
      <c r="P309" s="238"/>
      <c r="Q309" s="238"/>
      <c r="R309" s="238"/>
      <c r="S309" s="238"/>
      <c r="T309" s="238"/>
      <c r="U309" s="238"/>
      <c r="V309" s="238"/>
      <c r="W309" s="238"/>
    </row>
    <row r="310" spans="8:23" hidden="1" x14ac:dyDescent="0.15">
      <c r="H310" s="238"/>
      <c r="J310" s="238"/>
      <c r="K310" s="238"/>
      <c r="L310" s="238"/>
      <c r="M310" s="238"/>
      <c r="N310" s="238"/>
      <c r="O310" s="238"/>
      <c r="P310" s="238"/>
      <c r="Q310" s="238"/>
      <c r="R310" s="238"/>
      <c r="S310" s="238"/>
      <c r="T310" s="238"/>
      <c r="U310" s="238"/>
      <c r="V310" s="238"/>
      <c r="W310" s="238"/>
    </row>
    <row r="311" spans="8:23" hidden="1" x14ac:dyDescent="0.15">
      <c r="H311" s="238"/>
      <c r="J311" s="238"/>
      <c r="K311" s="238"/>
      <c r="L311" s="238"/>
      <c r="M311" s="238"/>
      <c r="N311" s="238"/>
      <c r="O311" s="238"/>
      <c r="P311" s="238"/>
      <c r="Q311" s="238"/>
      <c r="R311" s="238"/>
      <c r="S311" s="238"/>
      <c r="T311" s="238"/>
      <c r="U311" s="238"/>
      <c r="V311" s="238"/>
      <c r="W311" s="238"/>
    </row>
    <row r="312" spans="8:23" hidden="1" x14ac:dyDescent="0.15">
      <c r="H312" s="238"/>
      <c r="J312" s="238"/>
      <c r="K312" s="238"/>
      <c r="L312" s="238"/>
      <c r="M312" s="238"/>
      <c r="N312" s="238"/>
      <c r="O312" s="238"/>
      <c r="P312" s="238"/>
      <c r="Q312" s="238"/>
      <c r="R312" s="238"/>
      <c r="S312" s="238"/>
      <c r="T312" s="238"/>
      <c r="U312" s="238"/>
      <c r="V312" s="238"/>
      <c r="W312" s="238"/>
    </row>
    <row r="313" spans="8:23" hidden="1" x14ac:dyDescent="0.15">
      <c r="H313" s="238"/>
      <c r="J313" s="238"/>
      <c r="K313" s="238"/>
      <c r="L313" s="238"/>
      <c r="M313" s="238"/>
      <c r="N313" s="238"/>
      <c r="O313" s="238"/>
      <c r="P313" s="238"/>
      <c r="Q313" s="238"/>
      <c r="R313" s="238"/>
      <c r="S313" s="238"/>
      <c r="T313" s="238"/>
      <c r="U313" s="238"/>
      <c r="V313" s="238"/>
      <c r="W313" s="238"/>
    </row>
    <row r="314" spans="8:23" hidden="1" x14ac:dyDescent="0.15">
      <c r="H314" s="238"/>
      <c r="J314" s="238"/>
      <c r="K314" s="238"/>
      <c r="L314" s="238"/>
      <c r="M314" s="238"/>
      <c r="N314" s="238"/>
      <c r="O314" s="238"/>
      <c r="P314" s="238"/>
      <c r="Q314" s="238"/>
      <c r="R314" s="238"/>
      <c r="S314" s="238"/>
      <c r="T314" s="238"/>
      <c r="U314" s="238"/>
      <c r="V314" s="238"/>
      <c r="W314" s="238"/>
    </row>
    <row r="315" spans="8:23" hidden="1" x14ac:dyDescent="0.15">
      <c r="H315" s="238"/>
      <c r="J315" s="238"/>
      <c r="K315" s="238"/>
      <c r="L315" s="238"/>
      <c r="M315" s="238"/>
      <c r="N315" s="238"/>
      <c r="O315" s="238"/>
      <c r="P315" s="238"/>
      <c r="Q315" s="238"/>
      <c r="R315" s="238"/>
      <c r="S315" s="238"/>
      <c r="T315" s="238"/>
      <c r="U315" s="238"/>
      <c r="V315" s="238"/>
      <c r="W315" s="238"/>
    </row>
    <row r="316" spans="8:23" hidden="1" x14ac:dyDescent="0.15">
      <c r="H316" s="238"/>
      <c r="J316" s="238"/>
      <c r="K316" s="238"/>
      <c r="L316" s="238"/>
      <c r="M316" s="238"/>
      <c r="N316" s="238"/>
      <c r="O316" s="238"/>
      <c r="P316" s="238"/>
      <c r="Q316" s="238"/>
      <c r="R316" s="238"/>
      <c r="S316" s="238"/>
      <c r="T316" s="238"/>
      <c r="U316" s="238"/>
      <c r="V316" s="238"/>
      <c r="W316" s="238"/>
    </row>
  </sheetData>
  <conditionalFormatting sqref="F3">
    <cfRule type="cellIs" dxfId="118" priority="13" stopIfTrue="1" operator="notEqual">
      <formula>0</formula>
    </cfRule>
    <cfRule type="cellIs" dxfId="117" priority="14" stopIfTrue="1" operator="equal">
      <formula>""</formula>
    </cfRule>
  </conditionalFormatting>
  <conditionalFormatting sqref="J3:EE3">
    <cfRule type="cellIs" dxfId="116" priority="11" stopIfTrue="1" operator="equal">
      <formula>"Construction"</formula>
    </cfRule>
    <cfRule type="cellIs" dxfId="115" priority="12" stopIfTrue="1" operator="equal">
      <formula>"Operations"</formula>
    </cfRule>
  </conditionalFormatting>
  <conditionalFormatting sqref="J3:EE3">
    <cfRule type="cellIs" dxfId="114" priority="10" operator="equal">
      <formula>"Fin Close"</formula>
    </cfRule>
  </conditionalFormatting>
  <conditionalFormatting sqref="J3:EE3">
    <cfRule type="cellIs" dxfId="113" priority="8" operator="equal">
      <formula>"PPA ext."</formula>
    </cfRule>
    <cfRule type="cellIs" dxfId="112" priority="9" operator="equal">
      <formula>"Delay"</formula>
    </cfRule>
  </conditionalFormatting>
  <conditionalFormatting sqref="EF3:AAE3">
    <cfRule type="cellIs" dxfId="111" priority="6" stopIfTrue="1" operator="equal">
      <formula>"Construction"</formula>
    </cfRule>
    <cfRule type="cellIs" dxfId="110" priority="7" stopIfTrue="1" operator="equal">
      <formula>"Operations"</formula>
    </cfRule>
  </conditionalFormatting>
  <conditionalFormatting sqref="EF3:AAE3">
    <cfRule type="cellIs" dxfId="109" priority="5" operator="equal">
      <formula>"Fin Close"</formula>
    </cfRule>
  </conditionalFormatting>
  <conditionalFormatting sqref="EF3:AAE3">
    <cfRule type="cellIs" dxfId="108" priority="3" operator="equal">
      <formula>"PPA ext."</formula>
    </cfRule>
    <cfRule type="cellIs" dxfId="107" priority="4" operator="equal">
      <formula>"Delay"</formula>
    </cfRule>
  </conditionalFormatting>
  <conditionalFormatting sqref="F2">
    <cfRule type="cellIs" dxfId="106" priority="1" stopIfTrue="1" operator="notEqual">
      <formula>0</formula>
    </cfRule>
    <cfRule type="cellIs" dxfId="105" priority="2" stopIfTrue="1" operator="equal">
      <formula>""</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AE2183"/>
  <sheetViews>
    <sheetView showGridLines="0" defaultGridColor="0" colorId="22" zoomScale="90" zoomScaleNormal="90" workbookViewId="0">
      <pane xSplit="9" ySplit="5" topLeftCell="J458" activePane="bottomRight" state="frozen"/>
      <selection pane="topRight" activeCell="J1" sqref="J1"/>
      <selection pane="bottomLeft" activeCell="A6" sqref="A6"/>
      <selection pane="bottomRight"/>
    </sheetView>
  </sheetViews>
  <sheetFormatPr defaultColWidth="0" defaultRowHeight="12.75" outlineLevelRow="4" outlineLevelCol="1" x14ac:dyDescent="0.15"/>
  <cols>
    <col min="1" max="1" width="10.83203125" style="10" customWidth="1"/>
    <col min="2" max="2" width="1.83203125" style="10" customWidth="1"/>
    <col min="3" max="3" width="1.5" style="40" customWidth="1"/>
    <col min="4" max="4" width="1.5" style="46" customWidth="1"/>
    <col min="5" max="5" width="121" style="11" customWidth="1"/>
    <col min="6" max="6" width="13.664062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38" customFormat="1" outlineLevel="2" x14ac:dyDescent="0.15">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15">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15">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15">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15">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15">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15">
      <c r="A16" s="157"/>
      <c r="B16" s="157"/>
      <c r="C16" s="158"/>
      <c r="D16" s="159"/>
      <c r="F16" s="139"/>
    </row>
    <row r="17" spans="1:7" s="138" customFormat="1" outlineLevel="2" x14ac:dyDescent="0.15">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15">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15">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15">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15">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15">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15">
      <c r="A23" s="157"/>
      <c r="B23" s="157"/>
      <c r="C23" s="158"/>
      <c r="D23" s="159"/>
      <c r="F23" s="139"/>
    </row>
    <row r="24" spans="1:7" s="138" customFormat="1" outlineLevel="2" x14ac:dyDescent="0.15">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15">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15">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15">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15">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15">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15">
      <c r="A30" s="157"/>
      <c r="B30" s="157"/>
      <c r="C30" s="158"/>
      <c r="D30" s="159"/>
      <c r="F30" s="139"/>
    </row>
    <row r="31" spans="1:7" s="138" customFormat="1" outlineLevel="2" x14ac:dyDescent="0.15">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15">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15">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15">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15">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15">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15">
      <c r="A37" s="157"/>
      <c r="B37" s="157"/>
      <c r="C37" s="158"/>
      <c r="D37" s="159"/>
      <c r="F37" s="139"/>
    </row>
    <row r="38" spans="1:7" s="138" customFormat="1" outlineLevel="2" x14ac:dyDescent="0.15">
      <c r="A38" s="157"/>
      <c r="B38" s="157"/>
      <c r="C38" s="158"/>
      <c r="D38" s="159"/>
      <c r="E38" s="138" t="str">
        <f xml:space="preserve"> InpS!E90</f>
        <v>PR14 BYR Residential retail revenue adjustment in 2017-18 FYA (CPIH deflated) prices</v>
      </c>
      <c r="F38" s="139">
        <f xml:space="preserve"> InpS!F90</f>
        <v>-0.28970920195327088</v>
      </c>
      <c r="G38" s="138" t="str">
        <f xml:space="preserve"> InpS!G90</f>
        <v>£m</v>
      </c>
    </row>
    <row r="39" spans="1:7" s="138" customFormat="1" outlineLevel="2" x14ac:dyDescent="0.15">
      <c r="A39" s="157"/>
      <c r="B39" s="157"/>
      <c r="C39" s="158"/>
      <c r="D39" s="159"/>
      <c r="F39" s="139"/>
    </row>
    <row r="40" spans="1:7" s="138" customFormat="1" outlineLevel="2" x14ac:dyDescent="0.15">
      <c r="A40" s="157"/>
      <c r="B40" s="157"/>
      <c r="C40" s="158"/>
      <c r="D40" s="159"/>
      <c r="E40" s="138" t="str">
        <f xml:space="preserve"> InpS!E94</f>
        <v>PR19 ODI revenue adjustment in 2017-18 FYA (CPIH deflated) prices (WR)</v>
      </c>
      <c r="F40" s="139">
        <f xml:space="preserve"> InpS!F94</f>
        <v>0.79487525000000281</v>
      </c>
      <c r="G40" s="138" t="str">
        <f xml:space="preserve"> InpS!G94</f>
        <v>£m</v>
      </c>
    </row>
    <row r="41" spans="1:7" s="138" customFormat="1" outlineLevel="2" x14ac:dyDescent="0.15">
      <c r="A41" s="157"/>
      <c r="B41" s="157"/>
      <c r="C41" s="158"/>
      <c r="D41" s="159"/>
      <c r="E41" s="138" t="str">
        <f xml:space="preserve"> InpS!E95</f>
        <v>PR19 ODI revenue adjustment in 2017-18 FYA (CPIH deflated) prices (WN)</v>
      </c>
      <c r="F41" s="139">
        <f xml:space="preserve"> InpS!F95</f>
        <v>63.084009000000002</v>
      </c>
      <c r="G41" s="138" t="str">
        <f xml:space="preserve"> InpS!G95</f>
        <v>£m</v>
      </c>
    </row>
    <row r="42" spans="1:7" s="138" customFormat="1" outlineLevel="2" x14ac:dyDescent="0.15">
      <c r="A42" s="157"/>
      <c r="B42" s="157"/>
      <c r="C42" s="158"/>
      <c r="D42" s="159"/>
      <c r="E42" s="138" t="str">
        <f xml:space="preserve"> InpS!E96</f>
        <v>PR19 ODI revenue adjustment in 2017-18 FYA (CPIH deflated) prices (WWN)</v>
      </c>
      <c r="F42" s="139">
        <f xml:space="preserve"> InpS!F96</f>
        <v>14.292767999999979</v>
      </c>
      <c r="G42" s="138" t="str">
        <f xml:space="preserve"> InpS!G96</f>
        <v>£m</v>
      </c>
    </row>
    <row r="43" spans="1:7" s="138" customFormat="1" outlineLevel="2" x14ac:dyDescent="0.15">
      <c r="A43" s="157"/>
      <c r="B43" s="157"/>
      <c r="C43" s="158"/>
      <c r="D43" s="159"/>
      <c r="E43" s="138" t="str">
        <f xml:space="preserve"> InpS!E97</f>
        <v>PR19 ODI revenue adjustment in 2017-18 FYA (CPIH deflated) prices (BR)</v>
      </c>
      <c r="F43" s="139">
        <f xml:space="preserve"> InpS!F97</f>
        <v>3.9565000000000001</v>
      </c>
      <c r="G43" s="138" t="str">
        <f xml:space="preserve"> InpS!G97</f>
        <v>£m</v>
      </c>
    </row>
    <row r="44" spans="1:7" s="138" customFormat="1" outlineLevel="2" x14ac:dyDescent="0.15">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15">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15">
      <c r="A46" s="157"/>
      <c r="B46" s="157"/>
      <c r="C46" s="158"/>
      <c r="D46" s="159"/>
      <c r="E46" s="138" t="str">
        <f xml:space="preserve"> InpS!E100</f>
        <v>PR19 ODI revenue adjustment in 2017-18 FYA (CPIH deflated) prices (Residential retail)</v>
      </c>
      <c r="F46" s="139">
        <f xml:space="preserve"> InpS!F100</f>
        <v>31.715976000000001</v>
      </c>
      <c r="G46" s="138" t="str">
        <f xml:space="preserve"> InpS!G100</f>
        <v>£m</v>
      </c>
    </row>
    <row r="47" spans="1:7" s="138" customFormat="1" outlineLevel="2" x14ac:dyDescent="0.15">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15">
      <c r="A48" s="157"/>
      <c r="B48" s="157"/>
      <c r="C48" s="158"/>
      <c r="D48" s="159"/>
      <c r="F48" s="139"/>
    </row>
    <row r="49" spans="1:7" s="138" customFormat="1" outlineLevel="2" x14ac:dyDescent="0.15">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15">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15">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15">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15">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15">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15">
      <c r="A55" s="157"/>
      <c r="B55" s="157"/>
      <c r="C55" s="158"/>
      <c r="D55" s="159"/>
      <c r="E55" s="138" t="str">
        <f xml:space="preserve"> InpS!E118</f>
        <v>PR19 C-MeX revenue adjustment in 2017-18 FYA (CPIH deflated) prices (Residential retail)</v>
      </c>
      <c r="F55" s="139">
        <f xml:space="preserve"> InpS!F118</f>
        <v>4.3899282271453881</v>
      </c>
      <c r="G55" s="138" t="str">
        <f xml:space="preserve"> InpS!G118</f>
        <v>£m</v>
      </c>
    </row>
    <row r="56" spans="1:7" s="138" customFormat="1" outlineLevel="2" x14ac:dyDescent="0.15">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15">
      <c r="A57" s="157"/>
      <c r="B57" s="157"/>
      <c r="C57" s="158"/>
      <c r="D57" s="159"/>
      <c r="F57" s="139"/>
    </row>
    <row r="58" spans="1:7" s="138" customFormat="1" outlineLevel="2" x14ac:dyDescent="0.15">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15">
      <c r="A59" s="157"/>
      <c r="B59" s="157"/>
      <c r="C59" s="158"/>
      <c r="D59" s="159"/>
      <c r="E59" s="138" t="str">
        <f xml:space="preserve"> InpS!E122</f>
        <v>PR19 D-MeX revenue adjustment in 2017-18 FYA (CPIH deflated) prices (WN)</v>
      </c>
      <c r="F59" s="139">
        <f xml:space="preserve"> InpS!F122</f>
        <v>1.049661975662401</v>
      </c>
      <c r="G59" s="138" t="str">
        <f xml:space="preserve"> InpS!G122</f>
        <v>£m</v>
      </c>
    </row>
    <row r="60" spans="1:7" s="138" customFormat="1" outlineLevel="2" x14ac:dyDescent="0.15">
      <c r="A60" s="157"/>
      <c r="B60" s="157"/>
      <c r="C60" s="158"/>
      <c r="D60" s="159"/>
      <c r="E60" s="138" t="str">
        <f xml:space="preserve"> InpS!E123</f>
        <v>PR19 D-MeX revenue adjustment in 2017-18 FYA (CPIH deflated) prices (WWN)</v>
      </c>
      <c r="F60" s="139">
        <f xml:space="preserve"> InpS!F123</f>
        <v>1.049661975662401</v>
      </c>
      <c r="G60" s="138" t="str">
        <f xml:space="preserve"> InpS!G123</f>
        <v>£m</v>
      </c>
    </row>
    <row r="61" spans="1:7" s="138" customFormat="1" outlineLevel="2" x14ac:dyDescent="0.15">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15">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15">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15">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15">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15">
      <c r="A66" s="157"/>
      <c r="B66" s="157"/>
      <c r="C66" s="158"/>
      <c r="D66" s="159"/>
      <c r="F66" s="139"/>
    </row>
    <row r="67" spans="1:7" s="138" customFormat="1" outlineLevel="2" x14ac:dyDescent="0.15">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15">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15">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15">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15">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15">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15">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15">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15">
      <c r="A75" s="157"/>
      <c r="B75" s="157"/>
      <c r="C75" s="158"/>
      <c r="D75" s="159"/>
      <c r="F75" s="139"/>
    </row>
    <row r="76" spans="1:7" s="138" customFormat="1" outlineLevel="2" x14ac:dyDescent="0.15">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15">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15">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15">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15">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15">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15">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15">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15">
      <c r="A84" s="157"/>
      <c r="B84" s="157"/>
      <c r="C84" s="158"/>
      <c r="D84" s="159"/>
      <c r="F84" s="139"/>
    </row>
    <row r="85" spans="1:7" s="138" customFormat="1" outlineLevel="2" x14ac:dyDescent="0.15">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15">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15">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15">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15">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15">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15">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15">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15">
      <c r="A93" s="157"/>
      <c r="B93" s="157"/>
      <c r="C93" s="158"/>
      <c r="D93" s="159"/>
      <c r="F93" s="139"/>
    </row>
    <row r="94" spans="1:7" s="138" customFormat="1" outlineLevel="2" x14ac:dyDescent="0.15">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15">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15">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15">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15">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15">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15">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15">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15">
      <c r="A102" s="157"/>
      <c r="B102" s="157"/>
      <c r="C102" s="158"/>
      <c r="D102" s="159"/>
      <c r="F102" s="139"/>
    </row>
    <row r="103" spans="1:7" s="138" customFormat="1" outlineLevel="2" x14ac:dyDescent="0.15">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15">
      <c r="A104" s="157"/>
      <c r="B104" s="157"/>
      <c r="C104" s="158"/>
      <c r="D104" s="159"/>
      <c r="E104" s="138" t="str">
        <f xml:space="preserve"> InpS!E185</f>
        <v>PR19 Developer services revenue adjustment in 2017-18 FYA (CPIH deflated) prices (WN)</v>
      </c>
      <c r="F104" s="139">
        <f xml:space="preserve"> InpS!F185</f>
        <v>63.318523880394622</v>
      </c>
      <c r="G104" s="138" t="str">
        <f xml:space="preserve"> InpS!G185</f>
        <v>£m</v>
      </c>
    </row>
    <row r="105" spans="1:7" s="138" customFormat="1" outlineLevel="2" x14ac:dyDescent="0.15">
      <c r="A105" s="157"/>
      <c r="B105" s="157"/>
      <c r="C105" s="158"/>
      <c r="D105" s="159"/>
      <c r="E105" s="138" t="str">
        <f xml:space="preserve"> InpS!E186</f>
        <v>PR19 Developer services revenue adjustment in 2017-18 FYA (CPIH deflated) prices (WWN)</v>
      </c>
      <c r="F105" s="139">
        <f xml:space="preserve"> InpS!F186</f>
        <v>18.783054404634051</v>
      </c>
      <c r="G105" s="138" t="str">
        <f xml:space="preserve"> InpS!G186</f>
        <v>£m</v>
      </c>
    </row>
    <row r="106" spans="1:7" s="138" customFormat="1" outlineLevel="2" x14ac:dyDescent="0.15">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15">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15">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15">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15">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15">
      <c r="A111" s="157"/>
      <c r="B111" s="157"/>
      <c r="C111" s="158"/>
      <c r="D111" s="159"/>
      <c r="F111" s="139"/>
    </row>
    <row r="112" spans="1:7" s="138" customFormat="1" outlineLevel="2" x14ac:dyDescent="0.15">
      <c r="A112" s="157"/>
      <c r="B112" s="157"/>
      <c r="C112" s="158"/>
      <c r="D112" s="159"/>
      <c r="E112" s="138" t="str">
        <f xml:space="preserve"> InpS!E193</f>
        <v>PR19 Cost of new debt revenue adjustment in 2017-18 FYA (CPIH deflated) prices (WR)</v>
      </c>
      <c r="F112" s="139">
        <f xml:space="preserve"> InpS!F193</f>
        <v>2.6106169060706663</v>
      </c>
      <c r="G112" s="138" t="str">
        <f xml:space="preserve"> InpS!G193</f>
        <v>£m</v>
      </c>
    </row>
    <row r="113" spans="1:7" s="138" customFormat="1" outlineLevel="2" x14ac:dyDescent="0.15">
      <c r="A113" s="157"/>
      <c r="B113" s="157"/>
      <c r="C113" s="158"/>
      <c r="D113" s="159"/>
      <c r="E113" s="138" t="str">
        <f xml:space="preserve"> InpS!E194</f>
        <v>PR19 Cost of new debt revenue adjustment in 2017-18 FYA (CPIH deflated) prices (WN)</v>
      </c>
      <c r="F113" s="139">
        <f xml:space="preserve"> InpS!F194</f>
        <v>14.46796228884476</v>
      </c>
      <c r="G113" s="138" t="str">
        <f xml:space="preserve"> InpS!G194</f>
        <v>£m</v>
      </c>
    </row>
    <row r="114" spans="1:7" s="138" customFormat="1" outlineLevel="2" x14ac:dyDescent="0.15">
      <c r="A114" s="157"/>
      <c r="B114" s="157"/>
      <c r="C114" s="158"/>
      <c r="D114" s="159"/>
      <c r="E114" s="138" t="str">
        <f xml:space="preserve"> InpS!E195</f>
        <v>PR19 Cost of new debt revenue adjustment in 2017-18 FYA (CPIH deflated) prices (WWN)</v>
      </c>
      <c r="F114" s="139">
        <f xml:space="preserve"> InpS!F195</f>
        <v>29.484204738796649</v>
      </c>
      <c r="G114" s="138" t="str">
        <f xml:space="preserve"> InpS!G195</f>
        <v>£m</v>
      </c>
    </row>
    <row r="115" spans="1:7" s="138" customFormat="1" outlineLevel="2" x14ac:dyDescent="0.15">
      <c r="A115" s="157"/>
      <c r="B115" s="157"/>
      <c r="C115" s="158"/>
      <c r="D115" s="159"/>
      <c r="E115" s="138" t="str">
        <f xml:space="preserve"> InpS!E196</f>
        <v>PR19 Cost of new debt revenue adjustment in 2017-18 FYA (CPIH deflated) prices (BR)</v>
      </c>
      <c r="F115" s="139">
        <f xml:space="preserve"> InpS!F196</f>
        <v>1.8693532261902968</v>
      </c>
      <c r="G115" s="138" t="str">
        <f xml:space="preserve"> InpS!G196</f>
        <v>£m</v>
      </c>
    </row>
    <row r="116" spans="1:7" s="138" customFormat="1" outlineLevel="2" x14ac:dyDescent="0.15">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15">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15">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15">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InpS!E211</f>
        <v>PR19 Totex costs revenue adjustment in 2017-18 FYA (CPIH deflated) prices (WR)</v>
      </c>
      <c r="F121" s="139">
        <f xml:space="preserve"> InpS!F211</f>
        <v>-12.026486154926387</v>
      </c>
      <c r="G121" s="138" t="str">
        <f xml:space="preserve"> InpS!G211</f>
        <v>£m</v>
      </c>
    </row>
    <row r="122" spans="1:7" s="138" customFormat="1" outlineLevel="2" x14ac:dyDescent="0.15">
      <c r="A122" s="157"/>
      <c r="B122" s="157"/>
      <c r="C122" s="158"/>
      <c r="D122" s="159"/>
      <c r="E122" s="138" t="str">
        <f xml:space="preserve"> InpS!E212</f>
        <v>PR19 Totex costs revenue adjustment in 2017-18 FYA (CPIH deflated) prices (WN)</v>
      </c>
      <c r="F122" s="139">
        <f xml:space="preserve"> InpS!F212</f>
        <v>154.05499156222666</v>
      </c>
      <c r="G122" s="138" t="str">
        <f xml:space="preserve"> InpS!G212</f>
        <v>£m</v>
      </c>
    </row>
    <row r="123" spans="1:7" s="138" customFormat="1" outlineLevel="2" x14ac:dyDescent="0.15">
      <c r="A123" s="157"/>
      <c r="B123" s="157"/>
      <c r="C123" s="158"/>
      <c r="D123" s="159"/>
      <c r="E123" s="138" t="str">
        <f xml:space="preserve"> InpS!E213</f>
        <v>PR19 Totex costs revenue adjustment in 2017-18 FYA (CPIH deflated) prices (WWN)</v>
      </c>
      <c r="F123" s="139">
        <f xml:space="preserve"> InpS!F213</f>
        <v>50.363466421202297</v>
      </c>
      <c r="G123" s="138" t="str">
        <f xml:space="preserve"> InpS!G213</f>
        <v>£m</v>
      </c>
    </row>
    <row r="124" spans="1:7" s="138" customFormat="1" outlineLevel="2" x14ac:dyDescent="0.15">
      <c r="A124" s="157"/>
      <c r="B124" s="157"/>
      <c r="C124" s="158"/>
      <c r="D124" s="159"/>
      <c r="E124" s="138" t="str">
        <f xml:space="preserve"> InpS!E214</f>
        <v>PR19 Totex costs revenue adjustment in 2017-18 FYA (CPIH deflated) prices (BR)</v>
      </c>
      <c r="F124" s="139">
        <f xml:space="preserve"> InpS!F214</f>
        <v>0</v>
      </c>
      <c r="G124" s="138" t="str">
        <f xml:space="preserve"> InpS!G214</f>
        <v>£m</v>
      </c>
    </row>
    <row r="125" spans="1:7" s="138" customFormat="1" outlineLevel="2" x14ac:dyDescent="0.15">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15">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15">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15">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15">
      <c r="A129" s="157"/>
      <c r="B129" s="157"/>
      <c r="C129" s="158"/>
      <c r="D129" s="159"/>
      <c r="F129" s="139"/>
    </row>
    <row r="130" spans="1:7" s="138" customFormat="1" outlineLevel="2" x14ac:dyDescent="0.15">
      <c r="A130" s="157"/>
      <c r="B130" s="157"/>
      <c r="C130" s="158"/>
      <c r="D130" s="159"/>
      <c r="E130" s="138" t="str">
        <f xml:space="preserve"> InpS!E220</f>
        <v>PR19 Tax revenue adjustment in 2017-18 FYA (CPIH deflated) prices (WR)</v>
      </c>
      <c r="F130" s="139">
        <f xml:space="preserve"> InpS!F220</f>
        <v>-5.594976664316861</v>
      </c>
      <c r="G130" s="138" t="str">
        <f xml:space="preserve"> InpS!G220</f>
        <v>£m</v>
      </c>
    </row>
    <row r="131" spans="1:7" s="138" customFormat="1" outlineLevel="2" x14ac:dyDescent="0.15">
      <c r="A131" s="157"/>
      <c r="B131" s="157"/>
      <c r="C131" s="158"/>
      <c r="D131" s="159"/>
      <c r="E131" s="138" t="str">
        <f xml:space="preserve"> InpS!E221</f>
        <v>PR19 Tax revenue adjustment in 2017-18 FYA (CPIH deflated) prices (WN)</v>
      </c>
      <c r="F131" s="139">
        <f xml:space="preserve"> InpS!F221</f>
        <v>-47.162804937976837</v>
      </c>
      <c r="G131" s="138" t="str">
        <f xml:space="preserve"> InpS!G221</f>
        <v>£m</v>
      </c>
    </row>
    <row r="132" spans="1:7" s="138" customFormat="1" outlineLevel="2" x14ac:dyDescent="0.15">
      <c r="A132" s="157"/>
      <c r="B132" s="157"/>
      <c r="C132" s="158"/>
      <c r="D132" s="159"/>
      <c r="E132" s="138" t="str">
        <f xml:space="preserve"> InpS!E222</f>
        <v>PR19 Tax revenue adjustment in 2017-18 FYA (CPIH deflated) prices (WWN)</v>
      </c>
      <c r="F132" s="139">
        <f xml:space="preserve"> InpS!F222</f>
        <v>-67.576369102532439</v>
      </c>
      <c r="G132" s="138" t="str">
        <f xml:space="preserve"> InpS!G222</f>
        <v>£m</v>
      </c>
    </row>
    <row r="133" spans="1:7" s="138" customFormat="1" outlineLevel="2" x14ac:dyDescent="0.15">
      <c r="A133" s="157"/>
      <c r="B133" s="157"/>
      <c r="C133" s="158"/>
      <c r="D133" s="159"/>
      <c r="E133" s="138" t="str">
        <f xml:space="preserve"> InpS!E223</f>
        <v>PR19 Tax revenue adjustment in 2017-18 FYA (CPIH deflated) prices (BR)</v>
      </c>
      <c r="F133" s="139">
        <f xml:space="preserve"> InpS!F223</f>
        <v>-12.386497372088165</v>
      </c>
      <c r="G133" s="138" t="str">
        <f xml:space="preserve"> InpS!G223</f>
        <v>£m</v>
      </c>
    </row>
    <row r="134" spans="1:7" s="138" customFormat="1" outlineLevel="2" x14ac:dyDescent="0.15">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15">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15">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15">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15">
      <c r="A138" s="157"/>
      <c r="B138" s="157"/>
      <c r="C138" s="158"/>
      <c r="D138" s="159"/>
      <c r="F138" s="139"/>
    </row>
    <row r="139" spans="1:7" s="138" customFormat="1" outlineLevel="2" x14ac:dyDescent="0.15">
      <c r="A139" s="157"/>
      <c r="B139" s="157"/>
      <c r="C139" s="158"/>
      <c r="D139" s="159"/>
      <c r="E139" s="138" t="str">
        <f xml:space="preserve"> InpS!E229</f>
        <v>PR19 RPI-CPIH wedge revenue adjustment in 2017-18 FYA (CPIH deflated) prices (WR)</v>
      </c>
      <c r="F139" s="139">
        <f xml:space="preserve"> InpS!F229</f>
        <v>2.373246314822655</v>
      </c>
      <c r="G139" s="138" t="str">
        <f xml:space="preserve"> InpS!G229</f>
        <v>£m</v>
      </c>
    </row>
    <row r="140" spans="1:7" s="138" customFormat="1" outlineLevel="2" x14ac:dyDescent="0.15">
      <c r="A140" s="157"/>
      <c r="B140" s="157"/>
      <c r="C140" s="158"/>
      <c r="D140" s="159"/>
      <c r="E140" s="138" t="str">
        <f xml:space="preserve"> InpS!E230</f>
        <v>PR19 RPI-CPIH wedge revenue adjustment in 2017-18 FYA (CPIH deflated) prices (WN)</v>
      </c>
      <c r="F140" s="139">
        <f xml:space="preserve"> InpS!F230</f>
        <v>16.499980713225984</v>
      </c>
      <c r="G140" s="138" t="str">
        <f xml:space="preserve"> InpS!G230</f>
        <v>£m</v>
      </c>
    </row>
    <row r="141" spans="1:7" s="138" customFormat="1" outlineLevel="2" x14ac:dyDescent="0.15">
      <c r="A141" s="157"/>
      <c r="B141" s="157"/>
      <c r="C141" s="158"/>
      <c r="D141" s="159"/>
      <c r="E141" s="138" t="str">
        <f xml:space="preserve"> InpS!E231</f>
        <v>PR19 RPI-CPIH wedge revenue adjustment in 2017-18 FYA (CPIH deflated) prices (WWN)</v>
      </c>
      <c r="F141" s="139">
        <f xml:space="preserve"> InpS!F231</f>
        <v>30.389158660618897</v>
      </c>
      <c r="G141" s="138" t="str">
        <f xml:space="preserve"> InpS!G231</f>
        <v>£m</v>
      </c>
    </row>
    <row r="142" spans="1:7" s="138" customFormat="1" outlineLevel="2" x14ac:dyDescent="0.15">
      <c r="A142" s="157"/>
      <c r="B142" s="157"/>
      <c r="C142" s="158"/>
      <c r="D142" s="159"/>
      <c r="E142" s="138" t="str">
        <f xml:space="preserve"> InpS!E232</f>
        <v>PR19 RPI-CPIH wedge revenue adjustment in 2017-18 FYA (CPIH deflated) prices (BR)</v>
      </c>
      <c r="F142" s="139">
        <f xml:space="preserve"> InpS!F232</f>
        <v>2.8929915730077496</v>
      </c>
      <c r="G142" s="138" t="str">
        <f xml:space="preserve"> InpS!G232</f>
        <v>£m</v>
      </c>
    </row>
    <row r="143" spans="1:7" s="138" customFormat="1" outlineLevel="2" x14ac:dyDescent="0.15">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15">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15">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15">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15">
      <c r="A147" s="157"/>
      <c r="B147" s="157"/>
      <c r="C147" s="158"/>
      <c r="D147" s="159"/>
      <c r="F147" s="139"/>
    </row>
    <row r="148" spans="1:7" s="138" customFormat="1" outlineLevel="2" x14ac:dyDescent="0.15">
      <c r="A148" s="157"/>
      <c r="B148" s="157"/>
      <c r="C148" s="158"/>
      <c r="D148" s="159"/>
      <c r="E148" s="138" t="str">
        <f xml:space="preserve"> InpS!E238</f>
        <v>PR19 Strategic regional water resources revenue adjustment in 2017-18 FYA (CPIH deflated) prices (WR)</v>
      </c>
      <c r="F148" s="139">
        <f xml:space="preserve"> InpS!F238</f>
        <v>-5.8320780995999986</v>
      </c>
      <c r="G148" s="138" t="str">
        <f xml:space="preserve"> InpS!G238</f>
        <v>£m</v>
      </c>
    </row>
    <row r="149" spans="1:7" s="138" customFormat="1" outlineLevel="2" x14ac:dyDescent="0.15">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outlineLevel="2" x14ac:dyDescent="0.15">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15">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15">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15">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15">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15">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15">
      <c r="A156" s="157"/>
      <c r="B156" s="157"/>
      <c r="C156" s="158"/>
      <c r="D156" s="159"/>
      <c r="F156" s="139"/>
    </row>
    <row r="157" spans="1:7" s="138" customFormat="1" outlineLevel="2" x14ac:dyDescent="0.15">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15">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15">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15">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15">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15">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15">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15">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15">
      <c r="A165" s="157"/>
      <c r="B165" s="157"/>
      <c r="C165" s="158"/>
      <c r="D165" s="159"/>
      <c r="F165" s="139"/>
    </row>
    <row r="166" spans="1:7" s="138" customFormat="1" outlineLevel="2" x14ac:dyDescent="0.15">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15">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15">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15">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15">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15">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15">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15">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InpS!E265</f>
        <v>PR19 Green recovery (TVM) revenue adjustment in 2017-18 FYA (CPIH deflated) prices (WR)</v>
      </c>
      <c r="F175" s="139">
        <f xml:space="preserve"> InpS!F265</f>
        <v>0.11183317513529757</v>
      </c>
      <c r="G175" s="138" t="str">
        <f xml:space="preserve"> InpS!G265</f>
        <v>£m</v>
      </c>
    </row>
    <row r="176" spans="1:7" s="138" customFormat="1" outlineLevel="2" x14ac:dyDescent="0.15">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15">
      <c r="A177" s="157"/>
      <c r="B177" s="157"/>
      <c r="C177" s="158"/>
      <c r="D177" s="159"/>
      <c r="E177" s="138" t="str">
        <f xml:space="preserve"> InpS!E267</f>
        <v>PR19 Green recovery (TVM) revenue adjustment in 2017-18 FYA (CPIH deflated) prices (WWN)</v>
      </c>
      <c r="F177" s="139">
        <f xml:space="preserve"> InpS!F267</f>
        <v>0.546333711961001</v>
      </c>
      <c r="G177" s="138" t="str">
        <f xml:space="preserve"> InpS!G267</f>
        <v>£m</v>
      </c>
    </row>
    <row r="178" spans="1:7" s="138" customFormat="1" outlineLevel="2" x14ac:dyDescent="0.15">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15">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15">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15">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15">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15">
      <c r="A183" s="157"/>
      <c r="B183" s="157"/>
      <c r="C183" s="158"/>
      <c r="D183" s="159"/>
      <c r="F183" s="139"/>
    </row>
    <row r="184" spans="1:7" s="138" customFormat="1" outlineLevel="2" x14ac:dyDescent="0.15">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15">
      <c r="A185" s="157"/>
      <c r="B185" s="157"/>
      <c r="C185" s="158"/>
      <c r="D185" s="159"/>
      <c r="E185" s="138" t="str">
        <f xml:space="preserve"> InpS!E275</f>
        <v>Other revenue adjustments in 2017-18 FYA (CPIH deflated) prices (WN)</v>
      </c>
      <c r="F185" s="139">
        <f xml:space="preserve"> InpS!F275</f>
        <v>0</v>
      </c>
      <c r="G185" s="138" t="str">
        <f xml:space="preserve"> InpS!G275</f>
        <v>£m</v>
      </c>
    </row>
    <row r="186" spans="1:7" s="138" customFormat="1" outlineLevel="2" x14ac:dyDescent="0.15">
      <c r="A186" s="157"/>
      <c r="B186" s="157"/>
      <c r="C186" s="158"/>
      <c r="D186" s="159"/>
      <c r="E186" s="138" t="str">
        <f xml:space="preserve"> InpS!E276</f>
        <v>Other revenue adjustments in 2017-18 FYA (CPIH deflated) prices (WWN)</v>
      </c>
      <c r="F186" s="139">
        <f xml:space="preserve"> InpS!F276</f>
        <v>0</v>
      </c>
      <c r="G186" s="138" t="str">
        <f xml:space="preserve"> InpS!G276</f>
        <v>£m</v>
      </c>
    </row>
    <row r="187" spans="1:7" s="138" customFormat="1" outlineLevel="2" x14ac:dyDescent="0.15">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15">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15">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15">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15">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15">
      <c r="F192" s="260"/>
    </row>
    <row r="193" spans="1:7" s="138" customFormat="1" outlineLevel="2" x14ac:dyDescent="0.15">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15">
      <c r="F194" s="260"/>
    </row>
    <row r="195" spans="1:7" s="254" customFormat="1" outlineLevel="2" x14ac:dyDescent="0.15">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15">
      <c r="A196" s="251" t="str">
        <f xml:space="preserve"> 'PD12'!O$62</f>
        <v>PD12.45</v>
      </c>
      <c r="B196" s="251"/>
      <c r="C196" s="252"/>
      <c r="D196" s="253"/>
      <c r="E196" s="254" t="s">
        <v>535</v>
      </c>
      <c r="F196" s="264">
        <f xml:space="preserve"> IF(F11 = "n/a", 0, F11 * $F$193)</f>
        <v>0</v>
      </c>
      <c r="G196" s="254" t="s">
        <v>158</v>
      </c>
    </row>
    <row r="197" spans="1:7" s="254" customFormat="1" outlineLevel="2" x14ac:dyDescent="0.15">
      <c r="A197" s="251" t="str">
        <f xml:space="preserve"> 'PD12'!O$62</f>
        <v>PD12.45</v>
      </c>
      <c r="B197" s="251"/>
      <c r="C197" s="252"/>
      <c r="D197" s="253"/>
      <c r="E197" s="254" t="s">
        <v>536</v>
      </c>
      <c r="F197" s="264">
        <f t="shared" si="0"/>
        <v>0</v>
      </c>
      <c r="G197" s="254" t="s">
        <v>158</v>
      </c>
    </row>
    <row r="198" spans="1:7" s="254" customFormat="1" outlineLevel="2" x14ac:dyDescent="0.15">
      <c r="A198" s="251" t="str">
        <f xml:space="preserve"> 'PD12'!O$62</f>
        <v>PD12.45</v>
      </c>
      <c r="B198" s="251"/>
      <c r="C198" s="252"/>
      <c r="D198" s="253"/>
      <c r="E198" s="254" t="s">
        <v>537</v>
      </c>
      <c r="F198" s="264">
        <f t="shared" si="0"/>
        <v>0</v>
      </c>
      <c r="G198" s="254" t="s">
        <v>158</v>
      </c>
    </row>
    <row r="199" spans="1:7" s="254" customFormat="1" outlineLevel="2" x14ac:dyDescent="0.15">
      <c r="A199" s="251" t="str">
        <f xml:space="preserve"> 'PD12'!O$62</f>
        <v>PD12.45</v>
      </c>
      <c r="B199" s="251"/>
      <c r="C199" s="252"/>
      <c r="D199" s="253"/>
      <c r="E199" s="254" t="s">
        <v>538</v>
      </c>
      <c r="F199" s="264">
        <f t="shared" si="0"/>
        <v>0</v>
      </c>
      <c r="G199" s="254" t="s">
        <v>158</v>
      </c>
    </row>
    <row r="200" spans="1:7" s="254" customFormat="1" outlineLevel="2" x14ac:dyDescent="0.15">
      <c r="A200" s="251" t="str">
        <f xml:space="preserve"> 'PD12'!O$62</f>
        <v>PD12.45</v>
      </c>
      <c r="B200" s="251"/>
      <c r="C200" s="252"/>
      <c r="D200" s="253"/>
      <c r="E200" s="254" t="s">
        <v>539</v>
      </c>
      <c r="F200" s="264">
        <f t="shared" si="0"/>
        <v>0</v>
      </c>
      <c r="G200" s="254" t="s">
        <v>158</v>
      </c>
    </row>
    <row r="201" spans="1:7" outlineLevel="2" x14ac:dyDescent="0.15">
      <c r="F201" s="260"/>
    </row>
    <row r="202" spans="1:7" s="254" customFormat="1" outlineLevel="2" x14ac:dyDescent="0.15">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15">
      <c r="A203" s="251" t="str">
        <f xml:space="preserve"> 'PD12'!O$63</f>
        <v>PD12.46</v>
      </c>
      <c r="B203" s="251"/>
      <c r="C203" s="252"/>
      <c r="D203" s="253"/>
      <c r="E203" s="254" t="s">
        <v>541</v>
      </c>
      <c r="F203" s="264">
        <f t="shared" si="1"/>
        <v>0</v>
      </c>
      <c r="G203" s="254" t="s">
        <v>158</v>
      </c>
    </row>
    <row r="204" spans="1:7" s="254" customFormat="1" outlineLevel="2" x14ac:dyDescent="0.15">
      <c r="A204" s="251" t="str">
        <f xml:space="preserve"> 'PD12'!O$63</f>
        <v>PD12.46</v>
      </c>
      <c r="B204" s="251"/>
      <c r="C204" s="252"/>
      <c r="D204" s="253"/>
      <c r="E204" s="254" t="s">
        <v>542</v>
      </c>
      <c r="F204" s="264">
        <f t="shared" si="1"/>
        <v>0</v>
      </c>
      <c r="G204" s="254" t="s">
        <v>158</v>
      </c>
    </row>
    <row r="205" spans="1:7" s="254" customFormat="1" outlineLevel="2" x14ac:dyDescent="0.15">
      <c r="A205" s="251" t="str">
        <f xml:space="preserve"> 'PD12'!O$63</f>
        <v>PD12.46</v>
      </c>
      <c r="B205" s="251"/>
      <c r="C205" s="252"/>
      <c r="D205" s="253"/>
      <c r="E205" s="254" t="s">
        <v>543</v>
      </c>
      <c r="F205" s="264">
        <f t="shared" si="1"/>
        <v>0</v>
      </c>
      <c r="G205" s="254" t="s">
        <v>158</v>
      </c>
    </row>
    <row r="206" spans="1:7" s="254" customFormat="1" outlineLevel="2" x14ac:dyDescent="0.15">
      <c r="A206" s="251" t="str">
        <f xml:space="preserve"> 'PD12'!O$63</f>
        <v>PD12.46</v>
      </c>
      <c r="B206" s="251"/>
      <c r="C206" s="252"/>
      <c r="D206" s="253"/>
      <c r="E206" s="254" t="s">
        <v>544</v>
      </c>
      <c r="F206" s="264">
        <f t="shared" si="1"/>
        <v>0</v>
      </c>
      <c r="G206" s="254" t="s">
        <v>158</v>
      </c>
    </row>
    <row r="207" spans="1:7" s="254" customFormat="1" outlineLevel="2" x14ac:dyDescent="0.15">
      <c r="A207" s="251" t="str">
        <f xml:space="preserve"> 'PD12'!O$63</f>
        <v>PD12.46</v>
      </c>
      <c r="B207" s="251"/>
      <c r="C207" s="252"/>
      <c r="D207" s="253"/>
      <c r="E207" s="254" t="s">
        <v>545</v>
      </c>
      <c r="F207" s="264">
        <f t="shared" si="1"/>
        <v>0</v>
      </c>
      <c r="G207" s="254" t="s">
        <v>158</v>
      </c>
    </row>
    <row r="208" spans="1:7" outlineLevel="2" x14ac:dyDescent="0.15">
      <c r="F208" s="260"/>
    </row>
    <row r="209" spans="1:7" s="254" customFormat="1" outlineLevel="2" x14ac:dyDescent="0.15">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15">
      <c r="A210" s="251" t="str">
        <f xml:space="preserve"> 'PD12'!O$64</f>
        <v>PD12.47</v>
      </c>
      <c r="B210" s="251"/>
      <c r="C210" s="252"/>
      <c r="D210" s="253"/>
      <c r="E210" s="254" t="s">
        <v>547</v>
      </c>
      <c r="F210" s="264">
        <f t="shared" si="2"/>
        <v>0</v>
      </c>
      <c r="G210" s="254" t="s">
        <v>158</v>
      </c>
    </row>
    <row r="211" spans="1:7" s="254" customFormat="1" outlineLevel="2" x14ac:dyDescent="0.15">
      <c r="A211" s="251" t="str">
        <f xml:space="preserve"> 'PD12'!O$64</f>
        <v>PD12.47</v>
      </c>
      <c r="B211" s="251"/>
      <c r="C211" s="252"/>
      <c r="D211" s="253"/>
      <c r="E211" s="254" t="s">
        <v>548</v>
      </c>
      <c r="F211" s="264">
        <f t="shared" si="2"/>
        <v>0</v>
      </c>
      <c r="G211" s="254" t="s">
        <v>158</v>
      </c>
    </row>
    <row r="212" spans="1:7" s="254" customFormat="1" outlineLevel="2" x14ac:dyDescent="0.15">
      <c r="A212" s="251" t="str">
        <f xml:space="preserve"> 'PD12'!O$64</f>
        <v>PD12.47</v>
      </c>
      <c r="B212" s="251"/>
      <c r="C212" s="252"/>
      <c r="D212" s="253"/>
      <c r="E212" s="254" t="s">
        <v>549</v>
      </c>
      <c r="F212" s="264">
        <f t="shared" si="2"/>
        <v>0</v>
      </c>
      <c r="G212" s="254" t="s">
        <v>158</v>
      </c>
    </row>
    <row r="213" spans="1:7" s="254" customFormat="1" outlineLevel="2" x14ac:dyDescent="0.15">
      <c r="A213" s="251" t="str">
        <f xml:space="preserve"> 'PD12'!O$64</f>
        <v>PD12.47</v>
      </c>
      <c r="B213" s="251"/>
      <c r="C213" s="252"/>
      <c r="D213" s="253"/>
      <c r="E213" s="254" t="s">
        <v>550</v>
      </c>
      <c r="F213" s="264">
        <f t="shared" si="2"/>
        <v>0</v>
      </c>
      <c r="G213" s="254" t="s">
        <v>158</v>
      </c>
    </row>
    <row r="214" spans="1:7" s="254" customFormat="1" outlineLevel="2" x14ac:dyDescent="0.15">
      <c r="A214" s="251" t="str">
        <f xml:space="preserve"> 'PD12'!O$64</f>
        <v>PD12.47</v>
      </c>
      <c r="B214" s="251"/>
      <c r="C214" s="252"/>
      <c r="D214" s="253"/>
      <c r="E214" s="254" t="s">
        <v>551</v>
      </c>
      <c r="F214" s="264">
        <f t="shared" si="2"/>
        <v>0</v>
      </c>
      <c r="G214" s="254" t="s">
        <v>158</v>
      </c>
    </row>
    <row r="215" spans="1:7" outlineLevel="2" x14ac:dyDescent="0.15">
      <c r="F215" s="260"/>
    </row>
    <row r="216" spans="1:7" s="254" customFormat="1" outlineLevel="2" x14ac:dyDescent="0.15">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15">
      <c r="A217" s="251" t="str">
        <f xml:space="preserve"> 'PD12'!O$65</f>
        <v>PD12.48</v>
      </c>
      <c r="B217" s="251"/>
      <c r="C217" s="252"/>
      <c r="D217" s="253"/>
      <c r="E217" s="254" t="s">
        <v>553</v>
      </c>
      <c r="F217" s="264">
        <f t="shared" si="3"/>
        <v>0</v>
      </c>
      <c r="G217" s="254" t="s">
        <v>158</v>
      </c>
    </row>
    <row r="218" spans="1:7" s="254" customFormat="1" outlineLevel="2" x14ac:dyDescent="0.15">
      <c r="A218" s="251" t="str">
        <f xml:space="preserve"> 'PD12'!O$65</f>
        <v>PD12.48</v>
      </c>
      <c r="B218" s="251"/>
      <c r="C218" s="252"/>
      <c r="D218" s="253"/>
      <c r="E218" s="254" t="s">
        <v>554</v>
      </c>
      <c r="F218" s="264">
        <f t="shared" si="3"/>
        <v>0</v>
      </c>
      <c r="G218" s="254" t="s">
        <v>158</v>
      </c>
    </row>
    <row r="219" spans="1:7" s="254" customFormat="1" outlineLevel="2" x14ac:dyDescent="0.15">
      <c r="A219" s="251" t="str">
        <f xml:space="preserve"> 'PD12'!O$65</f>
        <v>PD12.48</v>
      </c>
      <c r="B219" s="251"/>
      <c r="C219" s="252"/>
      <c r="D219" s="253"/>
      <c r="E219" s="254" t="s">
        <v>555</v>
      </c>
      <c r="F219" s="264">
        <f t="shared" si="3"/>
        <v>0</v>
      </c>
      <c r="G219" s="254" t="s">
        <v>158</v>
      </c>
    </row>
    <row r="220" spans="1:7" s="254" customFormat="1" outlineLevel="2" x14ac:dyDescent="0.15">
      <c r="A220" s="251" t="str">
        <f xml:space="preserve"> 'PD12'!O$65</f>
        <v>PD12.48</v>
      </c>
      <c r="B220" s="251"/>
      <c r="C220" s="252"/>
      <c r="D220" s="253"/>
      <c r="E220" s="254" t="s">
        <v>556</v>
      </c>
      <c r="F220" s="264">
        <f t="shared" si="3"/>
        <v>0</v>
      </c>
      <c r="G220" s="254" t="s">
        <v>158</v>
      </c>
    </row>
    <row r="221" spans="1:7" s="254" customFormat="1" outlineLevel="2" x14ac:dyDescent="0.15">
      <c r="A221" s="251" t="str">
        <f xml:space="preserve"> 'PD12'!O$65</f>
        <v>PD12.48</v>
      </c>
      <c r="B221" s="251"/>
      <c r="C221" s="252"/>
      <c r="D221" s="253"/>
      <c r="E221" s="254" t="s">
        <v>557</v>
      </c>
      <c r="F221" s="264">
        <f t="shared" si="3"/>
        <v>0</v>
      </c>
      <c r="G221" s="254" t="s">
        <v>158</v>
      </c>
    </row>
    <row r="222" spans="1:7" outlineLevel="2" x14ac:dyDescent="0.15">
      <c r="F222" s="260"/>
    </row>
    <row r="223" spans="1:7" s="254" customFormat="1" outlineLevel="2" x14ac:dyDescent="0.15">
      <c r="A223" s="265" t="str">
        <f xml:space="preserve"> 'PD12'!O$66</f>
        <v>PD12.49</v>
      </c>
      <c r="B223" s="251"/>
      <c r="C223" s="252"/>
      <c r="D223" s="253"/>
      <c r="E223" s="254" t="s">
        <v>558</v>
      </c>
      <c r="F223" s="264">
        <f xml:space="preserve"> IF(F38 = "n/a", 0, F38 * $F$193)</f>
        <v>-0.3420403299888089</v>
      </c>
      <c r="G223" s="254" t="s">
        <v>158</v>
      </c>
    </row>
    <row r="224" spans="1:7" outlineLevel="2" x14ac:dyDescent="0.15">
      <c r="F224" s="260"/>
    </row>
    <row r="225" spans="1:7" s="254" customFormat="1" outlineLevel="2" x14ac:dyDescent="0.15">
      <c r="A225" s="265" t="str">
        <f xml:space="preserve"> 'PD12'!O$69</f>
        <v>PD12.50</v>
      </c>
      <c r="B225" s="251"/>
      <c r="C225" s="252"/>
      <c r="D225" s="253"/>
      <c r="E225" s="254" t="s">
        <v>559</v>
      </c>
      <c r="F225" s="264">
        <f t="shared" ref="F225:F232" si="4" xml:space="preserve"> IF(F40 = "n/a", 0, F40 * $F$193)</f>
        <v>0.9384561863305646</v>
      </c>
      <c r="G225" s="254" t="s">
        <v>158</v>
      </c>
    </row>
    <row r="226" spans="1:7" s="254" customFormat="1" outlineLevel="2" x14ac:dyDescent="0.15">
      <c r="A226" s="265" t="str">
        <f xml:space="preserve"> 'PD12'!O$69</f>
        <v>PD12.50</v>
      </c>
      <c r="B226" s="251"/>
      <c r="C226" s="252"/>
      <c r="D226" s="253"/>
      <c r="E226" s="254" t="s">
        <v>560</v>
      </c>
      <c r="F226" s="264">
        <f t="shared" si="4"/>
        <v>74.47908147169359</v>
      </c>
      <c r="G226" s="254" t="s">
        <v>158</v>
      </c>
    </row>
    <row r="227" spans="1:7" s="254" customFormat="1" outlineLevel="2" x14ac:dyDescent="0.15">
      <c r="A227" s="265" t="str">
        <f xml:space="preserve"> 'PD12'!O$69</f>
        <v>PD12.50</v>
      </c>
      <c r="B227" s="251"/>
      <c r="C227" s="252"/>
      <c r="D227" s="253"/>
      <c r="E227" s="254" t="s">
        <v>561</v>
      </c>
      <c r="F227" s="264">
        <f t="shared" si="4"/>
        <v>16.874517793059304</v>
      </c>
      <c r="G227" s="254" t="s">
        <v>158</v>
      </c>
    </row>
    <row r="228" spans="1:7" s="254" customFormat="1" outlineLevel="2" x14ac:dyDescent="0.15">
      <c r="A228" s="265" t="str">
        <f xml:space="preserve"> 'PD12'!O$69</f>
        <v>PD12.50</v>
      </c>
      <c r="B228" s="251"/>
      <c r="C228" s="252"/>
      <c r="D228" s="253"/>
      <c r="E228" s="254" t="s">
        <v>562</v>
      </c>
      <c r="F228" s="264">
        <f t="shared" si="4"/>
        <v>4.6711756356948664</v>
      </c>
      <c r="G228" s="254" t="s">
        <v>158</v>
      </c>
    </row>
    <row r="229" spans="1:7" s="254" customFormat="1" outlineLevel="2" x14ac:dyDescent="0.15">
      <c r="A229" s="265" t="str">
        <f xml:space="preserve"> 'PD12'!O$69</f>
        <v>PD12.50</v>
      </c>
      <c r="B229" s="251"/>
      <c r="C229" s="252"/>
      <c r="D229" s="253"/>
      <c r="E229" s="254" t="s">
        <v>563</v>
      </c>
      <c r="F229" s="264">
        <f t="shared" si="4"/>
        <v>0</v>
      </c>
      <c r="G229" s="254" t="s">
        <v>158</v>
      </c>
    </row>
    <row r="230" spans="1:7" s="254" customFormat="1" outlineLevel="2" x14ac:dyDescent="0.15">
      <c r="A230" s="265" t="str">
        <f xml:space="preserve"> 'PD12'!O$69</f>
        <v>PD12.50</v>
      </c>
      <c r="B230" s="251"/>
      <c r="C230" s="252"/>
      <c r="D230" s="253"/>
      <c r="E230" s="254" t="s">
        <v>564</v>
      </c>
      <c r="F230" s="264">
        <f t="shared" si="4"/>
        <v>0</v>
      </c>
      <c r="G230" s="254" t="s">
        <v>158</v>
      </c>
    </row>
    <row r="231" spans="1:7" s="254" customFormat="1" outlineLevel="2" x14ac:dyDescent="0.15">
      <c r="A231" s="265" t="str">
        <f xml:space="preserve"> 'PD12'!O$69</f>
        <v>PD12.50</v>
      </c>
      <c r="B231" s="251"/>
      <c r="C231" s="252"/>
      <c r="D231" s="253"/>
      <c r="E231" s="254" t="s">
        <v>565</v>
      </c>
      <c r="F231" s="264">
        <f t="shared" si="4"/>
        <v>37.444937281304973</v>
      </c>
      <c r="G231" s="254" t="s">
        <v>158</v>
      </c>
    </row>
    <row r="232" spans="1:7" s="254" customFormat="1" outlineLevel="2" x14ac:dyDescent="0.15">
      <c r="A232" s="265" t="str">
        <f xml:space="preserve"> 'PD12'!O$69</f>
        <v>PD12.50</v>
      </c>
      <c r="B232" s="251"/>
      <c r="C232" s="252"/>
      <c r="D232" s="253"/>
      <c r="E232" s="254" t="s">
        <v>566</v>
      </c>
      <c r="F232" s="264">
        <f t="shared" si="4"/>
        <v>0</v>
      </c>
      <c r="G232" s="254" t="s">
        <v>158</v>
      </c>
    </row>
    <row r="233" spans="1:7" outlineLevel="2" x14ac:dyDescent="0.15">
      <c r="F233" s="260"/>
    </row>
    <row r="234" spans="1:7" s="254" customFormat="1" outlineLevel="2" x14ac:dyDescent="0.15">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15">
      <c r="A235" s="265" t="str">
        <f xml:space="preserve"> 'PD12'!O$71</f>
        <v>PD12.52</v>
      </c>
      <c r="B235" s="251"/>
      <c r="C235" s="252"/>
      <c r="D235" s="253"/>
      <c r="E235" s="254" t="s">
        <v>568</v>
      </c>
      <c r="F235" s="264">
        <f t="shared" si="5"/>
        <v>0</v>
      </c>
      <c r="G235" s="254" t="s">
        <v>158</v>
      </c>
    </row>
    <row r="236" spans="1:7" s="254" customFormat="1" outlineLevel="2" x14ac:dyDescent="0.15">
      <c r="A236" s="265" t="str">
        <f xml:space="preserve"> 'PD12'!O$71</f>
        <v>PD12.52</v>
      </c>
      <c r="B236" s="251"/>
      <c r="C236" s="252"/>
      <c r="D236" s="253"/>
      <c r="E236" s="254" t="s">
        <v>569</v>
      </c>
      <c r="F236" s="264">
        <f t="shared" si="5"/>
        <v>0</v>
      </c>
      <c r="G236" s="254" t="s">
        <v>158</v>
      </c>
    </row>
    <row r="237" spans="1:7" s="254" customFormat="1" outlineLevel="2" x14ac:dyDescent="0.15">
      <c r="A237" s="265" t="str">
        <f xml:space="preserve"> 'PD12'!O$71</f>
        <v>PD12.52</v>
      </c>
      <c r="B237" s="251"/>
      <c r="C237" s="252"/>
      <c r="D237" s="253"/>
      <c r="E237" s="254" t="s">
        <v>570</v>
      </c>
      <c r="F237" s="264">
        <f t="shared" si="5"/>
        <v>0</v>
      </c>
      <c r="G237" s="254" t="s">
        <v>158</v>
      </c>
    </row>
    <row r="238" spans="1:7" s="254" customFormat="1" outlineLevel="2" x14ac:dyDescent="0.15">
      <c r="A238" s="265" t="str">
        <f xml:space="preserve"> 'PD12'!O$71</f>
        <v>PD12.52</v>
      </c>
      <c r="B238" s="251"/>
      <c r="C238" s="252"/>
      <c r="D238" s="253"/>
      <c r="E238" s="254" t="s">
        <v>571</v>
      </c>
      <c r="F238" s="264">
        <f t="shared" si="5"/>
        <v>0</v>
      </c>
      <c r="G238" s="254" t="s">
        <v>158</v>
      </c>
    </row>
    <row r="239" spans="1:7" s="254" customFormat="1" outlineLevel="2" x14ac:dyDescent="0.15">
      <c r="A239" s="265" t="str">
        <f xml:space="preserve"> 'PD12'!O$71</f>
        <v>PD12.52</v>
      </c>
      <c r="B239" s="251"/>
      <c r="C239" s="252"/>
      <c r="D239" s="253"/>
      <c r="E239" s="254" t="s">
        <v>572</v>
      </c>
      <c r="F239" s="264">
        <f t="shared" si="5"/>
        <v>0</v>
      </c>
      <c r="G239" s="254" t="s">
        <v>158</v>
      </c>
    </row>
    <row r="240" spans="1:7" s="254" customFormat="1" outlineLevel="2" x14ac:dyDescent="0.15">
      <c r="A240" s="265" t="str">
        <f xml:space="preserve"> 'PD12'!O$71</f>
        <v>PD12.52</v>
      </c>
      <c r="B240" s="251"/>
      <c r="C240" s="252"/>
      <c r="D240" s="253"/>
      <c r="E240" s="254" t="s">
        <v>573</v>
      </c>
      <c r="F240" s="264">
        <f t="shared" si="5"/>
        <v>5.1828954320967258</v>
      </c>
      <c r="G240" s="254" t="s">
        <v>158</v>
      </c>
    </row>
    <row r="241" spans="1:7" s="254" customFormat="1" outlineLevel="2" x14ac:dyDescent="0.15">
      <c r="A241" s="265" t="str">
        <f xml:space="preserve"> 'PD12'!O$71</f>
        <v>PD12.52</v>
      </c>
      <c r="B241" s="251"/>
      <c r="C241" s="252"/>
      <c r="D241" s="253"/>
      <c r="E241" s="254" t="s">
        <v>574</v>
      </c>
      <c r="F241" s="264">
        <f t="shared" si="5"/>
        <v>0</v>
      </c>
      <c r="G241" s="254" t="s">
        <v>158</v>
      </c>
    </row>
    <row r="242" spans="1:7" outlineLevel="2" x14ac:dyDescent="0.15">
      <c r="F242" s="260"/>
    </row>
    <row r="243" spans="1:7" s="254" customFormat="1" outlineLevel="2" x14ac:dyDescent="0.15">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15">
      <c r="A244" s="265" t="str">
        <f xml:space="preserve"> 'PD12'!O$72</f>
        <v>PD12.53</v>
      </c>
      <c r="B244" s="251"/>
      <c r="C244" s="252"/>
      <c r="D244" s="253"/>
      <c r="E244" s="254" t="s">
        <v>576</v>
      </c>
      <c r="F244" s="264">
        <f t="shared" si="6"/>
        <v>1.2392658780309731</v>
      </c>
      <c r="G244" s="254" t="s">
        <v>158</v>
      </c>
    </row>
    <row r="245" spans="1:7" s="254" customFormat="1" outlineLevel="2" x14ac:dyDescent="0.15">
      <c r="A245" s="265" t="str">
        <f xml:space="preserve"> 'PD12'!O$72</f>
        <v>PD12.53</v>
      </c>
      <c r="B245" s="251"/>
      <c r="C245" s="252"/>
      <c r="D245" s="253"/>
      <c r="E245" s="254" t="s">
        <v>577</v>
      </c>
      <c r="F245" s="264">
        <f t="shared" si="6"/>
        <v>1.2392658780309731</v>
      </c>
      <c r="G245" s="254" t="s">
        <v>158</v>
      </c>
    </row>
    <row r="246" spans="1:7" s="254" customFormat="1" outlineLevel="2" x14ac:dyDescent="0.15">
      <c r="A246" s="265" t="str">
        <f xml:space="preserve"> 'PD12'!O$72</f>
        <v>PD12.53</v>
      </c>
      <c r="B246" s="251"/>
      <c r="C246" s="252"/>
      <c r="D246" s="253"/>
      <c r="E246" s="254" t="s">
        <v>578</v>
      </c>
      <c r="F246" s="264">
        <f t="shared" si="6"/>
        <v>0</v>
      </c>
      <c r="G246" s="254" t="s">
        <v>158</v>
      </c>
    </row>
    <row r="247" spans="1:7" s="254" customFormat="1" outlineLevel="2" x14ac:dyDescent="0.15">
      <c r="A247" s="265" t="str">
        <f xml:space="preserve"> 'PD12'!O$72</f>
        <v>PD12.53</v>
      </c>
      <c r="B247" s="251"/>
      <c r="C247" s="252"/>
      <c r="D247" s="253"/>
      <c r="E247" s="254" t="s">
        <v>579</v>
      </c>
      <c r="F247" s="264">
        <f t="shared" si="6"/>
        <v>0</v>
      </c>
      <c r="G247" s="254" t="s">
        <v>158</v>
      </c>
    </row>
    <row r="248" spans="1:7" s="254" customFormat="1" outlineLevel="2" x14ac:dyDescent="0.15">
      <c r="A248" s="265" t="str">
        <f xml:space="preserve"> 'PD12'!O$72</f>
        <v>PD12.53</v>
      </c>
      <c r="B248" s="251"/>
      <c r="C248" s="252"/>
      <c r="D248" s="253"/>
      <c r="E248" s="254" t="s">
        <v>580</v>
      </c>
      <c r="F248" s="264">
        <f t="shared" si="6"/>
        <v>0</v>
      </c>
      <c r="G248" s="254" t="s">
        <v>158</v>
      </c>
    </row>
    <row r="249" spans="1:7" s="254" customFormat="1" outlineLevel="2" x14ac:dyDescent="0.15">
      <c r="A249" s="265" t="str">
        <f xml:space="preserve"> 'PD12'!O$72</f>
        <v>PD12.53</v>
      </c>
      <c r="B249" s="251"/>
      <c r="C249" s="252"/>
      <c r="D249" s="253"/>
      <c r="E249" s="254" t="s">
        <v>581</v>
      </c>
      <c r="F249" s="264">
        <f t="shared" si="6"/>
        <v>0</v>
      </c>
      <c r="G249" s="254" t="s">
        <v>158</v>
      </c>
    </row>
    <row r="250" spans="1:7" s="254" customFormat="1" outlineLevel="2" x14ac:dyDescent="0.15">
      <c r="A250" s="265" t="str">
        <f xml:space="preserve"> 'PD12'!O$72</f>
        <v>PD12.53</v>
      </c>
      <c r="B250" s="251"/>
      <c r="C250" s="252"/>
      <c r="D250" s="253"/>
      <c r="E250" s="254" t="s">
        <v>582</v>
      </c>
      <c r="F250" s="264">
        <f t="shared" si="6"/>
        <v>0</v>
      </c>
      <c r="G250" s="254" t="s">
        <v>158</v>
      </c>
    </row>
    <row r="251" spans="1:7" outlineLevel="2" x14ac:dyDescent="0.15">
      <c r="F251" s="260"/>
    </row>
    <row r="252" spans="1:7" s="254" customFormat="1" outlineLevel="2" x14ac:dyDescent="0.15">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15">
      <c r="A253" s="265" t="str">
        <f xml:space="preserve"> 'PD12'!O$73</f>
        <v>PD12.54</v>
      </c>
      <c r="B253" s="251"/>
      <c r="C253" s="252"/>
      <c r="D253" s="253"/>
      <c r="E253" s="254" t="s">
        <v>584</v>
      </c>
      <c r="F253" s="264">
        <f t="shared" si="7"/>
        <v>0</v>
      </c>
      <c r="G253" s="254" t="s">
        <v>158</v>
      </c>
    </row>
    <row r="254" spans="1:7" s="254" customFormat="1" outlineLevel="2" x14ac:dyDescent="0.15">
      <c r="A254" s="265" t="str">
        <f xml:space="preserve"> 'PD12'!O$73</f>
        <v>PD12.54</v>
      </c>
      <c r="B254" s="251"/>
      <c r="C254" s="252"/>
      <c r="D254" s="253"/>
      <c r="E254" s="254" t="s">
        <v>585</v>
      </c>
      <c r="F254" s="264">
        <f t="shared" si="7"/>
        <v>0</v>
      </c>
      <c r="G254" s="254" t="s">
        <v>158</v>
      </c>
    </row>
    <row r="255" spans="1:7" s="254" customFormat="1" outlineLevel="2" x14ac:dyDescent="0.15">
      <c r="A255" s="265" t="str">
        <f xml:space="preserve"> 'PD12'!O$73</f>
        <v>PD12.54</v>
      </c>
      <c r="B255" s="251"/>
      <c r="C255" s="252"/>
      <c r="D255" s="253"/>
      <c r="E255" s="254" t="s">
        <v>586</v>
      </c>
      <c r="F255" s="264">
        <f t="shared" si="7"/>
        <v>0</v>
      </c>
      <c r="G255" s="254" t="s">
        <v>158</v>
      </c>
    </row>
    <row r="256" spans="1:7" s="254" customFormat="1" outlineLevel="2" x14ac:dyDescent="0.15">
      <c r="A256" s="265" t="str">
        <f xml:space="preserve"> 'PD12'!O$73</f>
        <v>PD12.54</v>
      </c>
      <c r="B256" s="251"/>
      <c r="C256" s="252"/>
      <c r="D256" s="253"/>
      <c r="E256" s="254" t="s">
        <v>587</v>
      </c>
      <c r="F256" s="264">
        <f t="shared" si="7"/>
        <v>0</v>
      </c>
      <c r="G256" s="254" t="s">
        <v>158</v>
      </c>
    </row>
    <row r="257" spans="1:7" s="254" customFormat="1" outlineLevel="2" x14ac:dyDescent="0.15">
      <c r="A257" s="265" t="str">
        <f xml:space="preserve"> 'PD12'!O$73</f>
        <v>PD12.54</v>
      </c>
      <c r="B257" s="251"/>
      <c r="C257" s="252"/>
      <c r="D257" s="253"/>
      <c r="E257" s="254" t="s">
        <v>588</v>
      </c>
      <c r="F257" s="264">
        <f t="shared" si="7"/>
        <v>0</v>
      </c>
      <c r="G257" s="254" t="s">
        <v>158</v>
      </c>
    </row>
    <row r="258" spans="1:7" s="254" customFormat="1" outlineLevel="2" x14ac:dyDescent="0.15">
      <c r="A258" s="265" t="str">
        <f xml:space="preserve"> 'PD12'!O$73</f>
        <v>PD12.54</v>
      </c>
      <c r="B258" s="251"/>
      <c r="C258" s="252"/>
      <c r="D258" s="253"/>
      <c r="E258" s="254" t="s">
        <v>589</v>
      </c>
      <c r="F258" s="264">
        <f t="shared" si="7"/>
        <v>0</v>
      </c>
      <c r="G258" s="254" t="s">
        <v>158</v>
      </c>
    </row>
    <row r="259" spans="1:7" s="254" customFormat="1" outlineLevel="2" x14ac:dyDescent="0.15">
      <c r="A259" s="265" t="str">
        <f xml:space="preserve"> 'PD12'!O$73</f>
        <v>PD12.54</v>
      </c>
      <c r="B259" s="251"/>
      <c r="C259" s="252"/>
      <c r="D259" s="253"/>
      <c r="E259" s="254" t="s">
        <v>590</v>
      </c>
      <c r="F259" s="264">
        <f t="shared" si="7"/>
        <v>0</v>
      </c>
      <c r="G259" s="254" t="s">
        <v>158</v>
      </c>
    </row>
    <row r="260" spans="1:7" outlineLevel="2" x14ac:dyDescent="0.15">
      <c r="F260" s="260"/>
    </row>
    <row r="261" spans="1:7" s="268" customFormat="1" outlineLevel="2" x14ac:dyDescent="0.15">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15">
      <c r="A262" s="265" t="str">
        <f xml:space="preserve"> 'PD12'!O$75</f>
        <v>PD12.56</v>
      </c>
      <c r="B262" s="265"/>
      <c r="C262" s="266"/>
      <c r="D262" s="267"/>
      <c r="E262" s="268" t="s">
        <v>592</v>
      </c>
      <c r="F262" s="264">
        <f t="shared" si="8"/>
        <v>0</v>
      </c>
      <c r="G262" s="268" t="s">
        <v>158</v>
      </c>
    </row>
    <row r="263" spans="1:7" s="268" customFormat="1" outlineLevel="2" x14ac:dyDescent="0.15">
      <c r="A263" s="265" t="str">
        <f xml:space="preserve"> 'PD12'!O$75</f>
        <v>PD12.56</v>
      </c>
      <c r="B263" s="265"/>
      <c r="C263" s="266"/>
      <c r="D263" s="267"/>
      <c r="E263" s="268" t="s">
        <v>593</v>
      </c>
      <c r="F263" s="264">
        <f t="shared" si="8"/>
        <v>0</v>
      </c>
      <c r="G263" s="268" t="s">
        <v>158</v>
      </c>
    </row>
    <row r="264" spans="1:7" s="268" customFormat="1" outlineLevel="2" x14ac:dyDescent="0.15">
      <c r="A264" s="265" t="str">
        <f xml:space="preserve"> 'PD12'!O$75</f>
        <v>PD12.56</v>
      </c>
      <c r="B264" s="265"/>
      <c r="C264" s="266"/>
      <c r="D264" s="267"/>
      <c r="E264" s="268" t="s">
        <v>594</v>
      </c>
      <c r="F264" s="264">
        <f t="shared" si="8"/>
        <v>0</v>
      </c>
      <c r="G264" s="268" t="s">
        <v>158</v>
      </c>
    </row>
    <row r="265" spans="1:7" s="268" customFormat="1" outlineLevel="2" x14ac:dyDescent="0.15">
      <c r="A265" s="265" t="str">
        <f xml:space="preserve"> 'PD12'!O$75</f>
        <v>PD12.56</v>
      </c>
      <c r="B265" s="265"/>
      <c r="C265" s="266"/>
      <c r="D265" s="267"/>
      <c r="E265" s="268" t="s">
        <v>595</v>
      </c>
      <c r="F265" s="264">
        <f t="shared" si="8"/>
        <v>0</v>
      </c>
      <c r="G265" s="268" t="s">
        <v>158</v>
      </c>
    </row>
    <row r="266" spans="1:7" s="268" customFormat="1" outlineLevel="2" x14ac:dyDescent="0.15">
      <c r="A266" s="265" t="str">
        <f xml:space="preserve"> 'PD12'!O$75</f>
        <v>PD12.56</v>
      </c>
      <c r="B266" s="265"/>
      <c r="C266" s="266"/>
      <c r="D266" s="267"/>
      <c r="E266" s="268" t="s">
        <v>596</v>
      </c>
      <c r="F266" s="264">
        <f t="shared" si="8"/>
        <v>0</v>
      </c>
      <c r="G266" s="268" t="s">
        <v>158</v>
      </c>
    </row>
    <row r="267" spans="1:7" s="268" customFormat="1" outlineLevel="2" x14ac:dyDescent="0.15">
      <c r="A267" s="265" t="str">
        <f xml:space="preserve"> 'PD12'!O$75</f>
        <v>PD12.56</v>
      </c>
      <c r="B267" s="265"/>
      <c r="C267" s="266"/>
      <c r="D267" s="267"/>
      <c r="E267" s="268" t="s">
        <v>597</v>
      </c>
      <c r="F267" s="264">
        <f t="shared" si="8"/>
        <v>0</v>
      </c>
      <c r="G267" s="268" t="s">
        <v>158</v>
      </c>
    </row>
    <row r="268" spans="1:7" s="268" customFormat="1" outlineLevel="2" x14ac:dyDescent="0.15">
      <c r="A268" s="265" t="str">
        <f xml:space="preserve"> 'PD12'!O$75</f>
        <v>PD12.56</v>
      </c>
      <c r="B268" s="265"/>
      <c r="C268" s="266"/>
      <c r="D268" s="267"/>
      <c r="E268" s="268" t="s">
        <v>598</v>
      </c>
      <c r="F268" s="264">
        <f t="shared" si="8"/>
        <v>0</v>
      </c>
      <c r="G268" s="268" t="s">
        <v>158</v>
      </c>
    </row>
    <row r="269" spans="1:7" outlineLevel="2" x14ac:dyDescent="0.15">
      <c r="F269" s="260"/>
    </row>
    <row r="270" spans="1:7" s="254" customFormat="1" outlineLevel="2" x14ac:dyDescent="0.15">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15">
      <c r="A271" s="265" t="str">
        <f xml:space="preserve"> 'PD12'!O$77</f>
        <v>PD12.58</v>
      </c>
      <c r="B271" s="251"/>
      <c r="C271" s="252"/>
      <c r="D271" s="253"/>
      <c r="E271" s="254" t="s">
        <v>600</v>
      </c>
      <c r="F271" s="264">
        <f t="shared" si="9"/>
        <v>0</v>
      </c>
      <c r="G271" s="254" t="s">
        <v>158</v>
      </c>
    </row>
    <row r="272" spans="1:7" s="254" customFormat="1" outlineLevel="2" x14ac:dyDescent="0.15">
      <c r="A272" s="265" t="str">
        <f xml:space="preserve"> 'PD12'!O$77</f>
        <v>PD12.58</v>
      </c>
      <c r="B272" s="251"/>
      <c r="C272" s="252"/>
      <c r="D272" s="253"/>
      <c r="E272" s="254" t="s">
        <v>601</v>
      </c>
      <c r="F272" s="264">
        <f t="shared" si="9"/>
        <v>0</v>
      </c>
      <c r="G272" s="254" t="s">
        <v>158</v>
      </c>
    </row>
    <row r="273" spans="1:7" s="254" customFormat="1" outlineLevel="2" x14ac:dyDescent="0.15">
      <c r="A273" s="265" t="str">
        <f xml:space="preserve"> 'PD12'!O$77</f>
        <v>PD12.58</v>
      </c>
      <c r="B273" s="251"/>
      <c r="C273" s="252"/>
      <c r="D273" s="253"/>
      <c r="E273" s="254" t="s">
        <v>602</v>
      </c>
      <c r="F273" s="264">
        <f t="shared" si="9"/>
        <v>0</v>
      </c>
      <c r="G273" s="254" t="s">
        <v>158</v>
      </c>
    </row>
    <row r="274" spans="1:7" s="254" customFormat="1" outlineLevel="2" x14ac:dyDescent="0.15">
      <c r="A274" s="265" t="str">
        <f xml:space="preserve"> 'PD12'!O$77</f>
        <v>PD12.58</v>
      </c>
      <c r="B274" s="251"/>
      <c r="C274" s="252"/>
      <c r="D274" s="253"/>
      <c r="E274" s="254" t="s">
        <v>603</v>
      </c>
      <c r="F274" s="264">
        <f t="shared" si="9"/>
        <v>0</v>
      </c>
      <c r="G274" s="254" t="s">
        <v>158</v>
      </c>
    </row>
    <row r="275" spans="1:7" s="254" customFormat="1" outlineLevel="2" x14ac:dyDescent="0.15">
      <c r="A275" s="265" t="str">
        <f xml:space="preserve"> 'PD12'!O$77</f>
        <v>PD12.58</v>
      </c>
      <c r="B275" s="251"/>
      <c r="C275" s="252"/>
      <c r="D275" s="253"/>
      <c r="E275" s="254" t="s">
        <v>604</v>
      </c>
      <c r="F275" s="264">
        <f t="shared" si="9"/>
        <v>0</v>
      </c>
      <c r="G275" s="254" t="s">
        <v>158</v>
      </c>
    </row>
    <row r="276" spans="1:7" s="254" customFormat="1" outlineLevel="2" x14ac:dyDescent="0.15">
      <c r="A276" s="265" t="str">
        <f xml:space="preserve"> 'PD12'!O$77</f>
        <v>PD12.58</v>
      </c>
      <c r="B276" s="251"/>
      <c r="C276" s="252"/>
      <c r="D276" s="253"/>
      <c r="E276" s="254" t="s">
        <v>605</v>
      </c>
      <c r="F276" s="264">
        <f t="shared" si="9"/>
        <v>0</v>
      </c>
      <c r="G276" s="254" t="s">
        <v>158</v>
      </c>
    </row>
    <row r="277" spans="1:7" s="254" customFormat="1" outlineLevel="2" x14ac:dyDescent="0.15">
      <c r="A277" s="265" t="str">
        <f xml:space="preserve"> 'PD12'!O$77</f>
        <v>PD12.58</v>
      </c>
      <c r="B277" s="251"/>
      <c r="C277" s="252"/>
      <c r="D277" s="253"/>
      <c r="E277" s="254" t="s">
        <v>606</v>
      </c>
      <c r="F277" s="264">
        <f t="shared" si="9"/>
        <v>0</v>
      </c>
      <c r="G277" s="254" t="s">
        <v>158</v>
      </c>
    </row>
    <row r="278" spans="1:7" outlineLevel="2" x14ac:dyDescent="0.15">
      <c r="F278" s="260"/>
    </row>
    <row r="279" spans="1:7" s="254" customFormat="1" outlineLevel="2" x14ac:dyDescent="0.15">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15">
      <c r="A280" s="265" t="str">
        <f xml:space="preserve"> 'PD12'!O$78</f>
        <v>PD12.59</v>
      </c>
      <c r="B280" s="251"/>
      <c r="C280" s="252"/>
      <c r="D280" s="253"/>
      <c r="E280" s="254" t="s">
        <v>608</v>
      </c>
      <c r="F280" s="264">
        <f t="shared" si="10"/>
        <v>0</v>
      </c>
      <c r="G280" s="254" t="s">
        <v>158</v>
      </c>
    </row>
    <row r="281" spans="1:7" s="254" customFormat="1" outlineLevel="2" x14ac:dyDescent="0.15">
      <c r="A281" s="265" t="str">
        <f xml:space="preserve"> 'PD12'!O$78</f>
        <v>PD12.59</v>
      </c>
      <c r="B281" s="251"/>
      <c r="C281" s="252"/>
      <c r="D281" s="253"/>
      <c r="E281" s="254" t="s">
        <v>609</v>
      </c>
      <c r="F281" s="264">
        <f t="shared" si="10"/>
        <v>0</v>
      </c>
      <c r="G281" s="254" t="s">
        <v>158</v>
      </c>
    </row>
    <row r="282" spans="1:7" s="254" customFormat="1" outlineLevel="2" x14ac:dyDescent="0.15">
      <c r="A282" s="265" t="str">
        <f xml:space="preserve"> 'PD12'!O$78</f>
        <v>PD12.59</v>
      </c>
      <c r="B282" s="251"/>
      <c r="C282" s="252"/>
      <c r="D282" s="253"/>
      <c r="E282" s="254" t="s">
        <v>610</v>
      </c>
      <c r="F282" s="264">
        <f t="shared" si="10"/>
        <v>0</v>
      </c>
      <c r="G282" s="254" t="s">
        <v>158</v>
      </c>
    </row>
    <row r="283" spans="1:7" s="254" customFormat="1" outlineLevel="2" x14ac:dyDescent="0.15">
      <c r="A283" s="265" t="str">
        <f xml:space="preserve"> 'PD12'!O$78</f>
        <v>PD12.59</v>
      </c>
      <c r="B283" s="251"/>
      <c r="C283" s="252"/>
      <c r="D283" s="253"/>
      <c r="E283" s="254" t="s">
        <v>611</v>
      </c>
      <c r="F283" s="264">
        <f t="shared" si="10"/>
        <v>0</v>
      </c>
      <c r="G283" s="254" t="s">
        <v>158</v>
      </c>
    </row>
    <row r="284" spans="1:7" s="254" customFormat="1" outlineLevel="2" x14ac:dyDescent="0.15">
      <c r="A284" s="265" t="str">
        <f xml:space="preserve"> 'PD12'!O$78</f>
        <v>PD12.59</v>
      </c>
      <c r="B284" s="251"/>
      <c r="C284" s="252"/>
      <c r="D284" s="253"/>
      <c r="E284" s="254" t="s">
        <v>612</v>
      </c>
      <c r="F284" s="264">
        <f t="shared" si="10"/>
        <v>0</v>
      </c>
      <c r="G284" s="254" t="s">
        <v>158</v>
      </c>
    </row>
    <row r="285" spans="1:7" s="254" customFormat="1" outlineLevel="2" x14ac:dyDescent="0.15">
      <c r="A285" s="265" t="str">
        <f xml:space="preserve"> 'PD12'!O$78</f>
        <v>PD12.59</v>
      </c>
      <c r="B285" s="251"/>
      <c r="C285" s="252"/>
      <c r="D285" s="253"/>
      <c r="E285" s="254" t="s">
        <v>613</v>
      </c>
      <c r="F285" s="264">
        <f t="shared" si="10"/>
        <v>0</v>
      </c>
      <c r="G285" s="254" t="s">
        <v>158</v>
      </c>
    </row>
    <row r="286" spans="1:7" s="254" customFormat="1" outlineLevel="2" x14ac:dyDescent="0.15">
      <c r="A286" s="265" t="str">
        <f xml:space="preserve"> 'PD12'!O$78</f>
        <v>PD12.59</v>
      </c>
      <c r="B286" s="251"/>
      <c r="C286" s="252"/>
      <c r="D286" s="253"/>
      <c r="E286" s="254" t="s">
        <v>614</v>
      </c>
      <c r="F286" s="264">
        <f t="shared" si="10"/>
        <v>0</v>
      </c>
      <c r="G286" s="254" t="s">
        <v>158</v>
      </c>
    </row>
    <row r="287" spans="1:7" outlineLevel="2" x14ac:dyDescent="0.15">
      <c r="F287" s="260"/>
    </row>
    <row r="288" spans="1:7" s="254" customFormat="1" outlineLevel="2" x14ac:dyDescent="0.15">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15">
      <c r="A289" s="265" t="str">
        <f xml:space="preserve"> 'PD12'!O$79</f>
        <v>PD12.60</v>
      </c>
      <c r="B289" s="251"/>
      <c r="C289" s="252"/>
      <c r="D289" s="253"/>
      <c r="E289" s="254" t="s">
        <v>616</v>
      </c>
      <c r="F289" s="264">
        <f t="shared" si="11"/>
        <v>74.755957547899129</v>
      </c>
      <c r="G289" s="254" t="s">
        <v>158</v>
      </c>
    </row>
    <row r="290" spans="1:7" s="254" customFormat="1" outlineLevel="2" x14ac:dyDescent="0.15">
      <c r="A290" s="265" t="str">
        <f xml:space="preserve"> 'PD12'!O$79</f>
        <v>PD12.60</v>
      </c>
      <c r="B290" s="251"/>
      <c r="C290" s="252"/>
      <c r="D290" s="253"/>
      <c r="E290" s="254" t="s">
        <v>617</v>
      </c>
      <c r="F290" s="264">
        <f t="shared" si="11"/>
        <v>22.175899431026846</v>
      </c>
      <c r="G290" s="254" t="s">
        <v>158</v>
      </c>
    </row>
    <row r="291" spans="1:7" s="254" customFormat="1" outlineLevel="2" x14ac:dyDescent="0.15">
      <c r="A291" s="265" t="str">
        <f xml:space="preserve"> 'PD12'!O$79</f>
        <v>PD12.60</v>
      </c>
      <c r="B291" s="251"/>
      <c r="C291" s="252"/>
      <c r="D291" s="253"/>
      <c r="E291" s="254" t="s">
        <v>618</v>
      </c>
      <c r="F291" s="264">
        <f t="shared" si="11"/>
        <v>0</v>
      </c>
      <c r="G291" s="254" t="s">
        <v>158</v>
      </c>
    </row>
    <row r="292" spans="1:7" s="254" customFormat="1" outlineLevel="2" x14ac:dyDescent="0.15">
      <c r="A292" s="265" t="str">
        <f xml:space="preserve"> 'PD12'!O$79</f>
        <v>PD12.60</v>
      </c>
      <c r="B292" s="251"/>
      <c r="C292" s="252"/>
      <c r="D292" s="253"/>
      <c r="E292" s="254" t="s">
        <v>619</v>
      </c>
      <c r="F292" s="264">
        <f t="shared" si="11"/>
        <v>0</v>
      </c>
      <c r="G292" s="254" t="s">
        <v>158</v>
      </c>
    </row>
    <row r="293" spans="1:7" s="254" customFormat="1" outlineLevel="2" x14ac:dyDescent="0.15">
      <c r="A293" s="265" t="str">
        <f xml:space="preserve"> 'PD12'!O$79</f>
        <v>PD12.60</v>
      </c>
      <c r="B293" s="251"/>
      <c r="C293" s="252"/>
      <c r="D293" s="253"/>
      <c r="E293" s="254" t="s">
        <v>620</v>
      </c>
      <c r="F293" s="264">
        <f t="shared" si="11"/>
        <v>0</v>
      </c>
      <c r="G293" s="254" t="s">
        <v>158</v>
      </c>
    </row>
    <row r="294" spans="1:7" s="254" customFormat="1" outlineLevel="2" x14ac:dyDescent="0.15">
      <c r="A294" s="265" t="str">
        <f xml:space="preserve"> 'PD12'!O$79</f>
        <v>PD12.60</v>
      </c>
      <c r="B294" s="251"/>
      <c r="C294" s="252"/>
      <c r="D294" s="253"/>
      <c r="E294" s="254" t="s">
        <v>621</v>
      </c>
      <c r="F294" s="264">
        <f t="shared" si="11"/>
        <v>0</v>
      </c>
      <c r="G294" s="254" t="s">
        <v>158</v>
      </c>
    </row>
    <row r="295" spans="1:7" s="254" customFormat="1" outlineLevel="2" x14ac:dyDescent="0.15">
      <c r="A295" s="265" t="str">
        <f xml:space="preserve"> 'PD12'!O$79</f>
        <v>PD12.60</v>
      </c>
      <c r="B295" s="251"/>
      <c r="C295" s="252"/>
      <c r="D295" s="253"/>
      <c r="E295" s="254" t="s">
        <v>622</v>
      </c>
      <c r="F295" s="264">
        <f t="shared" si="11"/>
        <v>0</v>
      </c>
      <c r="G295" s="254" t="s">
        <v>158</v>
      </c>
    </row>
    <row r="296" spans="1:7" outlineLevel="2" x14ac:dyDescent="0.15">
      <c r="F296" s="260"/>
    </row>
    <row r="297" spans="1:7" s="254" customFormat="1" outlineLevel="2" x14ac:dyDescent="0.15">
      <c r="A297" s="265" t="str">
        <f xml:space="preserve"> 'PD12'!O$80</f>
        <v>PD12.61</v>
      </c>
      <c r="B297" s="251"/>
      <c r="C297" s="252"/>
      <c r="D297" s="253"/>
      <c r="E297" s="254" t="s">
        <v>623</v>
      </c>
      <c r="F297" s="264">
        <f t="shared" ref="F297:F304" si="12" xml:space="preserve"> IF(F112 = "n/a", 0, F112 * $F$193)</f>
        <v>3.0821812424542929</v>
      </c>
      <c r="G297" s="254" t="s">
        <v>158</v>
      </c>
    </row>
    <row r="298" spans="1:7" s="254" customFormat="1" outlineLevel="2" x14ac:dyDescent="0.15">
      <c r="A298" s="265" t="str">
        <f xml:space="preserve"> 'PD12'!O$80</f>
        <v>PD12.61</v>
      </c>
      <c r="B298" s="251"/>
      <c r="C298" s="252"/>
      <c r="D298" s="253"/>
      <c r="E298" s="254" t="s">
        <v>624</v>
      </c>
      <c r="F298" s="264">
        <f t="shared" si="12"/>
        <v>17.081358003741634</v>
      </c>
      <c r="G298" s="254" t="s">
        <v>158</v>
      </c>
    </row>
    <row r="299" spans="1:7" s="254" customFormat="1" outlineLevel="2" x14ac:dyDescent="0.15">
      <c r="A299" s="265" t="str">
        <f xml:space="preserve"> 'PD12'!O$80</f>
        <v>PD12.61</v>
      </c>
      <c r="B299" s="251"/>
      <c r="C299" s="252"/>
      <c r="D299" s="253"/>
      <c r="E299" s="254" t="s">
        <v>625</v>
      </c>
      <c r="F299" s="264">
        <f t="shared" si="12"/>
        <v>34.810033821232409</v>
      </c>
      <c r="G299" s="254" t="s">
        <v>158</v>
      </c>
    </row>
    <row r="300" spans="1:7" s="254" customFormat="1" outlineLevel="2" x14ac:dyDescent="0.15">
      <c r="A300" s="265" t="str">
        <f xml:space="preserve"> 'PD12'!O$80</f>
        <v>PD12.61</v>
      </c>
      <c r="B300" s="251"/>
      <c r="C300" s="252"/>
      <c r="D300" s="253"/>
      <c r="E300" s="254" t="s">
        <v>626</v>
      </c>
      <c r="F300" s="264">
        <f t="shared" si="12"/>
        <v>2.2070206608587664</v>
      </c>
      <c r="G300" s="254" t="s">
        <v>158</v>
      </c>
    </row>
    <row r="301" spans="1:7" s="254" customFormat="1" outlineLevel="2" x14ac:dyDescent="0.15">
      <c r="A301" s="265" t="str">
        <f xml:space="preserve"> 'PD12'!O$80</f>
        <v>PD12.61</v>
      </c>
      <c r="B301" s="251"/>
      <c r="C301" s="252"/>
      <c r="D301" s="253"/>
      <c r="E301" s="254" t="s">
        <v>627</v>
      </c>
      <c r="F301" s="264">
        <f t="shared" si="12"/>
        <v>0</v>
      </c>
      <c r="G301" s="254" t="s">
        <v>158</v>
      </c>
    </row>
    <row r="302" spans="1:7" s="254" customFormat="1" outlineLevel="2" x14ac:dyDescent="0.15">
      <c r="A302" s="265" t="str">
        <f xml:space="preserve"> 'PD12'!O$80</f>
        <v>PD12.61</v>
      </c>
      <c r="B302" s="251"/>
      <c r="C302" s="252"/>
      <c r="D302" s="253"/>
      <c r="E302" s="254" t="s">
        <v>628</v>
      </c>
      <c r="F302" s="264">
        <f t="shared" si="12"/>
        <v>0</v>
      </c>
      <c r="G302" s="254" t="s">
        <v>158</v>
      </c>
    </row>
    <row r="303" spans="1:7" s="254" customFormat="1" outlineLevel="2" x14ac:dyDescent="0.15">
      <c r="A303" s="265" t="str">
        <f xml:space="preserve"> 'PD12'!O$80</f>
        <v>PD12.61</v>
      </c>
      <c r="B303" s="251"/>
      <c r="C303" s="252"/>
      <c r="D303" s="253"/>
      <c r="E303" s="254" t="s">
        <v>629</v>
      </c>
      <c r="F303" s="264">
        <f t="shared" si="12"/>
        <v>0</v>
      </c>
      <c r="G303" s="254" t="s">
        <v>158</v>
      </c>
    </row>
    <row r="304" spans="1:7" s="254" customFormat="1" outlineLevel="2" x14ac:dyDescent="0.15">
      <c r="A304" s="265" t="str">
        <f xml:space="preserve"> 'PD12'!O$80</f>
        <v>PD12.61</v>
      </c>
      <c r="B304" s="251"/>
      <c r="C304" s="252"/>
      <c r="D304" s="253"/>
      <c r="E304" s="254" t="s">
        <v>630</v>
      </c>
      <c r="F304" s="264">
        <f t="shared" si="12"/>
        <v>0</v>
      </c>
      <c r="G304" s="254" t="s">
        <v>158</v>
      </c>
    </row>
    <row r="305" spans="1:7" outlineLevel="2" x14ac:dyDescent="0.15">
      <c r="F305" s="260"/>
    </row>
    <row r="306" spans="1:7" s="254" customFormat="1" outlineLevel="2" x14ac:dyDescent="0.15">
      <c r="A306" s="265" t="str">
        <f xml:space="preserve"> 'PD12'!O$82</f>
        <v>PD12.63</v>
      </c>
      <c r="B306" s="251"/>
      <c r="C306" s="252"/>
      <c r="D306" s="253"/>
      <c r="E306" s="254" t="s">
        <v>631</v>
      </c>
      <c r="F306" s="264">
        <f t="shared" ref="F306:F313" si="13" xml:space="preserve"> IF(F121 = "n/a", 0, F121 * $F$193)</f>
        <v>-14.198869988604518</v>
      </c>
      <c r="G306" s="254" t="s">
        <v>158</v>
      </c>
    </row>
    <row r="307" spans="1:7" s="254" customFormat="1" outlineLevel="2" x14ac:dyDescent="0.15">
      <c r="A307" s="265" t="str">
        <f xml:space="preserve"> 'PD12'!O$82</f>
        <v>PD12.63</v>
      </c>
      <c r="B307" s="251"/>
      <c r="C307" s="252"/>
      <c r="D307" s="253"/>
      <c r="E307" s="254" t="s">
        <v>632</v>
      </c>
      <c r="F307" s="264">
        <f t="shared" si="13"/>
        <v>181.88245245612319</v>
      </c>
      <c r="G307" s="254" t="s">
        <v>158</v>
      </c>
    </row>
    <row r="308" spans="1:7" s="254" customFormat="1" outlineLevel="2" x14ac:dyDescent="0.15">
      <c r="A308" s="265" t="str">
        <f xml:space="preserve"> 'PD12'!O$82</f>
        <v>PD12.63</v>
      </c>
      <c r="B308" s="251"/>
      <c r="C308" s="252"/>
      <c r="D308" s="253"/>
      <c r="E308" s="254" t="s">
        <v>633</v>
      </c>
      <c r="F308" s="264">
        <f t="shared" si="13"/>
        <v>59.460785359751469</v>
      </c>
      <c r="G308" s="254" t="s">
        <v>158</v>
      </c>
    </row>
    <row r="309" spans="1:7" s="254" customFormat="1" outlineLevel="2" x14ac:dyDescent="0.15">
      <c r="A309" s="265" t="str">
        <f xml:space="preserve"> 'PD12'!O$82</f>
        <v>PD12.63</v>
      </c>
      <c r="B309" s="251"/>
      <c r="C309" s="252"/>
      <c r="D309" s="253"/>
      <c r="E309" s="254" t="s">
        <v>634</v>
      </c>
      <c r="F309" s="264">
        <f t="shared" si="13"/>
        <v>0</v>
      </c>
      <c r="G309" s="254" t="s">
        <v>158</v>
      </c>
    </row>
    <row r="310" spans="1:7" s="254" customFormat="1" outlineLevel="2" x14ac:dyDescent="0.15">
      <c r="A310" s="265" t="str">
        <f xml:space="preserve"> 'PD12'!O$82</f>
        <v>PD12.63</v>
      </c>
      <c r="B310" s="251"/>
      <c r="C310" s="252"/>
      <c r="D310" s="253"/>
      <c r="E310" s="254" t="s">
        <v>635</v>
      </c>
      <c r="F310" s="264">
        <f t="shared" si="13"/>
        <v>0</v>
      </c>
      <c r="G310" s="254" t="s">
        <v>158</v>
      </c>
    </row>
    <row r="311" spans="1:7" s="254" customFormat="1" outlineLevel="2" x14ac:dyDescent="0.15">
      <c r="A311" s="265" t="str">
        <f xml:space="preserve"> 'PD12'!O$82</f>
        <v>PD12.63</v>
      </c>
      <c r="B311" s="251"/>
      <c r="C311" s="252"/>
      <c r="D311" s="253"/>
      <c r="E311" s="254" t="s">
        <v>636</v>
      </c>
      <c r="F311" s="264">
        <f t="shared" si="13"/>
        <v>0</v>
      </c>
      <c r="G311" s="254" t="s">
        <v>158</v>
      </c>
    </row>
    <row r="312" spans="1:7" s="254" customFormat="1" outlineLevel="2" x14ac:dyDescent="0.15">
      <c r="A312" s="265" t="str">
        <f xml:space="preserve"> 'PD12'!O$82</f>
        <v>PD12.63</v>
      </c>
      <c r="B312" s="251"/>
      <c r="C312" s="252"/>
      <c r="D312" s="253"/>
      <c r="E312" s="254" t="s">
        <v>637</v>
      </c>
      <c r="F312" s="264">
        <f t="shared" si="13"/>
        <v>0</v>
      </c>
      <c r="G312" s="254" t="s">
        <v>158</v>
      </c>
    </row>
    <row r="313" spans="1:7" s="254" customFormat="1" outlineLevel="2" x14ac:dyDescent="0.15">
      <c r="A313" s="265" t="str">
        <f xml:space="preserve"> 'PD12'!O$82</f>
        <v>PD12.63</v>
      </c>
      <c r="B313" s="251"/>
      <c r="C313" s="252"/>
      <c r="D313" s="253"/>
      <c r="E313" s="254" t="s">
        <v>638</v>
      </c>
      <c r="F313" s="264">
        <f t="shared" si="13"/>
        <v>0</v>
      </c>
      <c r="G313" s="254" t="s">
        <v>158</v>
      </c>
    </row>
    <row r="314" spans="1:7" outlineLevel="2" x14ac:dyDescent="0.15">
      <c r="F314" s="260"/>
    </row>
    <row r="315" spans="1:7" s="254" customFormat="1" outlineLevel="2" x14ac:dyDescent="0.15">
      <c r="A315" s="265" t="str">
        <f xml:space="preserve"> 'PD12'!O$83</f>
        <v>PD12.64</v>
      </c>
      <c r="B315" s="251"/>
      <c r="C315" s="252"/>
      <c r="D315" s="253"/>
      <c r="E315" s="254" t="s">
        <v>639</v>
      </c>
      <c r="F315" s="264">
        <f t="shared" ref="F315:F322" si="14" xml:space="preserve"> IF(F130 = "n/a", 0, F130 * $F$193)</f>
        <v>-6.6056157403357147</v>
      </c>
      <c r="G315" s="254" t="s">
        <v>158</v>
      </c>
    </row>
    <row r="316" spans="1:7" s="254" customFormat="1" outlineLevel="2" x14ac:dyDescent="0.15">
      <c r="A316" s="265" t="str">
        <f xml:space="preserve"> 'PD12'!O$83</f>
        <v>PD12.64</v>
      </c>
      <c r="B316" s="251"/>
      <c r="C316" s="252"/>
      <c r="D316" s="253"/>
      <c r="E316" s="254" t="s">
        <v>640</v>
      </c>
      <c r="F316" s="264">
        <f t="shared" si="14"/>
        <v>-55.681977843373417</v>
      </c>
      <c r="G316" s="254" t="s">
        <v>158</v>
      </c>
    </row>
    <row r="317" spans="1:7" s="254" customFormat="1" outlineLevel="2" x14ac:dyDescent="0.15">
      <c r="A317" s="265" t="str">
        <f xml:space="preserve"> 'PD12'!O$83</f>
        <v>PD12.64</v>
      </c>
      <c r="B317" s="251"/>
      <c r="C317" s="252"/>
      <c r="D317" s="253"/>
      <c r="E317" s="254" t="s">
        <v>641</v>
      </c>
      <c r="F317" s="264">
        <f t="shared" si="14"/>
        <v>-79.782911386445818</v>
      </c>
      <c r="G317" s="254" t="s">
        <v>158</v>
      </c>
    </row>
    <row r="318" spans="1:7" s="254" customFormat="1" outlineLevel="2" x14ac:dyDescent="0.15">
      <c r="A318" s="265" t="str">
        <f xml:space="preserve"> 'PD12'!O$83</f>
        <v>PD12.64</v>
      </c>
      <c r="B318" s="251"/>
      <c r="C318" s="252"/>
      <c r="D318" s="253"/>
      <c r="E318" s="254" t="s">
        <v>642</v>
      </c>
      <c r="F318" s="264">
        <f t="shared" si="14"/>
        <v>-14.623911218525647</v>
      </c>
      <c r="G318" s="254" t="s">
        <v>158</v>
      </c>
    </row>
    <row r="319" spans="1:7" s="254" customFormat="1" outlineLevel="2" x14ac:dyDescent="0.15">
      <c r="A319" s="265" t="str">
        <f xml:space="preserve"> 'PD12'!O$83</f>
        <v>PD12.64</v>
      </c>
      <c r="B319" s="251"/>
      <c r="C319" s="252"/>
      <c r="D319" s="253"/>
      <c r="E319" s="254" t="s">
        <v>643</v>
      </c>
      <c r="F319" s="264">
        <f t="shared" si="14"/>
        <v>0</v>
      </c>
      <c r="G319" s="254" t="s">
        <v>158</v>
      </c>
    </row>
    <row r="320" spans="1:7" s="254" customFormat="1" outlineLevel="2" x14ac:dyDescent="0.15">
      <c r="A320" s="265" t="str">
        <f xml:space="preserve"> 'PD12'!O$83</f>
        <v>PD12.64</v>
      </c>
      <c r="B320" s="251"/>
      <c r="C320" s="252"/>
      <c r="D320" s="253"/>
      <c r="E320" s="254" t="s">
        <v>644</v>
      </c>
      <c r="F320" s="264">
        <f t="shared" si="14"/>
        <v>0</v>
      </c>
      <c r="G320" s="254" t="s">
        <v>158</v>
      </c>
    </row>
    <row r="321" spans="1:7" s="254" customFormat="1" outlineLevel="2" x14ac:dyDescent="0.15">
      <c r="A321" s="265" t="str">
        <f xml:space="preserve"> 'PD12'!O$83</f>
        <v>PD12.64</v>
      </c>
      <c r="B321" s="251"/>
      <c r="C321" s="252"/>
      <c r="D321" s="253"/>
      <c r="E321" s="254" t="s">
        <v>645</v>
      </c>
      <c r="F321" s="264">
        <f t="shared" si="14"/>
        <v>0</v>
      </c>
      <c r="G321" s="254" t="s">
        <v>158</v>
      </c>
    </row>
    <row r="322" spans="1:7" s="254" customFormat="1" outlineLevel="2" x14ac:dyDescent="0.15">
      <c r="A322" s="265" t="str">
        <f xml:space="preserve"> 'PD12'!O$83</f>
        <v>PD12.64</v>
      </c>
      <c r="B322" s="251"/>
      <c r="C322" s="252"/>
      <c r="D322" s="253"/>
      <c r="E322" s="254" t="s">
        <v>646</v>
      </c>
      <c r="F322" s="264">
        <f t="shared" si="14"/>
        <v>0</v>
      </c>
      <c r="G322" s="254" t="s">
        <v>158</v>
      </c>
    </row>
    <row r="323" spans="1:7" outlineLevel="2" x14ac:dyDescent="0.15">
      <c r="F323" s="260"/>
    </row>
    <row r="324" spans="1:7" s="254" customFormat="1" outlineLevel="2" x14ac:dyDescent="0.15">
      <c r="A324" s="265" t="str">
        <f xml:space="preserve"> 'PD12'!O$84</f>
        <v>PD12.65</v>
      </c>
      <c r="B324" s="251"/>
      <c r="C324" s="252"/>
      <c r="D324" s="253"/>
      <c r="E324" s="254" t="s">
        <v>647</v>
      </c>
      <c r="F324" s="264">
        <f t="shared" ref="F324:F331" si="15" xml:space="preserve"> IF(F139 = "n/a", 0, F139 * $F$193)</f>
        <v>2.8019336189314328</v>
      </c>
      <c r="G324" s="254" t="s">
        <v>158</v>
      </c>
    </row>
    <row r="325" spans="1:7" s="254" customFormat="1" outlineLevel="2" x14ac:dyDescent="0.15">
      <c r="A325" s="265" t="str">
        <f xml:space="preserve"> 'PD12'!O$84</f>
        <v>PD12.65</v>
      </c>
      <c r="B325" s="251"/>
      <c r="C325" s="252"/>
      <c r="D325" s="253"/>
      <c r="E325" s="254" t="s">
        <v>648</v>
      </c>
      <c r="F325" s="264">
        <f t="shared" si="15"/>
        <v>19.48042661368796</v>
      </c>
      <c r="G325" s="254" t="s">
        <v>158</v>
      </c>
    </row>
    <row r="326" spans="1:7" s="254" customFormat="1" outlineLevel="2" x14ac:dyDescent="0.15">
      <c r="A326" s="265" t="str">
        <f xml:space="preserve"> 'PD12'!O$84</f>
        <v>PD12.65</v>
      </c>
      <c r="B326" s="251"/>
      <c r="C326" s="252"/>
      <c r="D326" s="253"/>
      <c r="E326" s="254" t="s">
        <v>649</v>
      </c>
      <c r="F326" s="264">
        <f t="shared" si="15"/>
        <v>35.878452552697745</v>
      </c>
      <c r="G326" s="254" t="s">
        <v>158</v>
      </c>
    </row>
    <row r="327" spans="1:7" s="254" customFormat="1" outlineLevel="2" x14ac:dyDescent="0.15">
      <c r="A327" s="265" t="str">
        <f xml:space="preserve"> 'PD12'!O$84</f>
        <v>PD12.65</v>
      </c>
      <c r="B327" s="251"/>
      <c r="C327" s="252"/>
      <c r="D327" s="253"/>
      <c r="E327" s="254" t="s">
        <v>650</v>
      </c>
      <c r="F327" s="264">
        <f t="shared" si="15"/>
        <v>3.4155621761921813</v>
      </c>
      <c r="G327" s="254" t="s">
        <v>158</v>
      </c>
    </row>
    <row r="328" spans="1:7" s="254" customFormat="1" outlineLevel="2" x14ac:dyDescent="0.15">
      <c r="A328" s="265" t="str">
        <f xml:space="preserve"> 'PD12'!O$84</f>
        <v>PD12.65</v>
      </c>
      <c r="B328" s="251"/>
      <c r="C328" s="252"/>
      <c r="D328" s="253"/>
      <c r="E328" s="254" t="s">
        <v>651</v>
      </c>
      <c r="F328" s="264">
        <f t="shared" si="15"/>
        <v>0</v>
      </c>
      <c r="G328" s="254" t="s">
        <v>158</v>
      </c>
    </row>
    <row r="329" spans="1:7" s="254" customFormat="1" outlineLevel="2" x14ac:dyDescent="0.15">
      <c r="A329" s="265" t="str">
        <f xml:space="preserve"> 'PD12'!O$84</f>
        <v>PD12.65</v>
      </c>
      <c r="B329" s="251"/>
      <c r="C329" s="252"/>
      <c r="D329" s="253"/>
      <c r="E329" s="254" t="s">
        <v>652</v>
      </c>
      <c r="F329" s="264">
        <f t="shared" si="15"/>
        <v>0</v>
      </c>
      <c r="G329" s="254" t="s">
        <v>158</v>
      </c>
    </row>
    <row r="330" spans="1:7" s="254" customFormat="1" outlineLevel="2" x14ac:dyDescent="0.15">
      <c r="A330" s="265" t="str">
        <f xml:space="preserve"> 'PD12'!O$84</f>
        <v>PD12.65</v>
      </c>
      <c r="B330" s="251"/>
      <c r="C330" s="252"/>
      <c r="D330" s="253"/>
      <c r="E330" s="254" t="s">
        <v>653</v>
      </c>
      <c r="F330" s="264">
        <f t="shared" si="15"/>
        <v>0</v>
      </c>
      <c r="G330" s="254" t="s">
        <v>158</v>
      </c>
    </row>
    <row r="331" spans="1:7" s="254" customFormat="1" outlineLevel="2" x14ac:dyDescent="0.15">
      <c r="A331" s="265" t="str">
        <f xml:space="preserve"> 'PD12'!O$84</f>
        <v>PD12.65</v>
      </c>
      <c r="B331" s="251"/>
      <c r="C331" s="252"/>
      <c r="D331" s="253"/>
      <c r="E331" s="254" t="s">
        <v>654</v>
      </c>
      <c r="F331" s="264">
        <f t="shared" si="15"/>
        <v>0</v>
      </c>
      <c r="G331" s="254" t="s">
        <v>158</v>
      </c>
    </row>
    <row r="332" spans="1:7" outlineLevel="2" x14ac:dyDescent="0.15">
      <c r="F332" s="260"/>
    </row>
    <row r="333" spans="1:7" s="254" customFormat="1" outlineLevel="2" x14ac:dyDescent="0.15">
      <c r="A333" s="265" t="str">
        <f xml:space="preserve"> 'PD12'!O$85</f>
        <v>PD12.66</v>
      </c>
      <c r="B333" s="251"/>
      <c r="C333" s="252"/>
      <c r="D333" s="253"/>
      <c r="E333" s="254" t="s">
        <v>655</v>
      </c>
      <c r="F333" s="264">
        <f t="shared" ref="F333:F340" si="16" xml:space="preserve"> IF(F148 = "n/a", 0, F148 * $F$193)</f>
        <v>-6.8855455893646234</v>
      </c>
      <c r="G333" s="254" t="s">
        <v>158</v>
      </c>
    </row>
    <row r="334" spans="1:7" s="254" customFormat="1" outlineLevel="2" x14ac:dyDescent="0.15">
      <c r="A334" s="265" t="str">
        <f xml:space="preserve"> 'PD12'!O$85</f>
        <v>PD12.66</v>
      </c>
      <c r="B334" s="251"/>
      <c r="C334" s="252"/>
      <c r="D334" s="253"/>
      <c r="E334" s="254" t="s">
        <v>656</v>
      </c>
      <c r="F334" s="264">
        <f t="shared" si="16"/>
        <v>0</v>
      </c>
      <c r="G334" s="254" t="s">
        <v>158</v>
      </c>
    </row>
    <row r="335" spans="1:7" s="254" customFormat="1" outlineLevel="2" x14ac:dyDescent="0.15">
      <c r="A335" s="265" t="str">
        <f xml:space="preserve"> 'PD12'!O$85</f>
        <v>PD12.66</v>
      </c>
      <c r="B335" s="251"/>
      <c r="C335" s="252"/>
      <c r="D335" s="253"/>
      <c r="E335" s="254" t="s">
        <v>657</v>
      </c>
      <c r="F335" s="264">
        <f t="shared" si="16"/>
        <v>0</v>
      </c>
      <c r="G335" s="254" t="s">
        <v>158</v>
      </c>
    </row>
    <row r="336" spans="1:7" s="254" customFormat="1" outlineLevel="2" x14ac:dyDescent="0.15">
      <c r="A336" s="265" t="str">
        <f xml:space="preserve"> 'PD12'!O$85</f>
        <v>PD12.66</v>
      </c>
      <c r="B336" s="251"/>
      <c r="C336" s="252"/>
      <c r="D336" s="253"/>
      <c r="E336" s="254" t="s">
        <v>658</v>
      </c>
      <c r="F336" s="264">
        <f t="shared" si="16"/>
        <v>0</v>
      </c>
      <c r="G336" s="254" t="s">
        <v>158</v>
      </c>
    </row>
    <row r="337" spans="1:7" s="254" customFormat="1" outlineLevel="2" x14ac:dyDescent="0.15">
      <c r="A337" s="265" t="str">
        <f xml:space="preserve"> 'PD12'!O$85</f>
        <v>PD12.66</v>
      </c>
      <c r="B337" s="251"/>
      <c r="C337" s="252"/>
      <c r="D337" s="253"/>
      <c r="E337" s="254" t="s">
        <v>659</v>
      </c>
      <c r="F337" s="264">
        <f t="shared" si="16"/>
        <v>0</v>
      </c>
      <c r="G337" s="254" t="s">
        <v>158</v>
      </c>
    </row>
    <row r="338" spans="1:7" s="254" customFormat="1" outlineLevel="2" x14ac:dyDescent="0.15">
      <c r="A338" s="265" t="str">
        <f xml:space="preserve"> 'PD12'!O$85</f>
        <v>PD12.66</v>
      </c>
      <c r="B338" s="251"/>
      <c r="C338" s="252"/>
      <c r="D338" s="253"/>
      <c r="E338" s="254" t="s">
        <v>660</v>
      </c>
      <c r="F338" s="264">
        <f t="shared" si="16"/>
        <v>0</v>
      </c>
      <c r="G338" s="254" t="s">
        <v>158</v>
      </c>
    </row>
    <row r="339" spans="1:7" s="254" customFormat="1" outlineLevel="2" x14ac:dyDescent="0.15">
      <c r="A339" s="265" t="str">
        <f xml:space="preserve"> 'PD12'!O$85</f>
        <v>PD12.66</v>
      </c>
      <c r="B339" s="251"/>
      <c r="C339" s="252"/>
      <c r="D339" s="253"/>
      <c r="E339" s="254" t="s">
        <v>661</v>
      </c>
      <c r="F339" s="264">
        <f t="shared" si="16"/>
        <v>0</v>
      </c>
      <c r="G339" s="254" t="s">
        <v>158</v>
      </c>
    </row>
    <row r="340" spans="1:7" s="254" customFormat="1" outlineLevel="2" x14ac:dyDescent="0.15">
      <c r="A340" s="265" t="str">
        <f xml:space="preserve"> 'PD12'!O$85</f>
        <v>PD12.66</v>
      </c>
      <c r="B340" s="251"/>
      <c r="C340" s="252"/>
      <c r="D340" s="253"/>
      <c r="E340" s="254" t="s">
        <v>662</v>
      </c>
      <c r="F340" s="264">
        <f t="shared" si="16"/>
        <v>0</v>
      </c>
      <c r="G340" s="254" t="s">
        <v>158</v>
      </c>
    </row>
    <row r="341" spans="1:7" outlineLevel="2" x14ac:dyDescent="0.15">
      <c r="F341" s="260"/>
    </row>
    <row r="342" spans="1:7" s="254" customFormat="1" outlineLevel="2" x14ac:dyDescent="0.15">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15">
      <c r="A343" s="265" t="str">
        <f xml:space="preserve"> 'PD12'!O$86</f>
        <v>PD12.67</v>
      </c>
      <c r="B343" s="251"/>
      <c r="C343" s="252"/>
      <c r="D343" s="253"/>
      <c r="E343" s="254" t="s">
        <v>664</v>
      </c>
      <c r="F343" s="264">
        <f t="shared" si="17"/>
        <v>0</v>
      </c>
      <c r="G343" s="254" t="s">
        <v>158</v>
      </c>
    </row>
    <row r="344" spans="1:7" s="254" customFormat="1" outlineLevel="2" x14ac:dyDescent="0.15">
      <c r="A344" s="265" t="str">
        <f xml:space="preserve"> 'PD12'!O$86</f>
        <v>PD12.67</v>
      </c>
      <c r="B344" s="251"/>
      <c r="C344" s="252"/>
      <c r="D344" s="253"/>
      <c r="E344" s="254" t="s">
        <v>665</v>
      </c>
      <c r="F344" s="264">
        <f t="shared" si="17"/>
        <v>0</v>
      </c>
      <c r="G344" s="254" t="s">
        <v>158</v>
      </c>
    </row>
    <row r="345" spans="1:7" s="254" customFormat="1" outlineLevel="2" x14ac:dyDescent="0.15">
      <c r="A345" s="265" t="str">
        <f xml:space="preserve"> 'PD12'!O$86</f>
        <v>PD12.67</v>
      </c>
      <c r="B345" s="251"/>
      <c r="C345" s="252"/>
      <c r="D345" s="253"/>
      <c r="E345" s="254" t="s">
        <v>666</v>
      </c>
      <c r="F345" s="264">
        <f t="shared" si="17"/>
        <v>0</v>
      </c>
      <c r="G345" s="254" t="s">
        <v>158</v>
      </c>
    </row>
    <row r="346" spans="1:7" s="254" customFormat="1" outlineLevel="2" x14ac:dyDescent="0.15">
      <c r="A346" s="265" t="str">
        <f xml:space="preserve"> 'PD12'!O$86</f>
        <v>PD12.67</v>
      </c>
      <c r="B346" s="251"/>
      <c r="C346" s="252"/>
      <c r="D346" s="253"/>
      <c r="E346" s="254" t="s">
        <v>667</v>
      </c>
      <c r="F346" s="264">
        <f t="shared" si="17"/>
        <v>0</v>
      </c>
      <c r="G346" s="254" t="s">
        <v>158</v>
      </c>
    </row>
    <row r="347" spans="1:7" s="254" customFormat="1" outlineLevel="2" x14ac:dyDescent="0.15">
      <c r="A347" s="265" t="str">
        <f xml:space="preserve"> 'PD12'!O$86</f>
        <v>PD12.67</v>
      </c>
      <c r="B347" s="251"/>
      <c r="C347" s="252"/>
      <c r="D347" s="253"/>
      <c r="E347" s="254" t="s">
        <v>668</v>
      </c>
      <c r="F347" s="264">
        <f t="shared" si="17"/>
        <v>0</v>
      </c>
      <c r="G347" s="254" t="s">
        <v>158</v>
      </c>
    </row>
    <row r="348" spans="1:7" s="254" customFormat="1" outlineLevel="2" x14ac:dyDescent="0.15">
      <c r="A348" s="265" t="str">
        <f xml:space="preserve"> 'PD12'!O$86</f>
        <v>PD12.67</v>
      </c>
      <c r="B348" s="251"/>
      <c r="C348" s="252"/>
      <c r="D348" s="253"/>
      <c r="E348" s="254" t="s">
        <v>669</v>
      </c>
      <c r="F348" s="264">
        <f t="shared" si="17"/>
        <v>0</v>
      </c>
      <c r="G348" s="254" t="s">
        <v>158</v>
      </c>
    </row>
    <row r="349" spans="1:7" s="254" customFormat="1" outlineLevel="2" x14ac:dyDescent="0.15">
      <c r="A349" s="265" t="str">
        <f xml:space="preserve"> 'PD12'!O$86</f>
        <v>PD12.67</v>
      </c>
      <c r="B349" s="251"/>
      <c r="C349" s="252"/>
      <c r="D349" s="253"/>
      <c r="E349" s="254" t="s">
        <v>670</v>
      </c>
      <c r="F349" s="264">
        <f t="shared" si="17"/>
        <v>0</v>
      </c>
      <c r="G349" s="254" t="s">
        <v>158</v>
      </c>
    </row>
    <row r="350" spans="1:7" outlineLevel="2" x14ac:dyDescent="0.15">
      <c r="F350" s="260"/>
    </row>
    <row r="351" spans="1:7" s="254" customFormat="1" outlineLevel="2" x14ac:dyDescent="0.15">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15">
      <c r="A352" s="265" t="str">
        <f xml:space="preserve"> 'PD12'!O$87</f>
        <v>PD12.68</v>
      </c>
      <c r="B352" s="251"/>
      <c r="C352" s="252"/>
      <c r="D352" s="253"/>
      <c r="E352" s="254" t="s">
        <v>672</v>
      </c>
      <c r="F352" s="264">
        <f t="shared" si="18"/>
        <v>0</v>
      </c>
      <c r="G352" s="254" t="s">
        <v>158</v>
      </c>
    </row>
    <row r="353" spans="1:7" s="254" customFormat="1" outlineLevel="2" x14ac:dyDescent="0.15">
      <c r="A353" s="265" t="str">
        <f xml:space="preserve"> 'PD12'!O$87</f>
        <v>PD12.68</v>
      </c>
      <c r="B353" s="251"/>
      <c r="C353" s="252"/>
      <c r="D353" s="253"/>
      <c r="E353" s="254" t="s">
        <v>673</v>
      </c>
      <c r="F353" s="264">
        <f t="shared" si="18"/>
        <v>0</v>
      </c>
      <c r="G353" s="254" t="s">
        <v>158</v>
      </c>
    </row>
    <row r="354" spans="1:7" s="254" customFormat="1" outlineLevel="2" x14ac:dyDescent="0.15">
      <c r="A354" s="265" t="str">
        <f xml:space="preserve"> 'PD12'!O$87</f>
        <v>PD12.68</v>
      </c>
      <c r="B354" s="251"/>
      <c r="C354" s="252"/>
      <c r="D354" s="253"/>
      <c r="E354" s="254" t="s">
        <v>674</v>
      </c>
      <c r="F354" s="264">
        <f t="shared" si="18"/>
        <v>0</v>
      </c>
      <c r="G354" s="254" t="s">
        <v>158</v>
      </c>
    </row>
    <row r="355" spans="1:7" s="254" customFormat="1" outlineLevel="2" x14ac:dyDescent="0.15">
      <c r="A355" s="265" t="str">
        <f xml:space="preserve"> 'PD12'!O$87</f>
        <v>PD12.68</v>
      </c>
      <c r="B355" s="251"/>
      <c r="C355" s="252"/>
      <c r="D355" s="253"/>
      <c r="E355" s="254" t="s">
        <v>675</v>
      </c>
      <c r="F355" s="264">
        <f t="shared" si="18"/>
        <v>0</v>
      </c>
      <c r="G355" s="254" t="s">
        <v>158</v>
      </c>
    </row>
    <row r="356" spans="1:7" s="254" customFormat="1" outlineLevel="2" x14ac:dyDescent="0.15">
      <c r="A356" s="265" t="str">
        <f xml:space="preserve"> 'PD12'!O$87</f>
        <v>PD12.68</v>
      </c>
      <c r="B356" s="251"/>
      <c r="C356" s="252"/>
      <c r="D356" s="253"/>
      <c r="E356" s="254" t="s">
        <v>676</v>
      </c>
      <c r="F356" s="264">
        <f t="shared" si="18"/>
        <v>0</v>
      </c>
      <c r="G356" s="254" t="s">
        <v>158</v>
      </c>
    </row>
    <row r="357" spans="1:7" s="254" customFormat="1" outlineLevel="2" x14ac:dyDescent="0.15">
      <c r="A357" s="265" t="str">
        <f xml:space="preserve"> 'PD12'!O$87</f>
        <v>PD12.68</v>
      </c>
      <c r="B357" s="251"/>
      <c r="C357" s="252"/>
      <c r="D357" s="253"/>
      <c r="E357" s="254" t="s">
        <v>677</v>
      </c>
      <c r="F357" s="264">
        <f t="shared" si="18"/>
        <v>0</v>
      </c>
      <c r="G357" s="254" t="s">
        <v>158</v>
      </c>
    </row>
    <row r="358" spans="1:7" s="254" customFormat="1" outlineLevel="2" x14ac:dyDescent="0.15">
      <c r="A358" s="265" t="str">
        <f xml:space="preserve"> 'PD12'!O$87</f>
        <v>PD12.68</v>
      </c>
      <c r="B358" s="251"/>
      <c r="C358" s="252"/>
      <c r="D358" s="253"/>
      <c r="E358" s="254" t="s">
        <v>678</v>
      </c>
      <c r="F358" s="264">
        <f t="shared" si="18"/>
        <v>0</v>
      </c>
      <c r="G358" s="254" t="s">
        <v>158</v>
      </c>
    </row>
    <row r="359" spans="1:7" outlineLevel="2" x14ac:dyDescent="0.15">
      <c r="F359" s="260"/>
    </row>
    <row r="360" spans="1:7" s="254" customFormat="1" outlineLevel="2" x14ac:dyDescent="0.15">
      <c r="A360" s="265" t="str">
        <f xml:space="preserve"> 'PD12'!O$88</f>
        <v>PD12.69</v>
      </c>
      <c r="B360" s="251"/>
      <c r="C360" s="252"/>
      <c r="D360" s="253"/>
      <c r="E360" s="254" t="s">
        <v>679</v>
      </c>
      <c r="F360" s="264">
        <f t="shared" ref="F360:F367" si="19" xml:space="preserve"> IF(F175 = "n/a", 0, F175 * $F$193)</f>
        <v>0.13203397016413471</v>
      </c>
      <c r="G360" s="254" t="s">
        <v>158</v>
      </c>
    </row>
    <row r="361" spans="1:7" s="254" customFormat="1" outlineLevel="2" x14ac:dyDescent="0.15">
      <c r="A361" s="265" t="str">
        <f xml:space="preserve"> 'PD12'!O$88</f>
        <v>PD12.69</v>
      </c>
      <c r="B361" s="251"/>
      <c r="C361" s="252"/>
      <c r="D361" s="253"/>
      <c r="E361" s="254" t="s">
        <v>680</v>
      </c>
      <c r="F361" s="264">
        <f t="shared" si="19"/>
        <v>0</v>
      </c>
      <c r="G361" s="254" t="s">
        <v>158</v>
      </c>
    </row>
    <row r="362" spans="1:7" s="254" customFormat="1" outlineLevel="2" x14ac:dyDescent="0.15">
      <c r="A362" s="265" t="str">
        <f xml:space="preserve"> 'PD12'!O$88</f>
        <v>PD12.69</v>
      </c>
      <c r="B362" s="251"/>
      <c r="C362" s="252"/>
      <c r="D362" s="253"/>
      <c r="E362" s="254" t="s">
        <v>681</v>
      </c>
      <c r="F362" s="264">
        <f t="shared" si="19"/>
        <v>0.64501977107821684</v>
      </c>
      <c r="G362" s="254" t="s">
        <v>158</v>
      </c>
    </row>
    <row r="363" spans="1:7" s="254" customFormat="1" outlineLevel="2" x14ac:dyDescent="0.15">
      <c r="A363" s="265" t="str">
        <f xml:space="preserve"> 'PD12'!O$88</f>
        <v>PD12.69</v>
      </c>
      <c r="B363" s="251"/>
      <c r="C363" s="252"/>
      <c r="D363" s="253"/>
      <c r="E363" s="254" t="s">
        <v>682</v>
      </c>
      <c r="F363" s="264">
        <f t="shared" si="19"/>
        <v>0</v>
      </c>
      <c r="G363" s="254" t="s">
        <v>158</v>
      </c>
    </row>
    <row r="364" spans="1:7" s="254" customFormat="1" outlineLevel="2" x14ac:dyDescent="0.15">
      <c r="A364" s="265" t="str">
        <f xml:space="preserve"> 'PD12'!O$88</f>
        <v>PD12.69</v>
      </c>
      <c r="B364" s="251"/>
      <c r="C364" s="252"/>
      <c r="D364" s="253"/>
      <c r="E364" s="254" t="s">
        <v>683</v>
      </c>
      <c r="F364" s="264">
        <f t="shared" si="19"/>
        <v>0</v>
      </c>
      <c r="G364" s="254" t="s">
        <v>158</v>
      </c>
    </row>
    <row r="365" spans="1:7" s="254" customFormat="1" outlineLevel="2" x14ac:dyDescent="0.15">
      <c r="A365" s="265" t="str">
        <f xml:space="preserve"> 'PD12'!O$88</f>
        <v>PD12.69</v>
      </c>
      <c r="B365" s="251"/>
      <c r="C365" s="252"/>
      <c r="D365" s="253"/>
      <c r="E365" s="254" t="s">
        <v>684</v>
      </c>
      <c r="F365" s="264">
        <f t="shared" si="19"/>
        <v>0</v>
      </c>
      <c r="G365" s="254" t="s">
        <v>158</v>
      </c>
    </row>
    <row r="366" spans="1:7" s="254" customFormat="1" outlineLevel="2" x14ac:dyDescent="0.15">
      <c r="A366" s="265" t="str">
        <f xml:space="preserve"> 'PD12'!O$88</f>
        <v>PD12.69</v>
      </c>
      <c r="B366" s="251"/>
      <c r="C366" s="252"/>
      <c r="D366" s="253"/>
      <c r="E366" s="254" t="s">
        <v>685</v>
      </c>
      <c r="F366" s="264">
        <f t="shared" si="19"/>
        <v>0</v>
      </c>
      <c r="G366" s="254" t="s">
        <v>158</v>
      </c>
    </row>
    <row r="367" spans="1:7" s="254" customFormat="1" outlineLevel="2" x14ac:dyDescent="0.15">
      <c r="A367" s="265" t="str">
        <f xml:space="preserve"> 'PD12'!O$88</f>
        <v>PD12.69</v>
      </c>
      <c r="B367" s="251"/>
      <c r="C367" s="252"/>
      <c r="D367" s="253"/>
      <c r="E367" s="254" t="s">
        <v>686</v>
      </c>
      <c r="F367" s="264">
        <f t="shared" si="19"/>
        <v>0</v>
      </c>
      <c r="G367" s="254" t="s">
        <v>158</v>
      </c>
    </row>
    <row r="368" spans="1:7" outlineLevel="2" x14ac:dyDescent="0.15">
      <c r="F368" s="260"/>
    </row>
    <row r="369" spans="1:7" s="254" customFormat="1" outlineLevel="2" x14ac:dyDescent="0.15">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15">
      <c r="A370" s="265" t="str">
        <f xml:space="preserve"> 'PD12'!O$89</f>
        <v>PD12.70</v>
      </c>
      <c r="B370" s="251"/>
      <c r="C370" s="252"/>
      <c r="D370" s="253"/>
      <c r="E370" s="254" t="s">
        <v>688</v>
      </c>
      <c r="F370" s="264">
        <f t="shared" si="20"/>
        <v>0</v>
      </c>
      <c r="G370" s="254" t="s">
        <v>158</v>
      </c>
    </row>
    <row r="371" spans="1:7" s="254" customFormat="1" outlineLevel="2" x14ac:dyDescent="0.15">
      <c r="A371" s="265" t="str">
        <f xml:space="preserve"> 'PD12'!O$89</f>
        <v>PD12.70</v>
      </c>
      <c r="B371" s="251"/>
      <c r="C371" s="252"/>
      <c r="D371" s="253"/>
      <c r="E371" s="254" t="s">
        <v>689</v>
      </c>
      <c r="F371" s="264">
        <f t="shared" si="20"/>
        <v>0</v>
      </c>
      <c r="G371" s="254" t="s">
        <v>158</v>
      </c>
    </row>
    <row r="372" spans="1:7" s="254" customFormat="1" outlineLevel="2" x14ac:dyDescent="0.15">
      <c r="A372" s="265" t="str">
        <f xml:space="preserve"> 'PD12'!O$89</f>
        <v>PD12.70</v>
      </c>
      <c r="B372" s="251"/>
      <c r="C372" s="252"/>
      <c r="D372" s="253"/>
      <c r="E372" s="254" t="s">
        <v>690</v>
      </c>
      <c r="F372" s="264">
        <f t="shared" si="20"/>
        <v>0</v>
      </c>
      <c r="G372" s="254" t="s">
        <v>158</v>
      </c>
    </row>
    <row r="373" spans="1:7" s="254" customFormat="1" outlineLevel="2" x14ac:dyDescent="0.15">
      <c r="A373" s="265" t="str">
        <f xml:space="preserve"> 'PD12'!O$89</f>
        <v>PD12.70</v>
      </c>
      <c r="B373" s="251"/>
      <c r="C373" s="252"/>
      <c r="D373" s="253"/>
      <c r="E373" s="254" t="s">
        <v>691</v>
      </c>
      <c r="F373" s="264">
        <f t="shared" si="20"/>
        <v>0</v>
      </c>
      <c r="G373" s="254" t="s">
        <v>158</v>
      </c>
    </row>
    <row r="374" spans="1:7" s="254" customFormat="1" outlineLevel="2" x14ac:dyDescent="0.15">
      <c r="A374" s="265" t="str">
        <f xml:space="preserve"> 'PD12'!O$89</f>
        <v>PD12.70</v>
      </c>
      <c r="B374" s="251"/>
      <c r="C374" s="252"/>
      <c r="D374" s="253"/>
      <c r="E374" s="254" t="s">
        <v>692</v>
      </c>
      <c r="F374" s="264">
        <f t="shared" si="20"/>
        <v>0</v>
      </c>
      <c r="G374" s="254" t="s">
        <v>158</v>
      </c>
    </row>
    <row r="375" spans="1:7" s="254" customFormat="1" outlineLevel="2" x14ac:dyDescent="0.15">
      <c r="A375" s="265" t="str">
        <f xml:space="preserve"> 'PD12'!O$89</f>
        <v>PD12.70</v>
      </c>
      <c r="B375" s="251"/>
      <c r="C375" s="252"/>
      <c r="D375" s="253"/>
      <c r="E375" s="254" t="s">
        <v>693</v>
      </c>
      <c r="F375" s="264">
        <f t="shared" si="20"/>
        <v>0</v>
      </c>
      <c r="G375" s="254" t="s">
        <v>158</v>
      </c>
    </row>
    <row r="376" spans="1:7" s="254" customFormat="1" outlineLevel="2" x14ac:dyDescent="0.15">
      <c r="A376" s="265" t="str">
        <f xml:space="preserve"> 'PD12'!O$89</f>
        <v>PD12.70</v>
      </c>
      <c r="B376" s="251"/>
      <c r="C376" s="252"/>
      <c r="D376" s="253"/>
      <c r="E376" s="254" t="s">
        <v>694</v>
      </c>
      <c r="F376" s="264">
        <f t="shared" si="20"/>
        <v>0</v>
      </c>
      <c r="G376" s="254" t="s">
        <v>158</v>
      </c>
    </row>
    <row r="377" spans="1:7" outlineLevel="1" x14ac:dyDescent="0.15">
      <c r="F377" s="260"/>
    </row>
    <row r="378" spans="1:7" outlineLevel="1" x14ac:dyDescent="0.15">
      <c r="B378" s="10" t="s">
        <v>695</v>
      </c>
      <c r="F378" s="260"/>
    </row>
    <row r="379" spans="1:7" s="138" customFormat="1" outlineLevel="2" x14ac:dyDescent="0.15">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15">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15">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15">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15">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15">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15">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15">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15">
      <c r="A387" s="157"/>
      <c r="B387" s="157"/>
      <c r="C387" s="158"/>
      <c r="D387" s="159"/>
      <c r="F387" s="139"/>
    </row>
    <row r="388" spans="1:7" s="138" customFormat="1" outlineLevel="2" x14ac:dyDescent="0.15">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15">
      <c r="F389" s="260"/>
    </row>
    <row r="390" spans="1:7" s="254" customFormat="1" outlineLevel="2" x14ac:dyDescent="0.15">
      <c r="A390" s="265" t="str">
        <f xml:space="preserve"> 'PD12'!O$81</f>
        <v>PD12.62</v>
      </c>
      <c r="B390" s="251"/>
      <c r="C390" s="252"/>
      <c r="D390" s="253"/>
      <c r="E390" s="254" t="s">
        <v>696</v>
      </c>
      <c r="F390" s="264">
        <f xml:space="preserve"> IF(F379 = "n/a", 0, F379 * $F$388)</f>
        <v>0</v>
      </c>
      <c r="G390" s="254" t="s">
        <v>158</v>
      </c>
    </row>
    <row r="391" spans="1:7" s="254" customFormat="1" outlineLevel="2" x14ac:dyDescent="0.15">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15">
      <c r="A392" s="265" t="str">
        <f xml:space="preserve"> 'PD12'!O$81</f>
        <v>PD12.62</v>
      </c>
      <c r="B392" s="251"/>
      <c r="C392" s="252"/>
      <c r="D392" s="253"/>
      <c r="E392" s="254" t="s">
        <v>698</v>
      </c>
      <c r="F392" s="264">
        <f t="shared" si="21"/>
        <v>0</v>
      </c>
      <c r="G392" s="254" t="s">
        <v>158</v>
      </c>
    </row>
    <row r="393" spans="1:7" s="254" customFormat="1" outlineLevel="2" x14ac:dyDescent="0.15">
      <c r="A393" s="265" t="str">
        <f xml:space="preserve"> 'PD12'!O$81</f>
        <v>PD12.62</v>
      </c>
      <c r="B393" s="251"/>
      <c r="C393" s="252"/>
      <c r="D393" s="253"/>
      <c r="E393" s="254" t="s">
        <v>699</v>
      </c>
      <c r="F393" s="264">
        <f t="shared" si="21"/>
        <v>0</v>
      </c>
      <c r="G393" s="254" t="s">
        <v>158</v>
      </c>
    </row>
    <row r="394" spans="1:7" s="254" customFormat="1" outlineLevel="2" x14ac:dyDescent="0.15">
      <c r="A394" s="265" t="str">
        <f xml:space="preserve"> 'PD12'!O$81</f>
        <v>PD12.62</v>
      </c>
      <c r="B394" s="251"/>
      <c r="C394" s="252"/>
      <c r="D394" s="253"/>
      <c r="E394" s="254" t="s">
        <v>700</v>
      </c>
      <c r="F394" s="264">
        <f t="shared" si="21"/>
        <v>0</v>
      </c>
      <c r="G394" s="254" t="s">
        <v>158</v>
      </c>
    </row>
    <row r="395" spans="1:7" s="254" customFormat="1" outlineLevel="2" x14ac:dyDescent="0.15">
      <c r="A395" s="265" t="str">
        <f xml:space="preserve"> 'PD12'!O$81</f>
        <v>PD12.62</v>
      </c>
      <c r="B395" s="251"/>
      <c r="C395" s="252"/>
      <c r="D395" s="253"/>
      <c r="E395" s="254" t="s">
        <v>701</v>
      </c>
      <c r="F395" s="264">
        <f t="shared" si="21"/>
        <v>0</v>
      </c>
      <c r="G395" s="254" t="s">
        <v>158</v>
      </c>
    </row>
    <row r="396" spans="1:7" s="254" customFormat="1" outlineLevel="2" x14ac:dyDescent="0.15">
      <c r="A396" s="265" t="str">
        <f xml:space="preserve"> 'PD12'!O$81</f>
        <v>PD12.62</v>
      </c>
      <c r="B396" s="251"/>
      <c r="C396" s="252"/>
      <c r="D396" s="253"/>
      <c r="E396" s="254" t="s">
        <v>702</v>
      </c>
      <c r="F396" s="264">
        <f t="shared" si="21"/>
        <v>0</v>
      </c>
      <c r="G396" s="254" t="s">
        <v>158</v>
      </c>
    </row>
    <row r="397" spans="1:7" s="254" customFormat="1" outlineLevel="2" x14ac:dyDescent="0.15">
      <c r="A397" s="265" t="str">
        <f xml:space="preserve"> 'PD12'!O$81</f>
        <v>PD12.62</v>
      </c>
      <c r="B397" s="251"/>
      <c r="C397" s="252"/>
      <c r="D397" s="253"/>
      <c r="E397" s="254" t="s">
        <v>703</v>
      </c>
      <c r="F397" s="264">
        <f t="shared" si="21"/>
        <v>0</v>
      </c>
      <c r="G397" s="254" t="s">
        <v>158</v>
      </c>
    </row>
    <row r="398" spans="1:7" outlineLevel="1" x14ac:dyDescent="0.15">
      <c r="F398" s="260"/>
    </row>
    <row r="399" spans="1:7" outlineLevel="1" x14ac:dyDescent="0.15">
      <c r="B399" s="10" t="s">
        <v>704</v>
      </c>
      <c r="F399" s="260"/>
    </row>
    <row r="400" spans="1:7" s="138" customFormat="1" outlineLevel="2" x14ac:dyDescent="0.15">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15">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15">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15">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15">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15">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15">
      <c r="A406" s="157"/>
      <c r="B406" s="157"/>
      <c r="C406" s="158"/>
      <c r="D406" s="159"/>
      <c r="E406" s="138" t="str">
        <f xml:space="preserve"> InpS!E163</f>
        <v>PR19 Residential retail revenue adjustment in 2024-25 FYA (CPIH deflated) prices (Residential retail)</v>
      </c>
      <c r="F406" s="139">
        <f xml:space="preserve"> InpS!F163</f>
        <v>16.00636828231934</v>
      </c>
      <c r="G406" s="138" t="str">
        <f xml:space="preserve"> InpS!G163</f>
        <v>£m</v>
      </c>
    </row>
    <row r="407" spans="1:7" s="138" customFormat="1" outlineLevel="2" x14ac:dyDescent="0.15">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15">
      <c r="A408" s="157"/>
      <c r="B408" s="157"/>
      <c r="C408" s="158"/>
      <c r="D408" s="159"/>
      <c r="F408" s="139"/>
    </row>
    <row r="409" spans="1:7" s="138" customFormat="1" outlineLevel="2" x14ac:dyDescent="0.15">
      <c r="A409" s="157"/>
      <c r="B409" s="157"/>
      <c r="C409" s="158"/>
      <c r="D409" s="159"/>
      <c r="E409" s="138" t="str">
        <f xml:space="preserve"> Indexation!E$108</f>
        <v>CPI(H): Inflate from 2024-25 FYA to 2022-23 FYA</v>
      </c>
      <c r="F409" s="263">
        <f xml:space="preserve"> Indexation!F$108</f>
        <v>0.93370681605975725</v>
      </c>
      <c r="G409" s="138" t="str">
        <f xml:space="preserve"> Indexation!G$108</f>
        <v>factor</v>
      </c>
    </row>
    <row r="410" spans="1:7" outlineLevel="2" x14ac:dyDescent="0.15">
      <c r="F410" s="260"/>
    </row>
    <row r="411" spans="1:7" s="254" customFormat="1" outlineLevel="2" x14ac:dyDescent="0.15">
      <c r="A411" s="265" t="str">
        <f xml:space="preserve"> 'PD12'!O$76</f>
        <v>PD12.57</v>
      </c>
      <c r="B411" s="251"/>
      <c r="C411" s="252"/>
      <c r="D411" s="253"/>
      <c r="E411" s="254" t="s">
        <v>705</v>
      </c>
      <c r="F411" s="264">
        <f xml:space="preserve"> IF(F400 = "n/a", 0, F400 * $F$409)</f>
        <v>0</v>
      </c>
      <c r="G411" s="254" t="s">
        <v>158</v>
      </c>
    </row>
    <row r="412" spans="1:7" s="254" customFormat="1" outlineLevel="2" x14ac:dyDescent="0.15">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15">
      <c r="A413" s="265" t="str">
        <f xml:space="preserve"> 'PD12'!O$76</f>
        <v>PD12.57</v>
      </c>
      <c r="B413" s="251"/>
      <c r="C413" s="252"/>
      <c r="D413" s="253"/>
      <c r="E413" s="254" t="s">
        <v>707</v>
      </c>
      <c r="F413" s="264">
        <f t="shared" si="22"/>
        <v>0</v>
      </c>
      <c r="G413" s="254" t="s">
        <v>158</v>
      </c>
    </row>
    <row r="414" spans="1:7" s="254" customFormat="1" outlineLevel="2" x14ac:dyDescent="0.15">
      <c r="A414" s="265" t="str">
        <f xml:space="preserve"> 'PD12'!O$76</f>
        <v>PD12.57</v>
      </c>
      <c r="B414" s="251"/>
      <c r="C414" s="252"/>
      <c r="D414" s="253"/>
      <c r="E414" s="254" t="s">
        <v>708</v>
      </c>
      <c r="F414" s="264">
        <f t="shared" si="22"/>
        <v>0</v>
      </c>
      <c r="G414" s="254" t="s">
        <v>158</v>
      </c>
    </row>
    <row r="415" spans="1:7" s="254" customFormat="1" outlineLevel="2" x14ac:dyDescent="0.15">
      <c r="A415" s="265" t="str">
        <f xml:space="preserve"> 'PD12'!O$76</f>
        <v>PD12.57</v>
      </c>
      <c r="B415" s="251"/>
      <c r="C415" s="252"/>
      <c r="D415" s="253"/>
      <c r="E415" s="254" t="s">
        <v>709</v>
      </c>
      <c r="F415" s="264">
        <f t="shared" si="22"/>
        <v>0</v>
      </c>
      <c r="G415" s="254" t="s">
        <v>158</v>
      </c>
    </row>
    <row r="416" spans="1:7" s="254" customFormat="1" outlineLevel="2" x14ac:dyDescent="0.15">
      <c r="A416" s="265" t="str">
        <f xml:space="preserve"> 'PD12'!O$76</f>
        <v>PD12.57</v>
      </c>
      <c r="B416" s="251"/>
      <c r="C416" s="252"/>
      <c r="D416" s="253"/>
      <c r="E416" s="254" t="s">
        <v>710</v>
      </c>
      <c r="F416" s="264">
        <f t="shared" si="22"/>
        <v>0</v>
      </c>
      <c r="G416" s="254" t="s">
        <v>158</v>
      </c>
    </row>
    <row r="417" spans="1:7" s="254" customFormat="1" outlineLevel="2" x14ac:dyDescent="0.15">
      <c r="A417" s="265" t="str">
        <f xml:space="preserve"> 'PD12'!O$76</f>
        <v>PD12.57</v>
      </c>
      <c r="B417" s="251"/>
      <c r="C417" s="252"/>
      <c r="D417" s="253"/>
      <c r="E417" s="254" t="s">
        <v>711</v>
      </c>
      <c r="F417" s="264">
        <f t="shared" si="22"/>
        <v>14.945255165564276</v>
      </c>
      <c r="G417" s="254" t="s">
        <v>158</v>
      </c>
    </row>
    <row r="418" spans="1:7" s="254" customFormat="1" outlineLevel="2" x14ac:dyDescent="0.15">
      <c r="A418" s="265" t="str">
        <f xml:space="preserve"> 'PD12'!O$76</f>
        <v>PD12.57</v>
      </c>
      <c r="B418" s="251"/>
      <c r="C418" s="252"/>
      <c r="D418" s="253"/>
      <c r="E418" s="254" t="s">
        <v>712</v>
      </c>
      <c r="F418" s="264">
        <f t="shared" si="22"/>
        <v>0</v>
      </c>
      <c r="G418" s="254" t="s">
        <v>158</v>
      </c>
    </row>
    <row r="419" spans="1:7" outlineLevel="1" x14ac:dyDescent="0.15"/>
    <row r="420" spans="1:7" outlineLevel="1" x14ac:dyDescent="0.15">
      <c r="B420" s="10" t="s">
        <v>713</v>
      </c>
    </row>
    <row r="421" spans="1:7" s="138" customFormat="1" outlineLevel="2" x14ac:dyDescent="0.15">
      <c r="A421" s="157"/>
      <c r="B421" s="157"/>
      <c r="C421" s="158"/>
      <c r="D421" s="159"/>
      <c r="E421" s="138" t="str">
        <f xml:space="preserve"> InpS!E103</f>
        <v>PR19 RFI revenue adjustment in 2024-25 prior November (CPIH deflated) prices (WR)</v>
      </c>
      <c r="F421" s="139">
        <f xml:space="preserve"> InpS!F103</f>
        <v>0</v>
      </c>
      <c r="G421" s="138" t="str">
        <f xml:space="preserve"> InpS!G103</f>
        <v>£m</v>
      </c>
    </row>
    <row r="422" spans="1:7" s="138" customFormat="1" outlineLevel="2" x14ac:dyDescent="0.15">
      <c r="A422" s="157"/>
      <c r="B422" s="157"/>
      <c r="C422" s="158"/>
      <c r="D422" s="159"/>
      <c r="E422" s="138" t="str">
        <f xml:space="preserve"> InpS!E104</f>
        <v>PR19 RFI revenue adjustment in 2024-25 prior November (CPIH deflated) prices (WN)</v>
      </c>
      <c r="F422" s="139">
        <f xml:space="preserve"> InpS!F104</f>
        <v>0</v>
      </c>
      <c r="G422" s="138" t="str">
        <f xml:space="preserve"> InpS!G104</f>
        <v>£m</v>
      </c>
    </row>
    <row r="423" spans="1:7" s="138" customFormat="1" outlineLevel="2" x14ac:dyDescent="0.15">
      <c r="A423" s="157"/>
      <c r="B423" s="157"/>
      <c r="C423" s="158"/>
      <c r="D423" s="159"/>
      <c r="E423" s="138" t="str">
        <f xml:space="preserve"> InpS!E105</f>
        <v>PR19 RFI revenue adjustment in 2024-25 prior November (CPIH deflated) prices (WWN)</v>
      </c>
      <c r="F423" s="139">
        <f xml:space="preserve"> InpS!F105</f>
        <v>0</v>
      </c>
      <c r="G423" s="138" t="str">
        <f xml:space="preserve"> InpS!G105</f>
        <v>£m</v>
      </c>
    </row>
    <row r="424" spans="1:7" s="138" customFormat="1" outlineLevel="2" x14ac:dyDescent="0.15">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15">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15">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15">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15">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15">
      <c r="A429" s="157"/>
      <c r="B429" s="157"/>
      <c r="C429" s="158"/>
      <c r="D429" s="159"/>
      <c r="F429" s="139"/>
    </row>
    <row r="430" spans="1:7" s="138" customFormat="1" outlineLevel="2" x14ac:dyDescent="0.15">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15">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15">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15">
      <c r="A433" s="157"/>
      <c r="B433" s="157"/>
      <c r="C433" s="158"/>
      <c r="D433" s="159"/>
      <c r="E433" s="138" t="str">
        <f xml:space="preserve"> InpS!E142</f>
        <v>PR19 Bioresources revenue adjustment in 2024-25 prior November (CPIH deflated) prices (BR)</v>
      </c>
      <c r="F433" s="139">
        <f xml:space="preserve"> InpS!F142</f>
        <v>0</v>
      </c>
      <c r="G433" s="138" t="str">
        <f xml:space="preserve"> InpS!G142</f>
        <v>£m</v>
      </c>
    </row>
    <row r="434" spans="1:7" s="138" customFormat="1" outlineLevel="2" x14ac:dyDescent="0.15">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15">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15">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15">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15">
      <c r="A438" s="157"/>
      <c r="B438" s="157"/>
      <c r="C438" s="158"/>
      <c r="D438" s="159"/>
      <c r="F438" s="139"/>
    </row>
    <row r="439" spans="1:7" s="138" customFormat="1" outlineLevel="2" x14ac:dyDescent="0.15">
      <c r="A439" s="157"/>
      <c r="B439" s="157"/>
      <c r="C439" s="158"/>
      <c r="D439" s="159"/>
      <c r="E439" s="138" t="str">
        <f>Indexation!E$117</f>
        <v>CPI(H): Inflate from basket year (November 2024) to 2022-23 FYA</v>
      </c>
      <c r="F439" s="269">
        <f>Indexation!F$117</f>
        <v>0.93896265771265763</v>
      </c>
      <c r="G439" s="138" t="str">
        <f>Indexation!G$117</f>
        <v>factor</v>
      </c>
    </row>
    <row r="440" spans="1:7" s="138" customFormat="1" outlineLevel="2" x14ac:dyDescent="0.15">
      <c r="A440" s="157"/>
      <c r="B440" s="157"/>
      <c r="C440" s="158"/>
      <c r="D440" s="159"/>
      <c r="F440" s="139"/>
    </row>
    <row r="441" spans="1:7" s="254" customFormat="1" outlineLevel="2" x14ac:dyDescent="0.15">
      <c r="A441" s="265" t="str">
        <f xml:space="preserve"> 'PD12'!O$70</f>
        <v>PD12.51</v>
      </c>
      <c r="B441" s="251"/>
      <c r="C441" s="252"/>
      <c r="D441" s="253"/>
      <c r="E441" s="254" t="s">
        <v>714</v>
      </c>
      <c r="F441" s="264">
        <f t="shared" ref="F441:F448" si="23" xml:space="preserve"> IF(F421 = "n/a", 0, F421 * $F$439)</f>
        <v>0</v>
      </c>
      <c r="G441" s="254" t="s">
        <v>158</v>
      </c>
    </row>
    <row r="442" spans="1:7" s="254" customFormat="1" outlineLevel="2" x14ac:dyDescent="0.15">
      <c r="A442" s="265" t="str">
        <f xml:space="preserve"> 'PD12'!O$70</f>
        <v>PD12.51</v>
      </c>
      <c r="B442" s="251"/>
      <c r="C442" s="252"/>
      <c r="D442" s="253"/>
      <c r="E442" s="254" t="s">
        <v>715</v>
      </c>
      <c r="F442" s="270">
        <f t="shared" si="23"/>
        <v>0</v>
      </c>
      <c r="G442" s="254" t="s">
        <v>158</v>
      </c>
    </row>
    <row r="443" spans="1:7" s="254" customFormat="1" outlineLevel="2" x14ac:dyDescent="0.15">
      <c r="A443" s="265" t="str">
        <f xml:space="preserve"> 'PD12'!O$70</f>
        <v>PD12.51</v>
      </c>
      <c r="B443" s="251"/>
      <c r="C443" s="252"/>
      <c r="D443" s="253"/>
      <c r="E443" s="254" t="s">
        <v>716</v>
      </c>
      <c r="F443" s="270">
        <f t="shared" si="23"/>
        <v>0</v>
      </c>
      <c r="G443" s="254" t="s">
        <v>158</v>
      </c>
    </row>
    <row r="444" spans="1:7" s="254" customFormat="1" outlineLevel="2" x14ac:dyDescent="0.15">
      <c r="A444" s="265" t="str">
        <f xml:space="preserve"> 'PD12'!O$70</f>
        <v>PD12.51</v>
      </c>
      <c r="B444" s="251"/>
      <c r="C444" s="252"/>
      <c r="D444" s="253"/>
      <c r="E444" s="254" t="s">
        <v>717</v>
      </c>
      <c r="F444" s="270">
        <f t="shared" si="23"/>
        <v>0</v>
      </c>
      <c r="G444" s="254" t="s">
        <v>158</v>
      </c>
    </row>
    <row r="445" spans="1:7" s="254" customFormat="1" outlineLevel="2" x14ac:dyDescent="0.15">
      <c r="A445" s="265" t="str">
        <f xml:space="preserve"> 'PD12'!O$70</f>
        <v>PD12.51</v>
      </c>
      <c r="B445" s="251"/>
      <c r="C445" s="252"/>
      <c r="D445" s="253"/>
      <c r="E445" s="254" t="s">
        <v>718</v>
      </c>
      <c r="F445" s="270">
        <f t="shared" si="23"/>
        <v>0</v>
      </c>
      <c r="G445" s="254" t="s">
        <v>158</v>
      </c>
    </row>
    <row r="446" spans="1:7" s="254" customFormat="1" outlineLevel="2" x14ac:dyDescent="0.15">
      <c r="A446" s="265" t="str">
        <f xml:space="preserve"> 'PD12'!O$70</f>
        <v>PD12.51</v>
      </c>
      <c r="B446" s="251"/>
      <c r="C446" s="252"/>
      <c r="D446" s="253"/>
      <c r="E446" s="254" t="s">
        <v>719</v>
      </c>
      <c r="F446" s="270">
        <f t="shared" si="23"/>
        <v>0</v>
      </c>
      <c r="G446" s="254" t="s">
        <v>158</v>
      </c>
    </row>
    <row r="447" spans="1:7" s="254" customFormat="1" outlineLevel="2" x14ac:dyDescent="0.15">
      <c r="A447" s="265" t="str">
        <f xml:space="preserve"> 'PD12'!O$70</f>
        <v>PD12.51</v>
      </c>
      <c r="B447" s="251"/>
      <c r="C447" s="252"/>
      <c r="D447" s="253"/>
      <c r="E447" s="254" t="s">
        <v>720</v>
      </c>
      <c r="F447" s="270">
        <f t="shared" si="23"/>
        <v>0</v>
      </c>
      <c r="G447" s="254" t="s">
        <v>158</v>
      </c>
    </row>
    <row r="448" spans="1:7" s="254" customFormat="1" outlineLevel="2" x14ac:dyDescent="0.15">
      <c r="A448" s="265" t="str">
        <f xml:space="preserve"> 'PD12'!O$70</f>
        <v>PD12.51</v>
      </c>
      <c r="B448" s="251"/>
      <c r="C448" s="252"/>
      <c r="D448" s="253"/>
      <c r="E448" s="254" t="s">
        <v>721</v>
      </c>
      <c r="F448" s="270">
        <f t="shared" si="23"/>
        <v>0</v>
      </c>
      <c r="G448" s="254" t="s">
        <v>158</v>
      </c>
    </row>
    <row r="449" spans="1:23" outlineLevel="2" x14ac:dyDescent="0.15">
      <c r="F449" s="260"/>
    </row>
    <row r="450" spans="1:23" s="254" customFormat="1" outlineLevel="2" x14ac:dyDescent="0.15">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15">
      <c r="A451" s="265" t="str">
        <f xml:space="preserve"> 'PD12'!O$74</f>
        <v>PD12.55</v>
      </c>
      <c r="B451" s="251"/>
      <c r="C451" s="252"/>
      <c r="D451" s="253"/>
      <c r="E451" s="254" t="s">
        <v>723</v>
      </c>
      <c r="F451" s="270">
        <f t="shared" si="24"/>
        <v>0</v>
      </c>
      <c r="G451" s="254" t="s">
        <v>158</v>
      </c>
    </row>
    <row r="452" spans="1:23" s="254" customFormat="1" outlineLevel="2" x14ac:dyDescent="0.15">
      <c r="A452" s="265" t="str">
        <f xml:space="preserve"> 'PD12'!O$74</f>
        <v>PD12.55</v>
      </c>
      <c r="B452" s="251"/>
      <c r="C452" s="252"/>
      <c r="D452" s="253"/>
      <c r="E452" s="254" t="s">
        <v>724</v>
      </c>
      <c r="F452" s="270">
        <f t="shared" si="24"/>
        <v>0</v>
      </c>
      <c r="G452" s="254" t="s">
        <v>158</v>
      </c>
    </row>
    <row r="453" spans="1:23" s="254" customFormat="1" outlineLevel="2" x14ac:dyDescent="0.15">
      <c r="A453" s="265" t="str">
        <f xml:space="preserve"> 'PD12'!O$74</f>
        <v>PD12.55</v>
      </c>
      <c r="B453" s="251"/>
      <c r="C453" s="252"/>
      <c r="D453" s="253"/>
      <c r="E453" s="254" t="s">
        <v>725</v>
      </c>
      <c r="F453" s="270">
        <f t="shared" si="24"/>
        <v>0</v>
      </c>
      <c r="G453" s="254" t="s">
        <v>158</v>
      </c>
    </row>
    <row r="454" spans="1:23" s="254" customFormat="1" outlineLevel="2" x14ac:dyDescent="0.15">
      <c r="A454" s="265" t="str">
        <f xml:space="preserve"> 'PD12'!O$74</f>
        <v>PD12.55</v>
      </c>
      <c r="B454" s="251"/>
      <c r="C454" s="252"/>
      <c r="D454" s="253"/>
      <c r="E454" s="254" t="s">
        <v>726</v>
      </c>
      <c r="F454" s="270">
        <f t="shared" si="24"/>
        <v>0</v>
      </c>
      <c r="G454" s="254" t="s">
        <v>158</v>
      </c>
    </row>
    <row r="455" spans="1:23" s="254" customFormat="1" outlineLevel="2" x14ac:dyDescent="0.15">
      <c r="A455" s="265" t="str">
        <f xml:space="preserve"> 'PD12'!O$74</f>
        <v>PD12.55</v>
      </c>
      <c r="B455" s="251"/>
      <c r="C455" s="252"/>
      <c r="D455" s="253"/>
      <c r="E455" s="254" t="s">
        <v>727</v>
      </c>
      <c r="F455" s="270">
        <f t="shared" si="24"/>
        <v>0</v>
      </c>
      <c r="G455" s="254" t="s">
        <v>158</v>
      </c>
    </row>
    <row r="456" spans="1:23" s="254" customFormat="1" outlineLevel="2" x14ac:dyDescent="0.15">
      <c r="A456" s="265" t="str">
        <f xml:space="preserve"> 'PD12'!O$74</f>
        <v>PD12.55</v>
      </c>
      <c r="B456" s="251"/>
      <c r="C456" s="252"/>
      <c r="D456" s="253"/>
      <c r="E456" s="254" t="s">
        <v>728</v>
      </c>
      <c r="F456" s="270">
        <f t="shared" si="24"/>
        <v>0</v>
      </c>
      <c r="G456" s="254" t="s">
        <v>158</v>
      </c>
    </row>
    <row r="457" spans="1:23" s="254" customFormat="1" outlineLevel="2" x14ac:dyDescent="0.15">
      <c r="A457" s="265" t="str">
        <f xml:space="preserve"> 'PD12'!O$74</f>
        <v>PD12.55</v>
      </c>
      <c r="B457" s="251"/>
      <c r="C457" s="252"/>
      <c r="D457" s="253"/>
      <c r="E457" s="254" t="s">
        <v>729</v>
      </c>
      <c r="F457" s="270">
        <f t="shared" si="24"/>
        <v>0</v>
      </c>
      <c r="G457" s="254" t="s">
        <v>158</v>
      </c>
    </row>
    <row r="458" spans="1:23" x14ac:dyDescent="0.15">
      <c r="F458" s="260"/>
    </row>
    <row r="459" spans="1:23" x14ac:dyDescent="0.15">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15">
      <c r="B460" s="10" t="s">
        <v>731</v>
      </c>
      <c r="F460" s="260"/>
    </row>
    <row r="461" spans="1:23" outlineLevel="2" x14ac:dyDescent="0.15">
      <c r="C461" s="40" t="s">
        <v>732</v>
      </c>
      <c r="F461" s="260"/>
    </row>
    <row r="462" spans="1:23" outlineLevel="3" x14ac:dyDescent="0.15">
      <c r="E462" s="11" t="str">
        <f xml:space="preserve"> E$195</f>
        <v>PR14 BYR WRFIM revenue adjustment expressed in 2022-23 CPIH FYA prices (WR)</v>
      </c>
      <c r="F462" s="166">
        <f t="shared" ref="F462:G462" si="25" xml:space="preserve"> F$195</f>
        <v>0</v>
      </c>
      <c r="G462" s="11" t="str">
        <f t="shared" si="25"/>
        <v>£m</v>
      </c>
    </row>
    <row r="463" spans="1:23" outlineLevel="3" x14ac:dyDescent="0.15">
      <c r="E463" s="11" t="str">
        <f xml:space="preserve"> E$196</f>
        <v>PR14 BYR WRFIM revenue adjustment expressed in 2022-23 CPIH FYA prices (WN)</v>
      </c>
      <c r="F463" s="166">
        <f t="shared" ref="F463:G463" si="26" xml:space="preserve"> F$196</f>
        <v>0</v>
      </c>
      <c r="G463" s="11" t="str">
        <f t="shared" si="26"/>
        <v>£m</v>
      </c>
    </row>
    <row r="464" spans="1:23" outlineLevel="3" x14ac:dyDescent="0.15">
      <c r="E464" s="11" t="str">
        <f xml:space="preserve"> E$197</f>
        <v>PR14 BYR WRFIM revenue adjustment expressed in 2022-23 CPIH FYA prices (WWN)</v>
      </c>
      <c r="F464" s="166">
        <f t="shared" ref="F464:G464" si="27" xml:space="preserve"> F$197</f>
        <v>0</v>
      </c>
      <c r="G464" s="11" t="str">
        <f t="shared" si="27"/>
        <v>£m</v>
      </c>
    </row>
    <row r="465" spans="1:7" outlineLevel="3" x14ac:dyDescent="0.15">
      <c r="E465" s="11" t="str">
        <f xml:space="preserve"> E$198</f>
        <v>PR14 BYR WRFIM revenue adjustment expressed in 2022-23 CPIH FYA prices (BR)</v>
      </c>
      <c r="F465" s="166">
        <f t="shared" ref="F465:G465" si="28" xml:space="preserve"> F$198</f>
        <v>0</v>
      </c>
      <c r="G465" s="11" t="str">
        <f t="shared" si="28"/>
        <v>£m</v>
      </c>
    </row>
    <row r="466" spans="1:7" outlineLevel="3" x14ac:dyDescent="0.15">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15">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15">
      <c r="F468" s="166"/>
    </row>
    <row r="469" spans="1:7" s="138" customFormat="1" outlineLevel="3" x14ac:dyDescent="0.15">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15">
      <c r="F470" s="166"/>
    </row>
    <row r="471" spans="1:7" outlineLevel="3" x14ac:dyDescent="0.15">
      <c r="E471" s="11" t="s">
        <v>733</v>
      </c>
      <c r="F471" s="166">
        <f xml:space="preserve"> F462 * F$469</f>
        <v>0</v>
      </c>
      <c r="G471" s="11" t="s">
        <v>158</v>
      </c>
    </row>
    <row r="472" spans="1:7" outlineLevel="3" x14ac:dyDescent="0.15">
      <c r="E472" s="11" t="s">
        <v>734</v>
      </c>
      <c r="F472" s="166">
        <f xml:space="preserve"> F463 * F$469</f>
        <v>0</v>
      </c>
      <c r="G472" s="11" t="s">
        <v>158</v>
      </c>
    </row>
    <row r="473" spans="1:7" outlineLevel="3" x14ac:dyDescent="0.15">
      <c r="E473" s="11" t="s">
        <v>735</v>
      </c>
      <c r="F473" s="166">
        <f t="shared" ref="F473:F476" si="31" xml:space="preserve"> F464 * F$469</f>
        <v>0</v>
      </c>
      <c r="G473" s="11" t="s">
        <v>158</v>
      </c>
    </row>
    <row r="474" spans="1:7" outlineLevel="3" x14ac:dyDescent="0.15">
      <c r="E474" s="11" t="s">
        <v>736</v>
      </c>
      <c r="F474" s="166">
        <f t="shared" si="31"/>
        <v>0</v>
      </c>
      <c r="G474" s="11" t="s">
        <v>158</v>
      </c>
    </row>
    <row r="475" spans="1:7" outlineLevel="3" x14ac:dyDescent="0.15">
      <c r="E475" s="11" t="s">
        <v>737</v>
      </c>
      <c r="F475" s="166">
        <f t="shared" si="31"/>
        <v>0</v>
      </c>
      <c r="G475" s="11" t="s">
        <v>158</v>
      </c>
    </row>
    <row r="476" spans="1:7" outlineLevel="3" x14ac:dyDescent="0.15">
      <c r="E476" s="11" t="s">
        <v>738</v>
      </c>
      <c r="F476" s="166">
        <f t="shared" si="31"/>
        <v>0</v>
      </c>
      <c r="G476" s="11" t="s">
        <v>158</v>
      </c>
    </row>
    <row r="477" spans="1:7" outlineLevel="3" x14ac:dyDescent="0.15">
      <c r="F477" s="260"/>
    </row>
    <row r="478" spans="1:7" outlineLevel="2" x14ac:dyDescent="0.15">
      <c r="C478" s="40" t="s">
        <v>739</v>
      </c>
      <c r="F478" s="260"/>
    </row>
    <row r="479" spans="1:7" outlineLevel="3" x14ac:dyDescent="0.15">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15">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15">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15">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15">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15">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15">
      <c r="F485" s="260"/>
    </row>
    <row r="486" spans="1:7" s="138" customFormat="1" outlineLevel="3" x14ac:dyDescent="0.15">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15">
      <c r="F487" s="260"/>
    </row>
    <row r="488" spans="1:7" outlineLevel="3" x14ac:dyDescent="0.15">
      <c r="E488" s="11" t="s">
        <v>740</v>
      </c>
      <c r="F488" s="166">
        <f xml:space="preserve"> F479 * F$486</f>
        <v>0</v>
      </c>
      <c r="G488" s="11" t="s">
        <v>158</v>
      </c>
    </row>
    <row r="489" spans="1:7" outlineLevel="3" x14ac:dyDescent="0.15">
      <c r="E489" s="11" t="s">
        <v>741</v>
      </c>
      <c r="F489" s="166">
        <f t="shared" ref="F489:F493" si="38" xml:space="preserve"> F480 * F$486</f>
        <v>0</v>
      </c>
      <c r="G489" s="11" t="s">
        <v>158</v>
      </c>
    </row>
    <row r="490" spans="1:7" outlineLevel="3" x14ac:dyDescent="0.15">
      <c r="E490" s="11" t="s">
        <v>742</v>
      </c>
      <c r="F490" s="166">
        <f t="shared" si="38"/>
        <v>0</v>
      </c>
      <c r="G490" s="11" t="s">
        <v>158</v>
      </c>
    </row>
    <row r="491" spans="1:7" outlineLevel="3" x14ac:dyDescent="0.15">
      <c r="E491" s="11" t="s">
        <v>743</v>
      </c>
      <c r="F491" s="166">
        <f t="shared" si="38"/>
        <v>0</v>
      </c>
      <c r="G491" s="11" t="s">
        <v>158</v>
      </c>
    </row>
    <row r="492" spans="1:7" outlineLevel="3" x14ac:dyDescent="0.15">
      <c r="E492" s="11" t="s">
        <v>744</v>
      </c>
      <c r="F492" s="166">
        <f t="shared" si="38"/>
        <v>0</v>
      </c>
      <c r="G492" s="11" t="s">
        <v>158</v>
      </c>
    </row>
    <row r="493" spans="1:7" outlineLevel="3" x14ac:dyDescent="0.15">
      <c r="E493" s="11" t="s">
        <v>745</v>
      </c>
      <c r="F493" s="166">
        <f t="shared" si="38"/>
        <v>0</v>
      </c>
      <c r="G493" s="11" t="s">
        <v>158</v>
      </c>
    </row>
    <row r="494" spans="1:7" outlineLevel="3" x14ac:dyDescent="0.15">
      <c r="F494" s="260"/>
    </row>
    <row r="495" spans="1:7" outlineLevel="2" x14ac:dyDescent="0.15">
      <c r="C495" s="40" t="s">
        <v>746</v>
      </c>
      <c r="F495" s="260"/>
    </row>
    <row r="496" spans="1:7" outlineLevel="3" x14ac:dyDescent="0.15">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15">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15">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15">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15">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15">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15">
      <c r="F502" s="260"/>
    </row>
    <row r="503" spans="1:7" s="138" customFormat="1" outlineLevel="3" x14ac:dyDescent="0.15">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15">
      <c r="F504" s="260"/>
    </row>
    <row r="505" spans="1:7" outlineLevel="3" x14ac:dyDescent="0.15">
      <c r="E505" s="11" t="s">
        <v>747</v>
      </c>
      <c r="F505" s="166">
        <f xml:space="preserve"> F496 * F$503</f>
        <v>0</v>
      </c>
      <c r="G505" s="11" t="s">
        <v>158</v>
      </c>
    </row>
    <row r="506" spans="1:7" outlineLevel="3" x14ac:dyDescent="0.15">
      <c r="E506" s="11" t="s">
        <v>748</v>
      </c>
      <c r="F506" s="166">
        <f t="shared" ref="F506:F510" si="45" xml:space="preserve"> F497 * F$503</f>
        <v>0</v>
      </c>
      <c r="G506" s="11" t="s">
        <v>158</v>
      </c>
    </row>
    <row r="507" spans="1:7" outlineLevel="3" x14ac:dyDescent="0.15">
      <c r="E507" s="11" t="s">
        <v>749</v>
      </c>
      <c r="F507" s="166">
        <f t="shared" si="45"/>
        <v>0</v>
      </c>
      <c r="G507" s="11" t="s">
        <v>158</v>
      </c>
    </row>
    <row r="508" spans="1:7" outlineLevel="3" x14ac:dyDescent="0.15">
      <c r="E508" s="11" t="s">
        <v>750</v>
      </c>
      <c r="F508" s="166">
        <f t="shared" si="45"/>
        <v>0</v>
      </c>
      <c r="G508" s="11" t="s">
        <v>158</v>
      </c>
    </row>
    <row r="509" spans="1:7" outlineLevel="3" x14ac:dyDescent="0.15">
      <c r="E509" s="11" t="s">
        <v>751</v>
      </c>
      <c r="F509" s="166">
        <f t="shared" si="45"/>
        <v>0</v>
      </c>
      <c r="G509" s="11" t="s">
        <v>158</v>
      </c>
    </row>
    <row r="510" spans="1:7" outlineLevel="3" x14ac:dyDescent="0.15">
      <c r="E510" s="11" t="s">
        <v>752</v>
      </c>
      <c r="F510" s="166">
        <f t="shared" si="45"/>
        <v>0</v>
      </c>
      <c r="G510" s="11" t="s">
        <v>158</v>
      </c>
    </row>
    <row r="511" spans="1:7" outlineLevel="3" x14ac:dyDescent="0.15">
      <c r="F511" s="260"/>
    </row>
    <row r="512" spans="1:7" outlineLevel="2" x14ac:dyDescent="0.15">
      <c r="C512" s="40" t="s">
        <v>753</v>
      </c>
      <c r="F512" s="260"/>
    </row>
    <row r="513" spans="1:7" outlineLevel="3" x14ac:dyDescent="0.15">
      <c r="E513" s="11" t="str">
        <f xml:space="preserve"> E$216</f>
        <v>PR14 BYR Other revenue adjustment expressed in 2022-23 CPIH FYA prices (WR)</v>
      </c>
      <c r="F513" s="166">
        <f t="shared" ref="F513:G513" si="46" xml:space="preserve"> F$216</f>
        <v>0</v>
      </c>
      <c r="G513" s="11" t="str">
        <f t="shared" si="46"/>
        <v>£m</v>
      </c>
    </row>
    <row r="514" spans="1:7" outlineLevel="3" x14ac:dyDescent="0.15">
      <c r="E514" s="11" t="str">
        <f xml:space="preserve"> E$217</f>
        <v>PR14 BYR Other revenue adjustment expressed in 2022-23 CPIH FYA prices (WN)</v>
      </c>
      <c r="F514" s="166">
        <f t="shared" ref="F514:G514" si="47" xml:space="preserve"> F$217</f>
        <v>0</v>
      </c>
      <c r="G514" s="11" t="str">
        <f t="shared" si="47"/>
        <v>£m</v>
      </c>
    </row>
    <row r="515" spans="1:7" outlineLevel="3" x14ac:dyDescent="0.15">
      <c r="E515" s="11" t="str">
        <f xml:space="preserve"> E$218</f>
        <v>PR14 BYR Other revenue adjustment expressed in 2022-23 CPIH FYA prices (WWN)</v>
      </c>
      <c r="F515" s="166">
        <f t="shared" ref="F515:G515" si="48" xml:space="preserve"> F$218</f>
        <v>0</v>
      </c>
      <c r="G515" s="11" t="str">
        <f t="shared" si="48"/>
        <v>£m</v>
      </c>
    </row>
    <row r="516" spans="1:7" outlineLevel="3" x14ac:dyDescent="0.15">
      <c r="E516" s="11" t="str">
        <f xml:space="preserve"> E$219</f>
        <v>PR14 BYR Other revenue adjustment expressed in 2022-23 CPIH FYA prices (BR)</v>
      </c>
      <c r="F516" s="166">
        <f t="shared" ref="F516:G516" si="49" xml:space="preserve"> F$219</f>
        <v>0</v>
      </c>
      <c r="G516" s="11" t="str">
        <f t="shared" si="49"/>
        <v>£m</v>
      </c>
    </row>
    <row r="517" spans="1:7" outlineLevel="3" x14ac:dyDescent="0.15">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15">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15">
      <c r="F519" s="260"/>
    </row>
    <row r="520" spans="1:7" s="138" customFormat="1" outlineLevel="3" x14ac:dyDescent="0.15">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15">
      <c r="F521" s="260"/>
    </row>
    <row r="522" spans="1:7" outlineLevel="3" x14ac:dyDescent="0.15">
      <c r="E522" s="11" t="s">
        <v>754</v>
      </c>
      <c r="F522" s="166">
        <f xml:space="preserve"> F513 * F$520</f>
        <v>0</v>
      </c>
      <c r="G522" s="11" t="s">
        <v>158</v>
      </c>
    </row>
    <row r="523" spans="1:7" outlineLevel="3" x14ac:dyDescent="0.15">
      <c r="E523" s="11" t="s">
        <v>755</v>
      </c>
      <c r="F523" s="166">
        <f t="shared" ref="F523:F527" si="52" xml:space="preserve"> F514 * F$520</f>
        <v>0</v>
      </c>
      <c r="G523" s="11" t="s">
        <v>158</v>
      </c>
    </row>
    <row r="524" spans="1:7" outlineLevel="3" x14ac:dyDescent="0.15">
      <c r="E524" s="11" t="s">
        <v>756</v>
      </c>
      <c r="F524" s="166">
        <f t="shared" si="52"/>
        <v>0</v>
      </c>
      <c r="G524" s="11" t="s">
        <v>158</v>
      </c>
    </row>
    <row r="525" spans="1:7" outlineLevel="3" x14ac:dyDescent="0.15">
      <c r="E525" s="11" t="s">
        <v>757</v>
      </c>
      <c r="F525" s="166">
        <f t="shared" si="52"/>
        <v>0</v>
      </c>
      <c r="G525" s="11" t="s">
        <v>158</v>
      </c>
    </row>
    <row r="526" spans="1:7" outlineLevel="3" x14ac:dyDescent="0.15">
      <c r="E526" s="11" t="s">
        <v>758</v>
      </c>
      <c r="F526" s="166">
        <f t="shared" si="52"/>
        <v>0</v>
      </c>
      <c r="G526" s="11" t="s">
        <v>158</v>
      </c>
    </row>
    <row r="527" spans="1:7" outlineLevel="3" x14ac:dyDescent="0.15">
      <c r="E527" s="11" t="s">
        <v>759</v>
      </c>
      <c r="F527" s="166">
        <f t="shared" si="52"/>
        <v>0</v>
      </c>
      <c r="G527" s="11" t="s">
        <v>158</v>
      </c>
    </row>
    <row r="528" spans="1:7" outlineLevel="3" x14ac:dyDescent="0.15">
      <c r="F528" s="260"/>
    </row>
    <row r="529" spans="1:7" outlineLevel="2" x14ac:dyDescent="0.15">
      <c r="C529" s="40" t="s">
        <v>760</v>
      </c>
      <c r="F529" s="260"/>
    </row>
    <row r="530" spans="1:7" outlineLevel="3" x14ac:dyDescent="0.15">
      <c r="E530" s="11" t="str">
        <f xml:space="preserve"> E$223</f>
        <v>PR14 BYR Residential retail revenue adjustment expressed in 2022-23 CPIH FYA prices</v>
      </c>
      <c r="F530" s="166">
        <f t="shared" ref="F530:G530" si="53" xml:space="preserve"> F$223</f>
        <v>-0.3420403299888089</v>
      </c>
      <c r="G530" s="11" t="str">
        <f t="shared" si="53"/>
        <v>£m</v>
      </c>
    </row>
    <row r="531" spans="1:7" outlineLevel="3" x14ac:dyDescent="0.15">
      <c r="F531" s="260"/>
    </row>
    <row r="532" spans="1:7" s="138" customFormat="1" outlineLevel="3" x14ac:dyDescent="0.15">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15">
      <c r="F533" s="260"/>
    </row>
    <row r="534" spans="1:7" outlineLevel="3" x14ac:dyDescent="0.15">
      <c r="E534" s="11" t="s">
        <v>761</v>
      </c>
      <c r="F534" s="166">
        <f xml:space="preserve"> F530 * F$532</f>
        <v>0</v>
      </c>
      <c r="G534" s="11" t="s">
        <v>158</v>
      </c>
    </row>
    <row r="535" spans="1:7" outlineLevel="3" x14ac:dyDescent="0.15">
      <c r="F535" s="260"/>
    </row>
    <row r="536" spans="1:7" outlineLevel="2" x14ac:dyDescent="0.15">
      <c r="C536" s="40" t="s">
        <v>762</v>
      </c>
      <c r="F536" s="260"/>
    </row>
    <row r="537" spans="1:7" outlineLevel="3" x14ac:dyDescent="0.15">
      <c r="E537" s="11" t="str">
        <f xml:space="preserve"> E$225</f>
        <v>PR19 ODI revenue adjustment expressed in 2022-23 CPIH FYA prices (WR)</v>
      </c>
      <c r="F537" s="260">
        <f t="shared" ref="F537:G537" si="54" xml:space="preserve"> F$225</f>
        <v>0.9384561863305646</v>
      </c>
      <c r="G537" s="11" t="str">
        <f t="shared" si="54"/>
        <v>£m</v>
      </c>
    </row>
    <row r="538" spans="1:7" outlineLevel="3" x14ac:dyDescent="0.15">
      <c r="E538" s="11" t="str">
        <f xml:space="preserve"> E$226</f>
        <v>PR19 ODI revenue adjustment expressed in 2022-23 CPIH FYA prices (WN)</v>
      </c>
      <c r="F538" s="260">
        <f t="shared" ref="F538:G538" si="55" xml:space="preserve"> F$226</f>
        <v>74.47908147169359</v>
      </c>
      <c r="G538" s="11" t="str">
        <f t="shared" si="55"/>
        <v>£m</v>
      </c>
    </row>
    <row r="539" spans="1:7" outlineLevel="3" x14ac:dyDescent="0.15">
      <c r="E539" s="11" t="str">
        <f xml:space="preserve"> E$227</f>
        <v>PR19 ODI revenue adjustment expressed in 2022-23 CPIH FYA prices (WWN)</v>
      </c>
      <c r="F539" s="260">
        <f t="shared" ref="F539:G539" si="56" xml:space="preserve"> F$227</f>
        <v>16.874517793059304</v>
      </c>
      <c r="G539" s="11" t="str">
        <f t="shared" si="56"/>
        <v>£m</v>
      </c>
    </row>
    <row r="540" spans="1:7" outlineLevel="3" x14ac:dyDescent="0.15">
      <c r="E540" s="11" t="str">
        <f xml:space="preserve"> E$228</f>
        <v>PR19 ODI revenue adjustment expressed in 2022-23 CPIH FYA prices (BR)</v>
      </c>
      <c r="F540" s="260">
        <f t="shared" ref="F540:G540" si="57" xml:space="preserve"> F$228</f>
        <v>4.6711756356948664</v>
      </c>
      <c r="G540" s="11" t="str">
        <f t="shared" si="57"/>
        <v>£m</v>
      </c>
    </row>
    <row r="541" spans="1:7" outlineLevel="3" x14ac:dyDescent="0.15">
      <c r="E541" s="11" t="str">
        <f xml:space="preserve"> E$229</f>
        <v>PR19 ODI revenue adjustment expressed in 2022-23 CPIH FYA prices (ADDN1)</v>
      </c>
      <c r="F541" s="260">
        <f t="shared" ref="F541:G541" si="58" xml:space="preserve"> F$229</f>
        <v>0</v>
      </c>
      <c r="G541" s="11" t="str">
        <f t="shared" si="58"/>
        <v>£m</v>
      </c>
    </row>
    <row r="542" spans="1:7" outlineLevel="3" x14ac:dyDescent="0.15">
      <c r="E542" s="11" t="str">
        <f xml:space="preserve"> E$230</f>
        <v>PR19 ODI revenue adjustment expressed in 2022-23 CPIH FYA prices (ADDN2)</v>
      </c>
      <c r="F542" s="260">
        <f t="shared" ref="F542:G542" si="59" xml:space="preserve"> F$230</f>
        <v>0</v>
      </c>
      <c r="G542" s="11" t="str">
        <f t="shared" si="59"/>
        <v>£m</v>
      </c>
    </row>
    <row r="543" spans="1:7" outlineLevel="3" x14ac:dyDescent="0.15">
      <c r="E543" s="11" t="str">
        <f xml:space="preserve"> E$231</f>
        <v>PR19 ODI revenue adjustment expressed in 2022-23 CPIH FYA prices (Residential retail)</v>
      </c>
      <c r="F543" s="260">
        <f t="shared" ref="F543:G543" si="60" xml:space="preserve"> F$231</f>
        <v>37.444937281304973</v>
      </c>
      <c r="G543" s="11" t="str">
        <f t="shared" si="60"/>
        <v>£m</v>
      </c>
    </row>
    <row r="544" spans="1:7" outlineLevel="3" x14ac:dyDescent="0.15">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15">
      <c r="F545" s="260"/>
    </row>
    <row r="546" spans="1:7" s="138" customFormat="1" outlineLevel="3" x14ac:dyDescent="0.15">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15">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15">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15">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15">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15">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15">
      <c r="A552" s="157"/>
      <c r="B552" s="157"/>
      <c r="C552" s="158"/>
      <c r="D552" s="159"/>
      <c r="E552" s="138" t="str">
        <f xml:space="preserve"> InpS!E$390</f>
        <v>Eligible for post financeability adjustments tax uplift - PR19 ODI revenue adjustment (Residential retail)</v>
      </c>
      <c r="F552" s="138">
        <f xml:space="preserve"> InpS!F$390</f>
        <v>0</v>
      </c>
      <c r="G552" s="138" t="str">
        <f xml:space="preserve"> InpS!G$390</f>
        <v>1 = Yes, 0 = No</v>
      </c>
    </row>
    <row r="553" spans="1:7" s="138" customFormat="1" outlineLevel="3" x14ac:dyDescent="0.15">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15">
      <c r="F554" s="260"/>
    </row>
    <row r="555" spans="1:7" outlineLevel="3" x14ac:dyDescent="0.15">
      <c r="E555" s="11" t="s">
        <v>763</v>
      </c>
      <c r="F555" s="166">
        <f xml:space="preserve"> F537 * F546</f>
        <v>0.9384561863305646</v>
      </c>
      <c r="G555" s="11" t="s">
        <v>158</v>
      </c>
    </row>
    <row r="556" spans="1:7" outlineLevel="3" x14ac:dyDescent="0.15">
      <c r="E556" s="11" t="s">
        <v>764</v>
      </c>
      <c r="F556" s="166">
        <f t="shared" ref="F556:F562" si="62" xml:space="preserve"> F538 * F547</f>
        <v>74.47908147169359</v>
      </c>
      <c r="G556" s="11" t="s">
        <v>158</v>
      </c>
    </row>
    <row r="557" spans="1:7" outlineLevel="3" x14ac:dyDescent="0.15">
      <c r="E557" s="11" t="s">
        <v>765</v>
      </c>
      <c r="F557" s="166">
        <f t="shared" si="62"/>
        <v>16.874517793059304</v>
      </c>
      <c r="G557" s="11" t="s">
        <v>158</v>
      </c>
    </row>
    <row r="558" spans="1:7" outlineLevel="3" x14ac:dyDescent="0.15">
      <c r="E558" s="11" t="s">
        <v>766</v>
      </c>
      <c r="F558" s="166">
        <f t="shared" si="62"/>
        <v>4.6711756356948664</v>
      </c>
      <c r="G558" s="11" t="s">
        <v>158</v>
      </c>
    </row>
    <row r="559" spans="1:7" outlineLevel="3" x14ac:dyDescent="0.15">
      <c r="E559" s="11" t="s">
        <v>767</v>
      </c>
      <c r="F559" s="166">
        <f xml:space="preserve"> F541 * F550</f>
        <v>0</v>
      </c>
      <c r="G559" s="11" t="s">
        <v>158</v>
      </c>
    </row>
    <row r="560" spans="1:7" outlineLevel="3" x14ac:dyDescent="0.15">
      <c r="E560" s="11" t="s">
        <v>768</v>
      </c>
      <c r="F560" s="166">
        <f t="shared" si="62"/>
        <v>0</v>
      </c>
      <c r="G560" s="11" t="s">
        <v>158</v>
      </c>
    </row>
    <row r="561" spans="1:7" outlineLevel="3" x14ac:dyDescent="0.15">
      <c r="E561" s="11" t="s">
        <v>769</v>
      </c>
      <c r="F561" s="166">
        <f t="shared" si="62"/>
        <v>0</v>
      </c>
      <c r="G561" s="11" t="s">
        <v>158</v>
      </c>
    </row>
    <row r="562" spans="1:7" outlineLevel="3" x14ac:dyDescent="0.15">
      <c r="E562" s="11" t="s">
        <v>770</v>
      </c>
      <c r="F562" s="166">
        <f t="shared" si="62"/>
        <v>0</v>
      </c>
      <c r="G562" s="11" t="s">
        <v>158</v>
      </c>
    </row>
    <row r="563" spans="1:7" outlineLevel="3" x14ac:dyDescent="0.15">
      <c r="F563" s="260"/>
    </row>
    <row r="564" spans="1:7" outlineLevel="2" x14ac:dyDescent="0.15">
      <c r="C564" s="40" t="s">
        <v>771</v>
      </c>
      <c r="F564" s="260"/>
    </row>
    <row r="565" spans="1:7" outlineLevel="3" x14ac:dyDescent="0.15">
      <c r="E565" s="11" t="str">
        <f xml:space="preserve"> E$234</f>
        <v>PR19 C-MeX revenue adjustment expressed in 2022-23 CPIH FYA prices (WR)</v>
      </c>
      <c r="F565" s="260">
        <f t="shared" ref="F565:G565" si="63" xml:space="preserve"> F$234</f>
        <v>0</v>
      </c>
      <c r="G565" s="11" t="str">
        <f t="shared" si="63"/>
        <v>£m</v>
      </c>
    </row>
    <row r="566" spans="1:7" outlineLevel="3" x14ac:dyDescent="0.15">
      <c r="E566" s="11" t="str">
        <f xml:space="preserve"> E$235</f>
        <v>PR19 C-MeX revenue adjustment expressed in 2022-23 CPIH FYA prices (WN)</v>
      </c>
      <c r="F566" s="260">
        <f t="shared" ref="F566:G566" si="64" xml:space="preserve"> F$235</f>
        <v>0</v>
      </c>
      <c r="G566" s="11" t="str">
        <f t="shared" si="64"/>
        <v>£m</v>
      </c>
    </row>
    <row r="567" spans="1:7" outlineLevel="3" x14ac:dyDescent="0.15">
      <c r="E567" s="11" t="str">
        <f xml:space="preserve"> E$236</f>
        <v>PR19 C-MeX revenue adjustment expressed in 2022-23 CPIH FYA prices (WWN)</v>
      </c>
      <c r="F567" s="260">
        <f t="shared" ref="F567:G567" si="65" xml:space="preserve"> F$236</f>
        <v>0</v>
      </c>
      <c r="G567" s="11" t="str">
        <f t="shared" si="65"/>
        <v>£m</v>
      </c>
    </row>
    <row r="568" spans="1:7" outlineLevel="3" x14ac:dyDescent="0.15">
      <c r="E568" s="11" t="str">
        <f xml:space="preserve"> E$237</f>
        <v>PR19 C-MeX revenue adjustment expressed in 2022-23 CPIH FYA prices (BR)</v>
      </c>
      <c r="F568" s="260">
        <f t="shared" ref="F568:G568" si="66" xml:space="preserve"> F$237</f>
        <v>0</v>
      </c>
      <c r="G568" s="11" t="str">
        <f t="shared" si="66"/>
        <v>£m</v>
      </c>
    </row>
    <row r="569" spans="1:7" outlineLevel="3" x14ac:dyDescent="0.15">
      <c r="E569" s="11" t="str">
        <f xml:space="preserve"> E$238</f>
        <v>PR19 C-MeX revenue adjustment expressed in 2022-23 CPIH FYA prices (ADDN1)</v>
      </c>
      <c r="F569" s="260">
        <f t="shared" ref="F569:G569" si="67" xml:space="preserve"> F$238</f>
        <v>0</v>
      </c>
      <c r="G569" s="11" t="str">
        <f t="shared" si="67"/>
        <v>£m</v>
      </c>
    </row>
    <row r="570" spans="1:7" outlineLevel="3" x14ac:dyDescent="0.15">
      <c r="E570" s="11" t="str">
        <f xml:space="preserve"> E$239</f>
        <v>PR19 C-MeX revenue adjustment expressed in 2022-23 CPIH FYA prices (ADDN2)</v>
      </c>
      <c r="F570" s="260">
        <f t="shared" ref="F570:G570" si="68" xml:space="preserve"> F$239</f>
        <v>0</v>
      </c>
      <c r="G570" s="11" t="str">
        <f t="shared" si="68"/>
        <v>£m</v>
      </c>
    </row>
    <row r="571" spans="1:7" outlineLevel="3" x14ac:dyDescent="0.15">
      <c r="E571" s="11" t="str">
        <f xml:space="preserve"> E$240</f>
        <v>PR19 C-MeX revenue adjustment expressed in 2022-23 CPIH FYA prices (Residential retail)</v>
      </c>
      <c r="F571" s="260">
        <f t="shared" ref="F571:G571" si="69" xml:space="preserve"> F$240</f>
        <v>5.1828954320967258</v>
      </c>
      <c r="G571" s="11" t="str">
        <f t="shared" si="69"/>
        <v>£m</v>
      </c>
    </row>
    <row r="572" spans="1:7" outlineLevel="3" x14ac:dyDescent="0.15">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15">
      <c r="F573" s="260"/>
    </row>
    <row r="574" spans="1:7" s="138" customFormat="1" outlineLevel="3" x14ac:dyDescent="0.15">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15">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15">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15">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15">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15">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15">
      <c r="A580" s="157"/>
      <c r="B580" s="157"/>
      <c r="C580" s="158"/>
      <c r="D580" s="159"/>
      <c r="E580" s="138" t="str">
        <f xml:space="preserve"> InpS!E$408</f>
        <v>Eligible for post financeability adjustments tax uplift - PR19 C-MeX revenue adjustment (Residential retail)</v>
      </c>
      <c r="F580" s="138">
        <f xml:space="preserve"> InpS!F$408</f>
        <v>0</v>
      </c>
      <c r="G580" s="138" t="str">
        <f xml:space="preserve"> InpS!G$408</f>
        <v>1 = Yes, 0 = No</v>
      </c>
    </row>
    <row r="581" spans="1:7" s="138" customFormat="1" outlineLevel="3" x14ac:dyDescent="0.15">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15">
      <c r="F582" s="260"/>
    </row>
    <row r="583" spans="1:7" outlineLevel="3" x14ac:dyDescent="0.15">
      <c r="E583" s="11" t="s">
        <v>772</v>
      </c>
      <c r="F583" s="166">
        <f xml:space="preserve"> F565 * F574</f>
        <v>0</v>
      </c>
      <c r="G583" s="11" t="s">
        <v>158</v>
      </c>
    </row>
    <row r="584" spans="1:7" outlineLevel="3" x14ac:dyDescent="0.15">
      <c r="E584" s="11" t="s">
        <v>773</v>
      </c>
      <c r="F584" s="166">
        <f t="shared" ref="F584:F589" si="71" xml:space="preserve"> F566 * F575</f>
        <v>0</v>
      </c>
      <c r="G584" s="11" t="s">
        <v>158</v>
      </c>
    </row>
    <row r="585" spans="1:7" outlineLevel="3" x14ac:dyDescent="0.15">
      <c r="E585" s="11" t="s">
        <v>774</v>
      </c>
      <c r="F585" s="166">
        <f t="shared" si="71"/>
        <v>0</v>
      </c>
      <c r="G585" s="11" t="s">
        <v>158</v>
      </c>
    </row>
    <row r="586" spans="1:7" outlineLevel="3" x14ac:dyDescent="0.15">
      <c r="E586" s="11" t="s">
        <v>775</v>
      </c>
      <c r="F586" s="166">
        <f t="shared" si="71"/>
        <v>0</v>
      </c>
      <c r="G586" s="11" t="s">
        <v>158</v>
      </c>
    </row>
    <row r="587" spans="1:7" outlineLevel="3" x14ac:dyDescent="0.15">
      <c r="E587" s="11" t="s">
        <v>776</v>
      </c>
      <c r="F587" s="166">
        <f xml:space="preserve"> F569 * F578</f>
        <v>0</v>
      </c>
      <c r="G587" s="11" t="s">
        <v>158</v>
      </c>
    </row>
    <row r="588" spans="1:7" outlineLevel="3" x14ac:dyDescent="0.15">
      <c r="E588" s="11" t="s">
        <v>777</v>
      </c>
      <c r="F588" s="166">
        <f t="shared" si="71"/>
        <v>0</v>
      </c>
      <c r="G588" s="11" t="s">
        <v>158</v>
      </c>
    </row>
    <row r="589" spans="1:7" outlineLevel="3" x14ac:dyDescent="0.15">
      <c r="E589" s="11" t="s">
        <v>778</v>
      </c>
      <c r="F589" s="166">
        <f t="shared" si="71"/>
        <v>0</v>
      </c>
      <c r="G589" s="11" t="s">
        <v>158</v>
      </c>
    </row>
    <row r="590" spans="1:7" outlineLevel="3" x14ac:dyDescent="0.15">
      <c r="E590" s="11" t="s">
        <v>779</v>
      </c>
      <c r="F590" s="166">
        <f xml:space="preserve"> F572 * F581</f>
        <v>0</v>
      </c>
      <c r="G590" s="11" t="s">
        <v>158</v>
      </c>
    </row>
    <row r="591" spans="1:7" outlineLevel="3" x14ac:dyDescent="0.15">
      <c r="F591" s="260"/>
    </row>
    <row r="592" spans="1:7" outlineLevel="2" x14ac:dyDescent="0.15">
      <c r="C592" s="40" t="s">
        <v>780</v>
      </c>
      <c r="F592" s="260"/>
    </row>
    <row r="593" spans="5:7" outlineLevel="3" x14ac:dyDescent="0.15">
      <c r="E593" s="11" t="str">
        <f xml:space="preserve"> E$243</f>
        <v>PR19 D-MeX revenue adjustment expressed in 2022-23 CPIH FYA prices (WR)</v>
      </c>
      <c r="F593" s="260">
        <f t="shared" ref="F593:G593" si="72" xml:space="preserve"> F$243</f>
        <v>0</v>
      </c>
      <c r="G593" s="11" t="str">
        <f t="shared" si="72"/>
        <v>£m</v>
      </c>
    </row>
    <row r="594" spans="5:7" outlineLevel="3" x14ac:dyDescent="0.15">
      <c r="E594" s="11" t="str">
        <f xml:space="preserve"> E$244</f>
        <v>PR19 D-MeX revenue adjustment expressed in 2022-23 CPIH FYA prices (WN)</v>
      </c>
      <c r="F594" s="260">
        <f t="shared" ref="F594:G594" si="73" xml:space="preserve"> F$244</f>
        <v>1.2392658780309731</v>
      </c>
      <c r="G594" s="11" t="str">
        <f t="shared" si="73"/>
        <v>£m</v>
      </c>
    </row>
    <row r="595" spans="5:7" outlineLevel="3" x14ac:dyDescent="0.15">
      <c r="E595" s="11" t="str">
        <f xml:space="preserve"> E$245</f>
        <v>PR19 D-MeX revenue adjustment expressed in 2022-23 CPIH FYA prices (WWN)</v>
      </c>
      <c r="F595" s="260">
        <f t="shared" ref="F595:G595" si="74" xml:space="preserve"> F$245</f>
        <v>1.2392658780309731</v>
      </c>
      <c r="G595" s="11" t="str">
        <f t="shared" si="74"/>
        <v>£m</v>
      </c>
    </row>
    <row r="596" spans="5:7" outlineLevel="3" x14ac:dyDescent="0.15">
      <c r="E596" s="11" t="str">
        <f xml:space="preserve"> E$246</f>
        <v>PR19 D-MeX revenue adjustment expressed in 2022-23 CPIH FYA prices (BR)</v>
      </c>
      <c r="F596" s="260">
        <f t="shared" ref="F596:G596" si="75" xml:space="preserve"> F$246</f>
        <v>0</v>
      </c>
      <c r="G596" s="11" t="str">
        <f t="shared" si="75"/>
        <v>£m</v>
      </c>
    </row>
    <row r="597" spans="5:7" outlineLevel="3" x14ac:dyDescent="0.15">
      <c r="E597" s="11" t="str">
        <f xml:space="preserve"> E$247</f>
        <v>PR19 D-MeX revenue adjustment expressed in 2022-23 CPIH FYA prices (ADDN1)</v>
      </c>
      <c r="F597" s="260">
        <f t="shared" ref="F597:G597" si="76" xml:space="preserve"> F$247</f>
        <v>0</v>
      </c>
      <c r="G597" s="11" t="str">
        <f t="shared" si="76"/>
        <v>£m</v>
      </c>
    </row>
    <row r="598" spans="5:7" outlineLevel="3" x14ac:dyDescent="0.15">
      <c r="E598" s="11" t="str">
        <f xml:space="preserve"> E$248</f>
        <v>PR19 D-MeX revenue adjustment expressed in 2022-23 CPIH FYA prices (ADDN2)</v>
      </c>
      <c r="F598" s="260">
        <f t="shared" ref="F598:G598" si="77" xml:space="preserve"> F$248</f>
        <v>0</v>
      </c>
      <c r="G598" s="11" t="str">
        <f t="shared" si="77"/>
        <v>£m</v>
      </c>
    </row>
    <row r="599" spans="5:7" outlineLevel="3" x14ac:dyDescent="0.15">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15">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15">
      <c r="F601" s="260"/>
    </row>
    <row r="602" spans="5:7" outlineLevel="3" x14ac:dyDescent="0.15">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15">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15">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15">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15">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15">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15">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15">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15">
      <c r="F610" s="260"/>
    </row>
    <row r="611" spans="3:7" outlineLevel="3" x14ac:dyDescent="0.15">
      <c r="E611" s="11" t="s">
        <v>781</v>
      </c>
      <c r="F611" s="166">
        <f xml:space="preserve"> F593 * F602</f>
        <v>0</v>
      </c>
      <c r="G611" s="11" t="s">
        <v>158</v>
      </c>
    </row>
    <row r="612" spans="3:7" outlineLevel="3" x14ac:dyDescent="0.15">
      <c r="E612" s="11" t="s">
        <v>782</v>
      </c>
      <c r="F612" s="166">
        <f t="shared" ref="F612:F617" si="80" xml:space="preserve"> F594 * F603</f>
        <v>1.2392658780309731</v>
      </c>
      <c r="G612" s="11" t="s">
        <v>158</v>
      </c>
    </row>
    <row r="613" spans="3:7" outlineLevel="3" x14ac:dyDescent="0.15">
      <c r="E613" s="11" t="s">
        <v>783</v>
      </c>
      <c r="F613" s="166">
        <f t="shared" si="80"/>
        <v>1.2392658780309731</v>
      </c>
      <c r="G613" s="11" t="s">
        <v>158</v>
      </c>
    </row>
    <row r="614" spans="3:7" outlineLevel="3" x14ac:dyDescent="0.15">
      <c r="E614" s="11" t="s">
        <v>784</v>
      </c>
      <c r="F614" s="166">
        <f t="shared" si="80"/>
        <v>0</v>
      </c>
      <c r="G614" s="11" t="s">
        <v>158</v>
      </c>
    </row>
    <row r="615" spans="3:7" outlineLevel="3" x14ac:dyDescent="0.15">
      <c r="E615" s="11" t="s">
        <v>785</v>
      </c>
      <c r="F615" s="166">
        <f xml:space="preserve"> F597 * F606</f>
        <v>0</v>
      </c>
      <c r="G615" s="11" t="s">
        <v>158</v>
      </c>
    </row>
    <row r="616" spans="3:7" outlineLevel="3" x14ac:dyDescent="0.15">
      <c r="E616" s="11" t="s">
        <v>786</v>
      </c>
      <c r="F616" s="166">
        <f t="shared" si="80"/>
        <v>0</v>
      </c>
      <c r="G616" s="11" t="s">
        <v>158</v>
      </c>
    </row>
    <row r="617" spans="3:7" outlineLevel="3" x14ac:dyDescent="0.15">
      <c r="E617" s="11" t="s">
        <v>787</v>
      </c>
      <c r="F617" s="166">
        <f t="shared" si="80"/>
        <v>0</v>
      </c>
      <c r="G617" s="11" t="s">
        <v>158</v>
      </c>
    </row>
    <row r="618" spans="3:7" outlineLevel="3" x14ac:dyDescent="0.15">
      <c r="E618" s="11" t="s">
        <v>788</v>
      </c>
      <c r="F618" s="166">
        <f xml:space="preserve"> F600 * F609</f>
        <v>0</v>
      </c>
      <c r="G618" s="11" t="s">
        <v>158</v>
      </c>
    </row>
    <row r="619" spans="3:7" outlineLevel="3" x14ac:dyDescent="0.15">
      <c r="F619" s="260"/>
    </row>
    <row r="620" spans="3:7" outlineLevel="2" x14ac:dyDescent="0.15">
      <c r="C620" s="40" t="s">
        <v>789</v>
      </c>
      <c r="F620" s="260"/>
    </row>
    <row r="621" spans="3:7" outlineLevel="3" x14ac:dyDescent="0.15">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15">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15">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15">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15">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15">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15">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15">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15">
      <c r="F629" s="260"/>
    </row>
    <row r="630" spans="5:7" outlineLevel="3" x14ac:dyDescent="0.15">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15">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15">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15">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15">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15">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15">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15">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15">
      <c r="F638" s="260"/>
    </row>
    <row r="639" spans="5:7" outlineLevel="3" x14ac:dyDescent="0.15">
      <c r="E639" s="11" t="s">
        <v>790</v>
      </c>
      <c r="F639" s="166">
        <f xml:space="preserve"> F621 * F630</f>
        <v>0</v>
      </c>
      <c r="G639" s="11" t="s">
        <v>158</v>
      </c>
    </row>
    <row r="640" spans="5:7" outlineLevel="3" x14ac:dyDescent="0.15">
      <c r="E640" s="11" t="s">
        <v>791</v>
      </c>
      <c r="F640" s="166">
        <f t="shared" ref="F640:F645" si="89" xml:space="preserve"> F622 * F631</f>
        <v>0</v>
      </c>
      <c r="G640" s="11" t="s">
        <v>158</v>
      </c>
    </row>
    <row r="641" spans="3:7" outlineLevel="3" x14ac:dyDescent="0.15">
      <c r="E641" s="11" t="s">
        <v>792</v>
      </c>
      <c r="F641" s="166">
        <f t="shared" si="89"/>
        <v>0</v>
      </c>
      <c r="G641" s="11" t="s">
        <v>158</v>
      </c>
    </row>
    <row r="642" spans="3:7" outlineLevel="3" x14ac:dyDescent="0.15">
      <c r="E642" s="11" t="s">
        <v>793</v>
      </c>
      <c r="F642" s="166">
        <f t="shared" si="89"/>
        <v>0</v>
      </c>
      <c r="G642" s="11" t="s">
        <v>158</v>
      </c>
    </row>
    <row r="643" spans="3:7" outlineLevel="3" x14ac:dyDescent="0.15">
      <c r="E643" s="11" t="s">
        <v>794</v>
      </c>
      <c r="F643" s="166">
        <f xml:space="preserve"> F625 * F634</f>
        <v>0</v>
      </c>
      <c r="G643" s="11" t="s">
        <v>158</v>
      </c>
    </row>
    <row r="644" spans="3:7" outlineLevel="3" x14ac:dyDescent="0.15">
      <c r="E644" s="11" t="s">
        <v>795</v>
      </c>
      <c r="F644" s="166">
        <f t="shared" si="89"/>
        <v>0</v>
      </c>
      <c r="G644" s="11" t="s">
        <v>158</v>
      </c>
    </row>
    <row r="645" spans="3:7" outlineLevel="3" x14ac:dyDescent="0.15">
      <c r="E645" s="11" t="s">
        <v>796</v>
      </c>
      <c r="F645" s="166">
        <f t="shared" si="89"/>
        <v>0</v>
      </c>
      <c r="G645" s="11" t="s">
        <v>158</v>
      </c>
    </row>
    <row r="646" spans="3:7" outlineLevel="3" x14ac:dyDescent="0.15">
      <c r="E646" s="11" t="s">
        <v>797</v>
      </c>
      <c r="F646" s="166">
        <f xml:space="preserve"> F628 * F637</f>
        <v>0</v>
      </c>
      <c r="G646" s="11" t="s">
        <v>158</v>
      </c>
    </row>
    <row r="647" spans="3:7" outlineLevel="3" x14ac:dyDescent="0.15">
      <c r="F647" s="260"/>
    </row>
    <row r="648" spans="3:7" outlineLevel="2" x14ac:dyDescent="0.15">
      <c r="C648" s="40" t="s">
        <v>798</v>
      </c>
      <c r="F648" s="260"/>
    </row>
    <row r="649" spans="3:7" outlineLevel="3" x14ac:dyDescent="0.15">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15">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15">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15">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15">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15">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15">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15">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15">
      <c r="F657" s="260"/>
    </row>
    <row r="658" spans="5:7" outlineLevel="3" x14ac:dyDescent="0.15">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15">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15">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15">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15">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15">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15">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15">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15">
      <c r="F666" s="260"/>
    </row>
    <row r="667" spans="5:7" outlineLevel="3" x14ac:dyDescent="0.15">
      <c r="E667" s="11" t="s">
        <v>799</v>
      </c>
      <c r="F667" s="166">
        <f xml:space="preserve"> F649 * F658</f>
        <v>0</v>
      </c>
      <c r="G667" s="11" t="s">
        <v>158</v>
      </c>
    </row>
    <row r="668" spans="5:7" outlineLevel="3" x14ac:dyDescent="0.15">
      <c r="E668" s="11" t="s">
        <v>800</v>
      </c>
      <c r="F668" s="166">
        <f t="shared" ref="F668:F673" si="98" xml:space="preserve"> F650 * F659</f>
        <v>0</v>
      </c>
      <c r="G668" s="11" t="s">
        <v>158</v>
      </c>
    </row>
    <row r="669" spans="5:7" outlineLevel="3" x14ac:dyDescent="0.15">
      <c r="E669" s="11" t="s">
        <v>801</v>
      </c>
      <c r="F669" s="166">
        <f t="shared" si="98"/>
        <v>0</v>
      </c>
      <c r="G669" s="11" t="s">
        <v>158</v>
      </c>
    </row>
    <row r="670" spans="5:7" outlineLevel="3" x14ac:dyDescent="0.15">
      <c r="E670" s="11" t="s">
        <v>802</v>
      </c>
      <c r="F670" s="166">
        <f t="shared" si="98"/>
        <v>0</v>
      </c>
      <c r="G670" s="11" t="s">
        <v>158</v>
      </c>
    </row>
    <row r="671" spans="5:7" outlineLevel="3" x14ac:dyDescent="0.15">
      <c r="E671" s="11" t="s">
        <v>803</v>
      </c>
      <c r="F671" s="166">
        <f xml:space="preserve"> F653 * F662</f>
        <v>0</v>
      </c>
      <c r="G671" s="11" t="s">
        <v>158</v>
      </c>
    </row>
    <row r="672" spans="5:7" outlineLevel="3" x14ac:dyDescent="0.15">
      <c r="E672" s="11" t="s">
        <v>804</v>
      </c>
      <c r="F672" s="166">
        <f t="shared" si="98"/>
        <v>0</v>
      </c>
      <c r="G672" s="11" t="s">
        <v>158</v>
      </c>
    </row>
    <row r="673" spans="3:7" outlineLevel="3" x14ac:dyDescent="0.15">
      <c r="E673" s="11" t="s">
        <v>805</v>
      </c>
      <c r="F673" s="166">
        <f t="shared" si="98"/>
        <v>0</v>
      </c>
      <c r="G673" s="11" t="s">
        <v>158</v>
      </c>
    </row>
    <row r="674" spans="3:7" outlineLevel="3" x14ac:dyDescent="0.15">
      <c r="E674" s="11" t="s">
        <v>806</v>
      </c>
      <c r="F674" s="166">
        <f xml:space="preserve"> F656 * F665</f>
        <v>0</v>
      </c>
      <c r="G674" s="11" t="s">
        <v>158</v>
      </c>
    </row>
    <row r="675" spans="3:7" outlineLevel="3" x14ac:dyDescent="0.15">
      <c r="F675" s="260"/>
    </row>
    <row r="676" spans="3:7" outlineLevel="2" x14ac:dyDescent="0.15">
      <c r="C676" s="40" t="s">
        <v>807</v>
      </c>
      <c r="F676" s="260"/>
    </row>
    <row r="677" spans="3:7" outlineLevel="3" x14ac:dyDescent="0.15">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15">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15">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15">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15">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15">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15">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15">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15">
      <c r="F685" s="260"/>
    </row>
    <row r="686" spans="3:7" outlineLevel="3" x14ac:dyDescent="0.15">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15">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15">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15">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15">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15">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15">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15">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15">
      <c r="F694" s="260"/>
    </row>
    <row r="695" spans="3:7" outlineLevel="3" x14ac:dyDescent="0.15">
      <c r="E695" s="11" t="s">
        <v>808</v>
      </c>
      <c r="F695" s="166">
        <f xml:space="preserve"> F677 * F686</f>
        <v>0</v>
      </c>
      <c r="G695" s="11" t="s">
        <v>158</v>
      </c>
    </row>
    <row r="696" spans="3:7" outlineLevel="3" x14ac:dyDescent="0.15">
      <c r="E696" s="11" t="s">
        <v>809</v>
      </c>
      <c r="F696" s="166">
        <f t="shared" ref="F696:F701" si="107" xml:space="preserve"> F678 * F687</f>
        <v>0</v>
      </c>
      <c r="G696" s="11" t="s">
        <v>158</v>
      </c>
    </row>
    <row r="697" spans="3:7" outlineLevel="3" x14ac:dyDescent="0.15">
      <c r="E697" s="11" t="s">
        <v>810</v>
      </c>
      <c r="F697" s="166">
        <f t="shared" si="107"/>
        <v>0</v>
      </c>
      <c r="G697" s="11" t="s">
        <v>158</v>
      </c>
    </row>
    <row r="698" spans="3:7" outlineLevel="3" x14ac:dyDescent="0.15">
      <c r="E698" s="11" t="s">
        <v>811</v>
      </c>
      <c r="F698" s="166">
        <f t="shared" si="107"/>
        <v>0</v>
      </c>
      <c r="G698" s="11" t="s">
        <v>158</v>
      </c>
    </row>
    <row r="699" spans="3:7" outlineLevel="3" x14ac:dyDescent="0.15">
      <c r="E699" s="11" t="s">
        <v>812</v>
      </c>
      <c r="F699" s="166">
        <f xml:space="preserve"> F681 * F690</f>
        <v>0</v>
      </c>
      <c r="G699" s="11" t="s">
        <v>158</v>
      </c>
    </row>
    <row r="700" spans="3:7" outlineLevel="3" x14ac:dyDescent="0.15">
      <c r="E700" s="11" t="s">
        <v>813</v>
      </c>
      <c r="F700" s="166">
        <f t="shared" si="107"/>
        <v>0</v>
      </c>
      <c r="G700" s="11" t="s">
        <v>158</v>
      </c>
    </row>
    <row r="701" spans="3:7" outlineLevel="3" x14ac:dyDescent="0.15">
      <c r="E701" s="11" t="s">
        <v>814</v>
      </c>
      <c r="F701" s="166">
        <f t="shared" si="107"/>
        <v>0</v>
      </c>
      <c r="G701" s="11" t="s">
        <v>158</v>
      </c>
    </row>
    <row r="702" spans="3:7" outlineLevel="3" x14ac:dyDescent="0.15">
      <c r="E702" s="11" t="s">
        <v>815</v>
      </c>
      <c r="F702" s="166">
        <f xml:space="preserve"> F684 * F693</f>
        <v>0</v>
      </c>
      <c r="G702" s="11" t="s">
        <v>158</v>
      </c>
    </row>
    <row r="703" spans="3:7" outlineLevel="3" x14ac:dyDescent="0.15">
      <c r="F703" s="260"/>
    </row>
    <row r="704" spans="3:7" outlineLevel="2" x14ac:dyDescent="0.15">
      <c r="C704" s="40" t="s">
        <v>816</v>
      </c>
      <c r="F704" s="260"/>
    </row>
    <row r="705" spans="5:7" outlineLevel="3" x14ac:dyDescent="0.15">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15">
      <c r="E706" s="11" t="str">
        <f xml:space="preserve"> E$289</f>
        <v>PR19 Developer services revenue adjustment expressed in 2022-23 CPIH FYA prices (WN)</v>
      </c>
      <c r="F706" s="260">
        <f t="shared" ref="F706:G706" si="109" xml:space="preserve"> F$289</f>
        <v>74.755957547899129</v>
      </c>
      <c r="G706" s="11" t="str">
        <f t="shared" si="109"/>
        <v>£m</v>
      </c>
    </row>
    <row r="707" spans="5:7" outlineLevel="3" x14ac:dyDescent="0.15">
      <c r="E707" s="11" t="str">
        <f xml:space="preserve"> E$290</f>
        <v>PR19 Developer services revenue adjustment expressed in 2022-23 CPIH FYA prices (WWN)</v>
      </c>
      <c r="F707" s="260">
        <f t="shared" ref="F707:G707" si="110" xml:space="preserve"> F$290</f>
        <v>22.175899431026846</v>
      </c>
      <c r="G707" s="11" t="str">
        <f t="shared" si="110"/>
        <v>£m</v>
      </c>
    </row>
    <row r="708" spans="5:7" outlineLevel="3" x14ac:dyDescent="0.15">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15">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15">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15">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15">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15">
      <c r="F713" s="260"/>
    </row>
    <row r="714" spans="5:7" outlineLevel="3" x14ac:dyDescent="0.15">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15">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15">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15">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15">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15">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15">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15">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15">
      <c r="F722" s="260"/>
    </row>
    <row r="723" spans="3:7" outlineLevel="3" x14ac:dyDescent="0.15">
      <c r="E723" s="11" t="s">
        <v>817</v>
      </c>
      <c r="F723" s="166">
        <f xml:space="preserve"> F705 * F714</f>
        <v>0</v>
      </c>
      <c r="G723" s="11" t="s">
        <v>158</v>
      </c>
    </row>
    <row r="724" spans="3:7" outlineLevel="3" x14ac:dyDescent="0.15">
      <c r="E724" s="11" t="s">
        <v>818</v>
      </c>
      <c r="F724" s="166">
        <f t="shared" ref="F724:F729" si="116" xml:space="preserve"> F706 * F715</f>
        <v>0</v>
      </c>
      <c r="G724" s="11" t="s">
        <v>158</v>
      </c>
    </row>
    <row r="725" spans="3:7" outlineLevel="3" x14ac:dyDescent="0.15">
      <c r="E725" s="11" t="s">
        <v>819</v>
      </c>
      <c r="F725" s="166">
        <f t="shared" si="116"/>
        <v>0</v>
      </c>
      <c r="G725" s="11" t="s">
        <v>158</v>
      </c>
    </row>
    <row r="726" spans="3:7" outlineLevel="3" x14ac:dyDescent="0.15">
      <c r="E726" s="11" t="s">
        <v>820</v>
      </c>
      <c r="F726" s="166">
        <f t="shared" si="116"/>
        <v>0</v>
      </c>
      <c r="G726" s="11" t="s">
        <v>158</v>
      </c>
    </row>
    <row r="727" spans="3:7" outlineLevel="3" x14ac:dyDescent="0.15">
      <c r="E727" s="11" t="s">
        <v>821</v>
      </c>
      <c r="F727" s="166">
        <f xml:space="preserve"> F709 * F718</f>
        <v>0</v>
      </c>
      <c r="G727" s="11" t="s">
        <v>158</v>
      </c>
    </row>
    <row r="728" spans="3:7" outlineLevel="3" x14ac:dyDescent="0.15">
      <c r="E728" s="11" t="s">
        <v>822</v>
      </c>
      <c r="F728" s="166">
        <f t="shared" si="116"/>
        <v>0</v>
      </c>
      <c r="G728" s="11" t="s">
        <v>158</v>
      </c>
    </row>
    <row r="729" spans="3:7" outlineLevel="3" x14ac:dyDescent="0.15">
      <c r="E729" s="11" t="s">
        <v>823</v>
      </c>
      <c r="F729" s="166">
        <f t="shared" si="116"/>
        <v>0</v>
      </c>
      <c r="G729" s="11" t="s">
        <v>158</v>
      </c>
    </row>
    <row r="730" spans="3:7" outlineLevel="3" x14ac:dyDescent="0.15">
      <c r="E730" s="11" t="s">
        <v>824</v>
      </c>
      <c r="F730" s="166">
        <f xml:space="preserve"> F712 * F721</f>
        <v>0</v>
      </c>
      <c r="G730" s="11" t="s">
        <v>158</v>
      </c>
    </row>
    <row r="731" spans="3:7" outlineLevel="3" x14ac:dyDescent="0.15">
      <c r="F731" s="260"/>
    </row>
    <row r="732" spans="3:7" outlineLevel="2" x14ac:dyDescent="0.15">
      <c r="C732" s="40" t="s">
        <v>825</v>
      </c>
      <c r="F732" s="260"/>
    </row>
    <row r="733" spans="3:7" outlineLevel="3" x14ac:dyDescent="0.15">
      <c r="E733" s="11" t="str">
        <f xml:space="preserve"> E$297</f>
        <v>PR19 Cost of new debt revenue adjustment expressed in 2022-23 CPIH FYA prices (WR)</v>
      </c>
      <c r="F733" s="260">
        <f t="shared" ref="F733:G733" si="117" xml:space="preserve"> F$297</f>
        <v>3.0821812424542929</v>
      </c>
      <c r="G733" s="11" t="str">
        <f t="shared" si="117"/>
        <v>£m</v>
      </c>
    </row>
    <row r="734" spans="3:7" outlineLevel="3" x14ac:dyDescent="0.15">
      <c r="E734" s="11" t="str">
        <f xml:space="preserve"> E$298</f>
        <v>PR19 Cost of new debt revenue adjustment expressed in 2022-23 CPIH FYA prices (WN)</v>
      </c>
      <c r="F734" s="260">
        <f t="shared" ref="F734:G734" si="118" xml:space="preserve"> F$298</f>
        <v>17.081358003741634</v>
      </c>
      <c r="G734" s="11" t="str">
        <f t="shared" si="118"/>
        <v>£m</v>
      </c>
    </row>
    <row r="735" spans="3:7" outlineLevel="3" x14ac:dyDescent="0.15">
      <c r="E735" s="11" t="str">
        <f xml:space="preserve"> E$299</f>
        <v>PR19 Cost of new debt revenue adjustment expressed in 2022-23 CPIH FYA prices (WWN)</v>
      </c>
      <c r="F735" s="260">
        <f t="shared" ref="F735:G735" si="119" xml:space="preserve"> F$299</f>
        <v>34.810033821232409</v>
      </c>
      <c r="G735" s="11" t="str">
        <f t="shared" si="119"/>
        <v>£m</v>
      </c>
    </row>
    <row r="736" spans="3:7" outlineLevel="3" x14ac:dyDescent="0.15">
      <c r="E736" s="11" t="str">
        <f xml:space="preserve"> E$300</f>
        <v>PR19 Cost of new debt revenue adjustment expressed in 2022-23 CPIH FYA prices (BR)</v>
      </c>
      <c r="F736" s="260">
        <f t="shared" ref="F736:G736" si="120" xml:space="preserve"> F$300</f>
        <v>2.2070206608587664</v>
      </c>
      <c r="G736" s="11" t="str">
        <f t="shared" si="120"/>
        <v>£m</v>
      </c>
    </row>
    <row r="737" spans="5:7" outlineLevel="3" x14ac:dyDescent="0.15">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15">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15">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15">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15">
      <c r="F741" s="260"/>
    </row>
    <row r="742" spans="5:7" outlineLevel="3" x14ac:dyDescent="0.15">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15">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15">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15">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15">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15">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15">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15">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15">
      <c r="F750" s="260"/>
    </row>
    <row r="751" spans="5:7" outlineLevel="3" x14ac:dyDescent="0.15">
      <c r="E751" s="11" t="s">
        <v>826</v>
      </c>
      <c r="F751" s="166">
        <f xml:space="preserve"> F733 * F742</f>
        <v>0</v>
      </c>
      <c r="G751" s="11" t="s">
        <v>158</v>
      </c>
    </row>
    <row r="752" spans="5:7" outlineLevel="3" x14ac:dyDescent="0.15">
      <c r="E752" s="11" t="s">
        <v>827</v>
      </c>
      <c r="F752" s="166">
        <f t="shared" ref="F752:F757" si="125" xml:space="preserve"> F734 * F743</f>
        <v>0</v>
      </c>
      <c r="G752" s="11" t="s">
        <v>158</v>
      </c>
    </row>
    <row r="753" spans="3:7" outlineLevel="3" x14ac:dyDescent="0.15">
      <c r="E753" s="11" t="s">
        <v>828</v>
      </c>
      <c r="F753" s="166">
        <f t="shared" si="125"/>
        <v>0</v>
      </c>
      <c r="G753" s="11" t="s">
        <v>158</v>
      </c>
    </row>
    <row r="754" spans="3:7" outlineLevel="3" x14ac:dyDescent="0.15">
      <c r="E754" s="11" t="s">
        <v>829</v>
      </c>
      <c r="F754" s="166">
        <f t="shared" si="125"/>
        <v>0</v>
      </c>
      <c r="G754" s="11" t="s">
        <v>158</v>
      </c>
    </row>
    <row r="755" spans="3:7" outlineLevel="3" x14ac:dyDescent="0.15">
      <c r="E755" s="11" t="s">
        <v>830</v>
      </c>
      <c r="F755" s="166">
        <f xml:space="preserve"> F737 * F746</f>
        <v>0</v>
      </c>
      <c r="G755" s="11" t="s">
        <v>158</v>
      </c>
    </row>
    <row r="756" spans="3:7" outlineLevel="3" x14ac:dyDescent="0.15">
      <c r="E756" s="11" t="s">
        <v>831</v>
      </c>
      <c r="F756" s="166">
        <f t="shared" si="125"/>
        <v>0</v>
      </c>
      <c r="G756" s="11" t="s">
        <v>158</v>
      </c>
    </row>
    <row r="757" spans="3:7" outlineLevel="3" x14ac:dyDescent="0.15">
      <c r="E757" s="11" t="s">
        <v>832</v>
      </c>
      <c r="F757" s="166">
        <f t="shared" si="125"/>
        <v>0</v>
      </c>
      <c r="G757" s="11" t="s">
        <v>158</v>
      </c>
    </row>
    <row r="758" spans="3:7" outlineLevel="3" x14ac:dyDescent="0.15">
      <c r="E758" s="11" t="s">
        <v>833</v>
      </c>
      <c r="F758" s="166">
        <f xml:space="preserve"> F740 * F749</f>
        <v>0</v>
      </c>
      <c r="G758" s="11" t="s">
        <v>158</v>
      </c>
    </row>
    <row r="759" spans="3:7" outlineLevel="3" x14ac:dyDescent="0.15">
      <c r="F759" s="260"/>
    </row>
    <row r="760" spans="3:7" outlineLevel="2" x14ac:dyDescent="0.15">
      <c r="C760" s="40" t="s">
        <v>834</v>
      </c>
      <c r="F760" s="260"/>
    </row>
    <row r="761" spans="3:7" outlineLevel="3" x14ac:dyDescent="0.15">
      <c r="E761" s="11" t="str">
        <f xml:space="preserve"> E$306</f>
        <v>PR19 Totex costs revenue adjustment expressed in 2022-23 CPIH FYA prices (WR)</v>
      </c>
      <c r="F761" s="260">
        <f t="shared" ref="F761:G761" si="126" xml:space="preserve"> F$306</f>
        <v>-14.198869988604518</v>
      </c>
      <c r="G761" s="11" t="str">
        <f t="shared" si="126"/>
        <v>£m</v>
      </c>
    </row>
    <row r="762" spans="3:7" outlineLevel="3" x14ac:dyDescent="0.15">
      <c r="E762" s="11" t="str">
        <f xml:space="preserve"> E$307</f>
        <v>PR19 Totex costs revenue adjustment expressed in 2022-23 CPIH FYA prices (WN)</v>
      </c>
      <c r="F762" s="260">
        <f t="shared" ref="F762:G762" si="127" xml:space="preserve"> F$307</f>
        <v>181.88245245612319</v>
      </c>
      <c r="G762" s="11" t="str">
        <f t="shared" si="127"/>
        <v>£m</v>
      </c>
    </row>
    <row r="763" spans="3:7" outlineLevel="3" x14ac:dyDescent="0.15">
      <c r="E763" s="11" t="str">
        <f xml:space="preserve"> E$308</f>
        <v>PR19 Totex costs revenue adjustment expressed in 2022-23 CPIH FYA prices (WWN)</v>
      </c>
      <c r="F763" s="260">
        <f t="shared" ref="F763:G763" si="128" xml:space="preserve"> F$308</f>
        <v>59.460785359751469</v>
      </c>
      <c r="G763" s="11" t="str">
        <f t="shared" si="128"/>
        <v>£m</v>
      </c>
    </row>
    <row r="764" spans="3:7" outlineLevel="3" x14ac:dyDescent="0.15">
      <c r="E764" s="11" t="str">
        <f xml:space="preserve"> E$309</f>
        <v>PR19 Totex costs revenue adjustment expressed in 2022-23 CPIH FYA prices (BR)</v>
      </c>
      <c r="F764" s="260">
        <f t="shared" ref="F764:G764" si="129" xml:space="preserve"> F$309</f>
        <v>0</v>
      </c>
      <c r="G764" s="11" t="str">
        <f t="shared" si="129"/>
        <v>£m</v>
      </c>
    </row>
    <row r="765" spans="3:7" outlineLevel="3" x14ac:dyDescent="0.15">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15">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15">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15">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15">
      <c r="F769" s="260"/>
    </row>
    <row r="770" spans="5:7" outlineLevel="3" x14ac:dyDescent="0.15">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15">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15">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15">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15">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15">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15">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15">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15">
      <c r="F778" s="260"/>
    </row>
    <row r="779" spans="5:7" outlineLevel="3" x14ac:dyDescent="0.15">
      <c r="E779" s="11" t="s">
        <v>835</v>
      </c>
      <c r="F779" s="166">
        <f xml:space="preserve"> F761 * F770</f>
        <v>0</v>
      </c>
      <c r="G779" s="11" t="s">
        <v>158</v>
      </c>
    </row>
    <row r="780" spans="5:7" outlineLevel="3" x14ac:dyDescent="0.15">
      <c r="E780" s="11" t="s">
        <v>836</v>
      </c>
      <c r="F780" s="166">
        <f t="shared" ref="F780:F785" si="134" xml:space="preserve"> F762 * F771</f>
        <v>0</v>
      </c>
      <c r="G780" s="11" t="s">
        <v>158</v>
      </c>
    </row>
    <row r="781" spans="5:7" outlineLevel="3" x14ac:dyDescent="0.15">
      <c r="E781" s="11" t="s">
        <v>837</v>
      </c>
      <c r="F781" s="166">
        <f t="shared" si="134"/>
        <v>0</v>
      </c>
      <c r="G781" s="11" t="s">
        <v>158</v>
      </c>
    </row>
    <row r="782" spans="5:7" outlineLevel="3" x14ac:dyDescent="0.15">
      <c r="E782" s="11" t="s">
        <v>838</v>
      </c>
      <c r="F782" s="166">
        <f t="shared" si="134"/>
        <v>0</v>
      </c>
      <c r="G782" s="11" t="s">
        <v>158</v>
      </c>
    </row>
    <row r="783" spans="5:7" outlineLevel="3" x14ac:dyDescent="0.15">
      <c r="E783" s="11" t="s">
        <v>839</v>
      </c>
      <c r="F783" s="166">
        <f xml:space="preserve"> F765 * F774</f>
        <v>0</v>
      </c>
      <c r="G783" s="11" t="s">
        <v>158</v>
      </c>
    </row>
    <row r="784" spans="5:7" outlineLevel="3" x14ac:dyDescent="0.15">
      <c r="E784" s="11" t="s">
        <v>840</v>
      </c>
      <c r="F784" s="166">
        <f t="shared" si="134"/>
        <v>0</v>
      </c>
      <c r="G784" s="11" t="s">
        <v>158</v>
      </c>
    </row>
    <row r="785" spans="3:7" outlineLevel="3" x14ac:dyDescent="0.15">
      <c r="E785" s="11" t="s">
        <v>841</v>
      </c>
      <c r="F785" s="166">
        <f t="shared" si="134"/>
        <v>0</v>
      </c>
      <c r="G785" s="11" t="s">
        <v>158</v>
      </c>
    </row>
    <row r="786" spans="3:7" outlineLevel="3" x14ac:dyDescent="0.15">
      <c r="E786" s="11" t="s">
        <v>842</v>
      </c>
      <c r="F786" s="166">
        <f xml:space="preserve"> F768 * F777</f>
        <v>0</v>
      </c>
      <c r="G786" s="11" t="s">
        <v>158</v>
      </c>
    </row>
    <row r="787" spans="3:7" outlineLevel="3" x14ac:dyDescent="0.15">
      <c r="F787" s="260"/>
    </row>
    <row r="788" spans="3:7" outlineLevel="2" x14ac:dyDescent="0.15">
      <c r="C788" s="40" t="s">
        <v>843</v>
      </c>
      <c r="F788" s="260"/>
    </row>
    <row r="789" spans="3:7" outlineLevel="3" x14ac:dyDescent="0.15">
      <c r="E789" s="11" t="str">
        <f xml:space="preserve"> E$315</f>
        <v>PR19 Tax revenue adjustment expressed in 2022-23 CPIH FYA prices (WR)</v>
      </c>
      <c r="F789" s="260">
        <f t="shared" ref="F789:G789" si="135" xml:space="preserve"> F$315</f>
        <v>-6.6056157403357147</v>
      </c>
      <c r="G789" s="11" t="str">
        <f t="shared" si="135"/>
        <v>£m</v>
      </c>
    </row>
    <row r="790" spans="3:7" outlineLevel="3" x14ac:dyDescent="0.15">
      <c r="E790" s="11" t="str">
        <f xml:space="preserve"> E$316</f>
        <v>PR19 Tax revenue adjustment expressed in 2022-23 CPIH FYA prices (WN)</v>
      </c>
      <c r="F790" s="260">
        <f t="shared" ref="F790:G790" si="136" xml:space="preserve"> F$316</f>
        <v>-55.681977843373417</v>
      </c>
      <c r="G790" s="11" t="str">
        <f t="shared" si="136"/>
        <v>£m</v>
      </c>
    </row>
    <row r="791" spans="3:7" outlineLevel="3" x14ac:dyDescent="0.15">
      <c r="E791" s="11" t="str">
        <f xml:space="preserve"> E$317</f>
        <v>PR19 Tax revenue adjustment expressed in 2022-23 CPIH FYA prices (WWN)</v>
      </c>
      <c r="F791" s="260">
        <f t="shared" ref="F791:G791" si="137" xml:space="preserve"> F$317</f>
        <v>-79.782911386445818</v>
      </c>
      <c r="G791" s="11" t="str">
        <f t="shared" si="137"/>
        <v>£m</v>
      </c>
    </row>
    <row r="792" spans="3:7" outlineLevel="3" x14ac:dyDescent="0.15">
      <c r="E792" s="11" t="str">
        <f xml:space="preserve"> E$318</f>
        <v>PR19 Tax revenue adjustment expressed in 2022-23 CPIH FYA prices (BR)</v>
      </c>
      <c r="F792" s="260">
        <f t="shared" ref="F792:G792" si="138" xml:space="preserve"> F$318</f>
        <v>-14.623911218525647</v>
      </c>
      <c r="G792" s="11" t="str">
        <f t="shared" si="138"/>
        <v>£m</v>
      </c>
    </row>
    <row r="793" spans="3:7" outlineLevel="3" x14ac:dyDescent="0.15">
      <c r="E793" s="11" t="str">
        <f xml:space="preserve"> E$319</f>
        <v>PR19 Tax revenue adjustment expressed in 2022-23 CPIH FYA prices (ADDN1)</v>
      </c>
      <c r="F793" s="260">
        <f t="shared" ref="F793:G793" si="139" xml:space="preserve"> F$319</f>
        <v>0</v>
      </c>
      <c r="G793" s="11" t="str">
        <f t="shared" si="139"/>
        <v>£m</v>
      </c>
    </row>
    <row r="794" spans="3:7" outlineLevel="3" x14ac:dyDescent="0.15">
      <c r="E794" s="11" t="str">
        <f xml:space="preserve"> E$320</f>
        <v>PR19 Tax revenue adjustment expressed in 2022-23 CPIH FYA prices (ADDN2)</v>
      </c>
      <c r="F794" s="260">
        <f t="shared" ref="F794:G794" si="140" xml:space="preserve"> F$320</f>
        <v>0</v>
      </c>
      <c r="G794" s="11" t="str">
        <f t="shared" si="140"/>
        <v>£m</v>
      </c>
    </row>
    <row r="795" spans="3:7" outlineLevel="3" x14ac:dyDescent="0.15">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15">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15">
      <c r="F797" s="260"/>
    </row>
    <row r="798" spans="3:7" outlineLevel="3" x14ac:dyDescent="0.15">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15">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15">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15">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15">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15">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15">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15">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15">
      <c r="F806" s="260"/>
    </row>
    <row r="807" spans="3:7" outlineLevel="3" x14ac:dyDescent="0.15">
      <c r="E807" s="11" t="s">
        <v>844</v>
      </c>
      <c r="F807" s="166">
        <f xml:space="preserve"> F789 * F798</f>
        <v>0</v>
      </c>
      <c r="G807" s="11" t="s">
        <v>158</v>
      </c>
    </row>
    <row r="808" spans="3:7" outlineLevel="3" x14ac:dyDescent="0.15">
      <c r="E808" s="11" t="s">
        <v>845</v>
      </c>
      <c r="F808" s="166">
        <f t="shared" ref="F808:F813" si="143" xml:space="preserve"> F790 * F799</f>
        <v>0</v>
      </c>
      <c r="G808" s="11" t="s">
        <v>158</v>
      </c>
    </row>
    <row r="809" spans="3:7" outlineLevel="3" x14ac:dyDescent="0.15">
      <c r="E809" s="11" t="s">
        <v>846</v>
      </c>
      <c r="F809" s="166">
        <f t="shared" si="143"/>
        <v>0</v>
      </c>
      <c r="G809" s="11" t="s">
        <v>158</v>
      </c>
    </row>
    <row r="810" spans="3:7" outlineLevel="3" x14ac:dyDescent="0.15">
      <c r="E810" s="11" t="s">
        <v>847</v>
      </c>
      <c r="F810" s="166">
        <f t="shared" si="143"/>
        <v>0</v>
      </c>
      <c r="G810" s="11" t="s">
        <v>158</v>
      </c>
    </row>
    <row r="811" spans="3:7" outlineLevel="3" x14ac:dyDescent="0.15">
      <c r="E811" s="11" t="s">
        <v>848</v>
      </c>
      <c r="F811" s="166">
        <f xml:space="preserve"> F793 * F802</f>
        <v>0</v>
      </c>
      <c r="G811" s="11" t="s">
        <v>158</v>
      </c>
    </row>
    <row r="812" spans="3:7" outlineLevel="3" x14ac:dyDescent="0.15">
      <c r="E812" s="11" t="s">
        <v>849</v>
      </c>
      <c r="F812" s="166">
        <f t="shared" si="143"/>
        <v>0</v>
      </c>
      <c r="G812" s="11" t="s">
        <v>158</v>
      </c>
    </row>
    <row r="813" spans="3:7" outlineLevel="3" x14ac:dyDescent="0.15">
      <c r="E813" s="11" t="s">
        <v>850</v>
      </c>
      <c r="F813" s="166">
        <f t="shared" si="143"/>
        <v>0</v>
      </c>
      <c r="G813" s="11" t="s">
        <v>158</v>
      </c>
    </row>
    <row r="814" spans="3:7" outlineLevel="3" x14ac:dyDescent="0.15">
      <c r="E814" s="11" t="s">
        <v>851</v>
      </c>
      <c r="F814" s="166">
        <f xml:space="preserve"> F796 * F805</f>
        <v>0</v>
      </c>
      <c r="G814" s="11" t="s">
        <v>158</v>
      </c>
    </row>
    <row r="815" spans="3:7" outlineLevel="3" x14ac:dyDescent="0.15">
      <c r="F815" s="260"/>
    </row>
    <row r="816" spans="3:7" outlineLevel="2" x14ac:dyDescent="0.15">
      <c r="C816" s="40" t="s">
        <v>852</v>
      </c>
      <c r="F816" s="260"/>
    </row>
    <row r="817" spans="5:7" outlineLevel="3" x14ac:dyDescent="0.15">
      <c r="E817" s="11" t="str">
        <f xml:space="preserve"> E$324</f>
        <v>PR19 RPI-CPIH wedge revenue adjustment expressed in 2022-23 CPIH FYA prices (WR)</v>
      </c>
      <c r="F817" s="260">
        <f t="shared" ref="F817:G817" si="144" xml:space="preserve"> F$324</f>
        <v>2.8019336189314328</v>
      </c>
      <c r="G817" s="11" t="str">
        <f t="shared" si="144"/>
        <v>£m</v>
      </c>
    </row>
    <row r="818" spans="5:7" outlineLevel="3" x14ac:dyDescent="0.15">
      <c r="E818" s="11" t="str">
        <f xml:space="preserve"> E$325</f>
        <v>PR19 RPI-CPIH wedge revenue adjustment expressed in 2022-23 CPIH FYA prices (WN)</v>
      </c>
      <c r="F818" s="260">
        <f t="shared" ref="F818:G818" si="145" xml:space="preserve"> F$325</f>
        <v>19.48042661368796</v>
      </c>
      <c r="G818" s="11" t="str">
        <f t="shared" si="145"/>
        <v>£m</v>
      </c>
    </row>
    <row r="819" spans="5:7" outlineLevel="3" x14ac:dyDescent="0.15">
      <c r="E819" s="11" t="str">
        <f xml:space="preserve"> E$326</f>
        <v>PR19 RPI-CPIH wedge revenue adjustment expressed in 2022-23 CPIH FYA prices (WWN)</v>
      </c>
      <c r="F819" s="260">
        <f t="shared" ref="F819:G819" si="146" xml:space="preserve"> F$326</f>
        <v>35.878452552697745</v>
      </c>
      <c r="G819" s="11" t="str">
        <f t="shared" si="146"/>
        <v>£m</v>
      </c>
    </row>
    <row r="820" spans="5:7" outlineLevel="3" x14ac:dyDescent="0.15">
      <c r="E820" s="11" t="str">
        <f xml:space="preserve"> E$327</f>
        <v>PR19 RPI-CPIH wedge revenue adjustment expressed in 2022-23 CPIH FYA prices (BR)</v>
      </c>
      <c r="F820" s="260">
        <f t="shared" ref="F820:G820" si="147" xml:space="preserve"> F$327</f>
        <v>3.4155621761921813</v>
      </c>
      <c r="G820" s="11" t="str">
        <f t="shared" si="147"/>
        <v>£m</v>
      </c>
    </row>
    <row r="821" spans="5:7" outlineLevel="3" x14ac:dyDescent="0.15">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15">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15">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15">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15">
      <c r="F825" s="260"/>
    </row>
    <row r="826" spans="5:7" outlineLevel="3" x14ac:dyDescent="0.15">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15">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15">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15">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15">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15">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15">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15">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15">
      <c r="F834" s="260"/>
    </row>
    <row r="835" spans="3:7" outlineLevel="3" x14ac:dyDescent="0.15">
      <c r="E835" s="11" t="s">
        <v>853</v>
      </c>
      <c r="F835" s="166">
        <f xml:space="preserve"> F817 * F826</f>
        <v>2.8019336189314328</v>
      </c>
      <c r="G835" s="11" t="s">
        <v>158</v>
      </c>
    </row>
    <row r="836" spans="3:7" outlineLevel="3" x14ac:dyDescent="0.15">
      <c r="E836" s="11" t="s">
        <v>854</v>
      </c>
      <c r="F836" s="166">
        <f t="shared" ref="F836:F841" si="152" xml:space="preserve"> F818 * F827</f>
        <v>19.48042661368796</v>
      </c>
      <c r="G836" s="11" t="s">
        <v>158</v>
      </c>
    </row>
    <row r="837" spans="3:7" outlineLevel="3" x14ac:dyDescent="0.15">
      <c r="E837" s="11" t="s">
        <v>855</v>
      </c>
      <c r="F837" s="166">
        <f t="shared" si="152"/>
        <v>35.878452552697745</v>
      </c>
      <c r="G837" s="11" t="s">
        <v>158</v>
      </c>
    </row>
    <row r="838" spans="3:7" outlineLevel="3" x14ac:dyDescent="0.15">
      <c r="E838" s="11" t="s">
        <v>856</v>
      </c>
      <c r="F838" s="166">
        <f t="shared" si="152"/>
        <v>3.4155621761921813</v>
      </c>
      <c r="G838" s="11" t="s">
        <v>158</v>
      </c>
    </row>
    <row r="839" spans="3:7" outlineLevel="3" x14ac:dyDescent="0.15">
      <c r="E839" s="11" t="s">
        <v>857</v>
      </c>
      <c r="F839" s="166">
        <f xml:space="preserve"> F821 * F830</f>
        <v>0</v>
      </c>
      <c r="G839" s="11" t="s">
        <v>158</v>
      </c>
    </row>
    <row r="840" spans="3:7" outlineLevel="3" x14ac:dyDescent="0.15">
      <c r="E840" s="11" t="s">
        <v>858</v>
      </c>
      <c r="F840" s="166">
        <f t="shared" si="152"/>
        <v>0</v>
      </c>
      <c r="G840" s="11" t="s">
        <v>158</v>
      </c>
    </row>
    <row r="841" spans="3:7" outlineLevel="3" x14ac:dyDescent="0.15">
      <c r="E841" s="11" t="s">
        <v>859</v>
      </c>
      <c r="F841" s="166">
        <f t="shared" si="152"/>
        <v>0</v>
      </c>
      <c r="G841" s="11" t="s">
        <v>158</v>
      </c>
    </row>
    <row r="842" spans="3:7" outlineLevel="3" x14ac:dyDescent="0.15">
      <c r="E842" s="11" t="s">
        <v>860</v>
      </c>
      <c r="F842" s="166">
        <f xml:space="preserve"> F824 * F833</f>
        <v>0</v>
      </c>
      <c r="G842" s="11" t="s">
        <v>158</v>
      </c>
    </row>
    <row r="843" spans="3:7" outlineLevel="3" x14ac:dyDescent="0.15">
      <c r="F843" s="260"/>
    </row>
    <row r="844" spans="3:7" outlineLevel="2" x14ac:dyDescent="0.15">
      <c r="C844" s="40" t="s">
        <v>861</v>
      </c>
      <c r="F844" s="260"/>
    </row>
    <row r="845" spans="3:7" outlineLevel="3" x14ac:dyDescent="0.15">
      <c r="E845" s="11" t="str">
        <f xml:space="preserve"> E$333</f>
        <v>PR19 Strategic regional water resources revenue adjustment expressed in 2022-23 CPIH FYA prices (WR)</v>
      </c>
      <c r="F845" s="260">
        <f t="shared" ref="F845:G845" si="153" xml:space="preserve"> F$333</f>
        <v>-6.8855455893646234</v>
      </c>
      <c r="G845" s="11" t="str">
        <f t="shared" si="153"/>
        <v>£m</v>
      </c>
    </row>
    <row r="846" spans="3:7" outlineLevel="3" x14ac:dyDescent="0.15">
      <c r="E846" s="11" t="str">
        <f xml:space="preserve"> E$334</f>
        <v>PR19 Strategic regional water resources revenue adjustment expressed in 2022-23 CPIH FYA prices (WN)</v>
      </c>
      <c r="F846" s="260">
        <f t="shared" ref="F846:G846" si="154" xml:space="preserve"> F$334</f>
        <v>0</v>
      </c>
      <c r="G846" s="11" t="str">
        <f t="shared" si="154"/>
        <v>£m</v>
      </c>
    </row>
    <row r="847" spans="3:7" outlineLevel="3" x14ac:dyDescent="0.15">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15">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15">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15">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15">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15">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15">
      <c r="F853" s="260"/>
    </row>
    <row r="854" spans="5:7" outlineLevel="3" x14ac:dyDescent="0.15">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15">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15">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15">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15">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15">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15">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15">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15">
      <c r="F862" s="260"/>
    </row>
    <row r="863" spans="5:7" outlineLevel="3" x14ac:dyDescent="0.15">
      <c r="E863" s="11" t="s">
        <v>862</v>
      </c>
      <c r="F863" s="166">
        <f xml:space="preserve"> F845 * F854</f>
        <v>0</v>
      </c>
      <c r="G863" s="11" t="s">
        <v>158</v>
      </c>
    </row>
    <row r="864" spans="5:7" outlineLevel="3" x14ac:dyDescent="0.15">
      <c r="E864" s="11" t="s">
        <v>863</v>
      </c>
      <c r="F864" s="166">
        <f t="shared" ref="F864:F869" si="161" xml:space="preserve"> F846 * F855</f>
        <v>0</v>
      </c>
      <c r="G864" s="11" t="s">
        <v>158</v>
      </c>
    </row>
    <row r="865" spans="3:7" outlineLevel="3" x14ac:dyDescent="0.15">
      <c r="E865" s="11" t="s">
        <v>864</v>
      </c>
      <c r="F865" s="166">
        <f t="shared" si="161"/>
        <v>0</v>
      </c>
      <c r="G865" s="11" t="s">
        <v>158</v>
      </c>
    </row>
    <row r="866" spans="3:7" outlineLevel="3" x14ac:dyDescent="0.15">
      <c r="E866" s="11" t="s">
        <v>865</v>
      </c>
      <c r="F866" s="166">
        <f t="shared" si="161"/>
        <v>0</v>
      </c>
      <c r="G866" s="11" t="s">
        <v>158</v>
      </c>
    </row>
    <row r="867" spans="3:7" outlineLevel="3" x14ac:dyDescent="0.15">
      <c r="E867" s="11" t="s">
        <v>866</v>
      </c>
      <c r="F867" s="166">
        <f xml:space="preserve"> F849 * F858</f>
        <v>0</v>
      </c>
      <c r="G867" s="11" t="s">
        <v>158</v>
      </c>
    </row>
    <row r="868" spans="3:7" outlineLevel="3" x14ac:dyDescent="0.15">
      <c r="E868" s="11" t="s">
        <v>867</v>
      </c>
      <c r="F868" s="166">
        <f t="shared" si="161"/>
        <v>0</v>
      </c>
      <c r="G868" s="11" t="s">
        <v>158</v>
      </c>
    </row>
    <row r="869" spans="3:7" outlineLevel="3" x14ac:dyDescent="0.15">
      <c r="E869" s="11" t="s">
        <v>868</v>
      </c>
      <c r="F869" s="166">
        <f t="shared" si="161"/>
        <v>0</v>
      </c>
      <c r="G869" s="11" t="s">
        <v>158</v>
      </c>
    </row>
    <row r="870" spans="3:7" outlineLevel="3" x14ac:dyDescent="0.15">
      <c r="E870" s="11" t="s">
        <v>869</v>
      </c>
      <c r="F870" s="166">
        <f xml:space="preserve"> F852 * F861</f>
        <v>0</v>
      </c>
      <c r="G870" s="11" t="s">
        <v>158</v>
      </c>
    </row>
    <row r="871" spans="3:7" outlineLevel="3" x14ac:dyDescent="0.15">
      <c r="F871" s="260"/>
    </row>
    <row r="872" spans="3:7" outlineLevel="2" x14ac:dyDescent="0.15">
      <c r="C872" s="40" t="s">
        <v>870</v>
      </c>
      <c r="F872" s="260"/>
    </row>
    <row r="873" spans="3:7" outlineLevel="3" x14ac:dyDescent="0.15">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15">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15">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15">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15">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15">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15">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15">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15">
      <c r="F881" s="260"/>
    </row>
    <row r="882" spans="5:7" outlineLevel="3" x14ac:dyDescent="0.15">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15">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15">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15">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15">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15">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15">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15">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15">
      <c r="F890" s="260"/>
    </row>
    <row r="891" spans="5:7" outlineLevel="3" x14ac:dyDescent="0.15">
      <c r="E891" s="11" t="s">
        <v>871</v>
      </c>
      <c r="F891" s="166">
        <f xml:space="preserve"> F873 * F882</f>
        <v>0</v>
      </c>
      <c r="G891" s="11" t="s">
        <v>158</v>
      </c>
    </row>
    <row r="892" spans="5:7" outlineLevel="3" x14ac:dyDescent="0.15">
      <c r="E892" s="11" t="s">
        <v>872</v>
      </c>
      <c r="F892" s="166">
        <f t="shared" ref="F892:F897" si="170" xml:space="preserve"> F874 * F883</f>
        <v>0</v>
      </c>
      <c r="G892" s="11" t="s">
        <v>158</v>
      </c>
    </row>
    <row r="893" spans="5:7" outlineLevel="3" x14ac:dyDescent="0.15">
      <c r="E893" s="11" t="s">
        <v>873</v>
      </c>
      <c r="F893" s="166">
        <f t="shared" si="170"/>
        <v>0</v>
      </c>
      <c r="G893" s="11" t="s">
        <v>158</v>
      </c>
    </row>
    <row r="894" spans="5:7" outlineLevel="3" x14ac:dyDescent="0.15">
      <c r="E894" s="11" t="s">
        <v>874</v>
      </c>
      <c r="F894" s="166">
        <f t="shared" si="170"/>
        <v>0</v>
      </c>
      <c r="G894" s="11" t="s">
        <v>158</v>
      </c>
    </row>
    <row r="895" spans="5:7" outlineLevel="3" x14ac:dyDescent="0.15">
      <c r="E895" s="11" t="s">
        <v>875</v>
      </c>
      <c r="F895" s="166">
        <f xml:space="preserve"> F877 * F886</f>
        <v>0</v>
      </c>
      <c r="G895" s="11" t="s">
        <v>158</v>
      </c>
    </row>
    <row r="896" spans="5:7" outlineLevel="3" x14ac:dyDescent="0.15">
      <c r="E896" s="11" t="s">
        <v>876</v>
      </c>
      <c r="F896" s="166">
        <f t="shared" si="170"/>
        <v>0</v>
      </c>
      <c r="G896" s="11" t="s">
        <v>158</v>
      </c>
    </row>
    <row r="897" spans="3:7" outlineLevel="3" x14ac:dyDescent="0.15">
      <c r="E897" s="11" t="s">
        <v>877</v>
      </c>
      <c r="F897" s="166">
        <f t="shared" si="170"/>
        <v>0</v>
      </c>
      <c r="G897" s="11" t="s">
        <v>158</v>
      </c>
    </row>
    <row r="898" spans="3:7" outlineLevel="3" x14ac:dyDescent="0.15">
      <c r="E898" s="11" t="s">
        <v>878</v>
      </c>
      <c r="F898" s="166">
        <f xml:space="preserve"> F880 * F889</f>
        <v>0</v>
      </c>
      <c r="G898" s="11" t="s">
        <v>158</v>
      </c>
    </row>
    <row r="899" spans="3:7" outlineLevel="3" x14ac:dyDescent="0.15">
      <c r="F899" s="260"/>
    </row>
    <row r="900" spans="3:7" outlineLevel="2" x14ac:dyDescent="0.15">
      <c r="C900" s="40" t="s">
        <v>879</v>
      </c>
      <c r="F900" s="260"/>
    </row>
    <row r="901" spans="3:7" outlineLevel="3" x14ac:dyDescent="0.15">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15">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15">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15">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15">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15">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15">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15">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15">
      <c r="F909" s="260"/>
    </row>
    <row r="910" spans="3:7" outlineLevel="3" x14ac:dyDescent="0.15">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15">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15">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15">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15">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15">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15">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15">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15">
      <c r="F918" s="260"/>
    </row>
    <row r="919" spans="3:7" outlineLevel="3" x14ac:dyDescent="0.15">
      <c r="E919" s="11" t="s">
        <v>880</v>
      </c>
      <c r="F919" s="166">
        <f xml:space="preserve"> F901 * F910</f>
        <v>0</v>
      </c>
      <c r="G919" s="11" t="s">
        <v>158</v>
      </c>
    </row>
    <row r="920" spans="3:7" outlineLevel="3" x14ac:dyDescent="0.15">
      <c r="E920" s="11" t="s">
        <v>881</v>
      </c>
      <c r="F920" s="166">
        <f t="shared" ref="F920:F925" si="179" xml:space="preserve"> F902 * F911</f>
        <v>0</v>
      </c>
      <c r="G920" s="11" t="s">
        <v>158</v>
      </c>
    </row>
    <row r="921" spans="3:7" outlineLevel="3" x14ac:dyDescent="0.15">
      <c r="E921" s="11" t="s">
        <v>882</v>
      </c>
      <c r="F921" s="166">
        <f t="shared" si="179"/>
        <v>0</v>
      </c>
      <c r="G921" s="11" t="s">
        <v>158</v>
      </c>
    </row>
    <row r="922" spans="3:7" outlineLevel="3" x14ac:dyDescent="0.15">
      <c r="E922" s="11" t="s">
        <v>883</v>
      </c>
      <c r="F922" s="166">
        <f t="shared" si="179"/>
        <v>0</v>
      </c>
      <c r="G922" s="11" t="s">
        <v>158</v>
      </c>
    </row>
    <row r="923" spans="3:7" outlineLevel="3" x14ac:dyDescent="0.15">
      <c r="E923" s="11" t="s">
        <v>884</v>
      </c>
      <c r="F923" s="166">
        <f xml:space="preserve"> F905 * F914</f>
        <v>0</v>
      </c>
      <c r="G923" s="11" t="s">
        <v>158</v>
      </c>
    </row>
    <row r="924" spans="3:7" outlineLevel="3" x14ac:dyDescent="0.15">
      <c r="E924" s="11" t="s">
        <v>885</v>
      </c>
      <c r="F924" s="166">
        <f t="shared" si="179"/>
        <v>0</v>
      </c>
      <c r="G924" s="11" t="s">
        <v>158</v>
      </c>
    </row>
    <row r="925" spans="3:7" outlineLevel="3" x14ac:dyDescent="0.15">
      <c r="E925" s="11" t="s">
        <v>886</v>
      </c>
      <c r="F925" s="166">
        <f t="shared" si="179"/>
        <v>0</v>
      </c>
      <c r="G925" s="11" t="s">
        <v>158</v>
      </c>
    </row>
    <row r="926" spans="3:7" outlineLevel="3" x14ac:dyDescent="0.15">
      <c r="E926" s="11" t="s">
        <v>887</v>
      </c>
      <c r="F926" s="166">
        <f xml:space="preserve"> F908 * F917</f>
        <v>0</v>
      </c>
      <c r="G926" s="11" t="s">
        <v>158</v>
      </c>
    </row>
    <row r="927" spans="3:7" outlineLevel="3" x14ac:dyDescent="0.15">
      <c r="F927" s="260"/>
    </row>
    <row r="928" spans="3:7" outlineLevel="2" x14ac:dyDescent="0.15">
      <c r="C928" s="40" t="s">
        <v>888</v>
      </c>
      <c r="F928" s="260"/>
    </row>
    <row r="929" spans="5:7" outlineLevel="3" x14ac:dyDescent="0.15">
      <c r="E929" s="11" t="str">
        <f xml:space="preserve"> E$360</f>
        <v>PR19 Green recovery (TVM) revenue adjustment expressed in 2022-23 CPIH FYA prices (WR)</v>
      </c>
      <c r="F929" s="260">
        <f t="shared" ref="F929:G929" si="180" xml:space="preserve"> F$360</f>
        <v>0.13203397016413471</v>
      </c>
      <c r="G929" s="11" t="str">
        <f t="shared" si="180"/>
        <v>£m</v>
      </c>
    </row>
    <row r="930" spans="5:7" outlineLevel="3" x14ac:dyDescent="0.15">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15">
      <c r="E931" s="11" t="str">
        <f xml:space="preserve"> E$362</f>
        <v>PR19 Green recovery (TVM) revenue adjustment expressed in 2022-23 CPIH FYA prices (WWN)</v>
      </c>
      <c r="F931" s="260">
        <f t="shared" ref="F931:G931" si="182" xml:space="preserve"> F$362</f>
        <v>0.64501977107821684</v>
      </c>
      <c r="G931" s="11" t="str">
        <f t="shared" si="182"/>
        <v>£m</v>
      </c>
    </row>
    <row r="932" spans="5:7" outlineLevel="3" x14ac:dyDescent="0.15">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15">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15">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15">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15">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15">
      <c r="F937" s="260"/>
    </row>
    <row r="938" spans="5:7" outlineLevel="3" x14ac:dyDescent="0.15">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15">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15">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15">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15">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15">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15">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15">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15">
      <c r="F946" s="260"/>
    </row>
    <row r="947" spans="3:7" outlineLevel="3" x14ac:dyDescent="0.15">
      <c r="E947" s="11" t="s">
        <v>889</v>
      </c>
      <c r="F947" s="166">
        <f xml:space="preserve"> F929 * F938</f>
        <v>0</v>
      </c>
      <c r="G947" s="11" t="s">
        <v>158</v>
      </c>
    </row>
    <row r="948" spans="3:7" outlineLevel="3" x14ac:dyDescent="0.15">
      <c r="E948" s="11" t="s">
        <v>890</v>
      </c>
      <c r="F948" s="166">
        <f t="shared" ref="F948:F953" si="188" xml:space="preserve"> F930 * F939</f>
        <v>0</v>
      </c>
      <c r="G948" s="11" t="s">
        <v>158</v>
      </c>
    </row>
    <row r="949" spans="3:7" outlineLevel="3" x14ac:dyDescent="0.15">
      <c r="E949" s="11" t="s">
        <v>891</v>
      </c>
      <c r="F949" s="166">
        <f t="shared" si="188"/>
        <v>0</v>
      </c>
      <c r="G949" s="11" t="s">
        <v>158</v>
      </c>
    </row>
    <row r="950" spans="3:7" outlineLevel="3" x14ac:dyDescent="0.15">
      <c r="E950" s="11" t="s">
        <v>892</v>
      </c>
      <c r="F950" s="166">
        <f t="shared" si="188"/>
        <v>0</v>
      </c>
      <c r="G950" s="11" t="s">
        <v>158</v>
      </c>
    </row>
    <row r="951" spans="3:7" outlineLevel="3" x14ac:dyDescent="0.15">
      <c r="E951" s="11" t="s">
        <v>893</v>
      </c>
      <c r="F951" s="166">
        <f xml:space="preserve"> F933 * F942</f>
        <v>0</v>
      </c>
      <c r="G951" s="11" t="s">
        <v>158</v>
      </c>
    </row>
    <row r="952" spans="3:7" outlineLevel="3" x14ac:dyDescent="0.15">
      <c r="E952" s="11" t="s">
        <v>894</v>
      </c>
      <c r="F952" s="166">
        <f t="shared" si="188"/>
        <v>0</v>
      </c>
      <c r="G952" s="11" t="s">
        <v>158</v>
      </c>
    </row>
    <row r="953" spans="3:7" outlineLevel="3" x14ac:dyDescent="0.15">
      <c r="E953" s="11" t="s">
        <v>895</v>
      </c>
      <c r="F953" s="166">
        <f t="shared" si="188"/>
        <v>0</v>
      </c>
      <c r="G953" s="11" t="s">
        <v>158</v>
      </c>
    </row>
    <row r="954" spans="3:7" outlineLevel="3" x14ac:dyDescent="0.15">
      <c r="E954" s="11" t="s">
        <v>896</v>
      </c>
      <c r="F954" s="166">
        <f xml:space="preserve"> F936 * F945</f>
        <v>0</v>
      </c>
      <c r="G954" s="11" t="s">
        <v>158</v>
      </c>
    </row>
    <row r="955" spans="3:7" outlineLevel="3" x14ac:dyDescent="0.15">
      <c r="F955" s="260"/>
    </row>
    <row r="956" spans="3:7" outlineLevel="2" x14ac:dyDescent="0.15">
      <c r="C956" s="40" t="s">
        <v>897</v>
      </c>
      <c r="F956" s="260"/>
    </row>
    <row r="957" spans="3:7" outlineLevel="3" x14ac:dyDescent="0.15">
      <c r="E957" s="11" t="str">
        <f xml:space="preserve"> E$369</f>
        <v>Other revenue adjustments expressed in 2022-23 CPIH FYA prices (WR)</v>
      </c>
      <c r="F957" s="260">
        <f t="shared" ref="F957:G957" si="189" xml:space="preserve"> F$369</f>
        <v>0</v>
      </c>
      <c r="G957" s="11" t="str">
        <f t="shared" si="189"/>
        <v>£m</v>
      </c>
    </row>
    <row r="958" spans="3:7" outlineLevel="3" x14ac:dyDescent="0.15">
      <c r="E958" s="11" t="str">
        <f xml:space="preserve"> E$370</f>
        <v>Other revenue adjustments expressed in 2022-23 CPIH FYA prices (WN)</v>
      </c>
      <c r="F958" s="260">
        <f t="shared" ref="F958:G958" si="190" xml:space="preserve"> F$370</f>
        <v>0</v>
      </c>
      <c r="G958" s="11" t="str">
        <f t="shared" si="190"/>
        <v>£m</v>
      </c>
    </row>
    <row r="959" spans="3:7" outlineLevel="3" x14ac:dyDescent="0.15">
      <c r="E959" s="11" t="str">
        <f xml:space="preserve"> E$371</f>
        <v>Other revenue adjustments expressed in 2022-23 CPIH FYA prices (WWN)</v>
      </c>
      <c r="F959" s="260">
        <f t="shared" ref="F959:G959" si="191" xml:space="preserve"> F$371</f>
        <v>0</v>
      </c>
      <c r="G959" s="11" t="str">
        <f t="shared" si="191"/>
        <v>£m</v>
      </c>
    </row>
    <row r="960" spans="3:7" outlineLevel="3" x14ac:dyDescent="0.15">
      <c r="E960" s="11" t="str">
        <f xml:space="preserve"> E$372</f>
        <v>Other revenue adjustments expressed in 2022-23 CPIH FYA prices (BR)</v>
      </c>
      <c r="F960" s="260">
        <f t="shared" ref="F960:G960" si="192" xml:space="preserve"> F$372</f>
        <v>0</v>
      </c>
      <c r="G960" s="11" t="str">
        <f t="shared" si="192"/>
        <v>£m</v>
      </c>
    </row>
    <row r="961" spans="1:7" outlineLevel="3" x14ac:dyDescent="0.15">
      <c r="E961" s="11" t="str">
        <f xml:space="preserve"> E$373</f>
        <v>Other revenue adjustments expressed in 2022-23 CPIH FYA prices (ADDN1)</v>
      </c>
      <c r="F961" s="260">
        <f t="shared" ref="F961:G961" si="193" xml:space="preserve"> F$373</f>
        <v>0</v>
      </c>
      <c r="G961" s="11" t="str">
        <f t="shared" si="193"/>
        <v>£m</v>
      </c>
    </row>
    <row r="962" spans="1:7" outlineLevel="3" x14ac:dyDescent="0.15">
      <c r="E962" s="11" t="str">
        <f xml:space="preserve"> E$374</f>
        <v>Other revenue adjustments expressed in 2022-23 CPIH FYA prices (ADDN2)</v>
      </c>
      <c r="F962" s="260">
        <f t="shared" ref="F962:G962" si="194" xml:space="preserve"> F$374</f>
        <v>0</v>
      </c>
      <c r="G962" s="11" t="str">
        <f t="shared" si="194"/>
        <v>£m</v>
      </c>
    </row>
    <row r="963" spans="1:7" outlineLevel="3" x14ac:dyDescent="0.15">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15">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15">
      <c r="F965" s="260"/>
    </row>
    <row r="966" spans="1:7" outlineLevel="3" x14ac:dyDescent="0.15">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15">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15">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15">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15">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15">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15">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15">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15">
      <c r="F974" s="260"/>
    </row>
    <row r="975" spans="1:7" outlineLevel="3" x14ac:dyDescent="0.15">
      <c r="E975" s="11" t="s">
        <v>898</v>
      </c>
      <c r="F975" s="166">
        <f xml:space="preserve"> F957 * F966</f>
        <v>0</v>
      </c>
      <c r="G975" s="11" t="s">
        <v>158</v>
      </c>
    </row>
    <row r="976" spans="1:7" outlineLevel="3" x14ac:dyDescent="0.15">
      <c r="E976" s="11" t="s">
        <v>899</v>
      </c>
      <c r="F976" s="166">
        <f t="shared" ref="F976:F981" si="197" xml:space="preserve"> F958 * F967</f>
        <v>0</v>
      </c>
      <c r="G976" s="11" t="s">
        <v>158</v>
      </c>
    </row>
    <row r="977" spans="3:7" outlineLevel="3" x14ac:dyDescent="0.15">
      <c r="E977" s="11" t="s">
        <v>900</v>
      </c>
      <c r="F977" s="166">
        <f t="shared" si="197"/>
        <v>0</v>
      </c>
      <c r="G977" s="11" t="s">
        <v>158</v>
      </c>
    </row>
    <row r="978" spans="3:7" outlineLevel="3" x14ac:dyDescent="0.15">
      <c r="E978" s="11" t="s">
        <v>901</v>
      </c>
      <c r="F978" s="166">
        <f t="shared" si="197"/>
        <v>0</v>
      </c>
      <c r="G978" s="11" t="s">
        <v>158</v>
      </c>
    </row>
    <row r="979" spans="3:7" outlineLevel="3" x14ac:dyDescent="0.15">
      <c r="E979" s="11" t="s">
        <v>902</v>
      </c>
      <c r="F979" s="166">
        <f xml:space="preserve"> F961 * F970</f>
        <v>0</v>
      </c>
      <c r="G979" s="11" t="s">
        <v>158</v>
      </c>
    </row>
    <row r="980" spans="3:7" outlineLevel="3" x14ac:dyDescent="0.15">
      <c r="E980" s="11" t="s">
        <v>903</v>
      </c>
      <c r="F980" s="166">
        <f t="shared" si="197"/>
        <v>0</v>
      </c>
      <c r="G980" s="11" t="s">
        <v>158</v>
      </c>
    </row>
    <row r="981" spans="3:7" outlineLevel="3" x14ac:dyDescent="0.15">
      <c r="E981" s="11" t="s">
        <v>904</v>
      </c>
      <c r="F981" s="166">
        <f t="shared" si="197"/>
        <v>0</v>
      </c>
      <c r="G981" s="11" t="s">
        <v>158</v>
      </c>
    </row>
    <row r="982" spans="3:7" outlineLevel="3" x14ac:dyDescent="0.15">
      <c r="E982" s="11" t="s">
        <v>905</v>
      </c>
      <c r="F982" s="166">
        <f xml:space="preserve"> F964 * F973</f>
        <v>0</v>
      </c>
      <c r="G982" s="11" t="s">
        <v>158</v>
      </c>
    </row>
    <row r="983" spans="3:7" outlineLevel="3" x14ac:dyDescent="0.15">
      <c r="F983" s="260"/>
    </row>
    <row r="984" spans="3:7" outlineLevel="2" x14ac:dyDescent="0.15">
      <c r="C984" s="40" t="s">
        <v>906</v>
      </c>
      <c r="F984" s="260"/>
    </row>
    <row r="985" spans="3:7" outlineLevel="3" x14ac:dyDescent="0.15">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15">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15">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15">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15">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15">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15">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15">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15">
      <c r="F993" s="260"/>
    </row>
    <row r="994" spans="5:7" outlineLevel="3" x14ac:dyDescent="0.15">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15">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15">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15">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15">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15">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15">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15">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15">
      <c r="F1002" s="260"/>
    </row>
    <row r="1003" spans="5:7" outlineLevel="3" x14ac:dyDescent="0.15">
      <c r="E1003" s="11" t="s">
        <v>907</v>
      </c>
      <c r="F1003" s="166">
        <f xml:space="preserve"> F985 * F994</f>
        <v>0</v>
      </c>
      <c r="G1003" s="11" t="s">
        <v>158</v>
      </c>
    </row>
    <row r="1004" spans="5:7" outlineLevel="3" x14ac:dyDescent="0.15">
      <c r="E1004" s="11" t="s">
        <v>908</v>
      </c>
      <c r="F1004" s="166">
        <f t="shared" ref="F1004:F1009" si="206" xml:space="preserve"> F986 * F995</f>
        <v>0</v>
      </c>
      <c r="G1004" s="11" t="s">
        <v>158</v>
      </c>
    </row>
    <row r="1005" spans="5:7" outlineLevel="3" x14ac:dyDescent="0.15">
      <c r="E1005" s="11" t="s">
        <v>909</v>
      </c>
      <c r="F1005" s="166">
        <f t="shared" si="206"/>
        <v>0</v>
      </c>
      <c r="G1005" s="11" t="s">
        <v>158</v>
      </c>
    </row>
    <row r="1006" spans="5:7" outlineLevel="3" x14ac:dyDescent="0.15">
      <c r="E1006" s="11" t="s">
        <v>910</v>
      </c>
      <c r="F1006" s="166">
        <f t="shared" si="206"/>
        <v>0</v>
      </c>
      <c r="G1006" s="11" t="s">
        <v>158</v>
      </c>
    </row>
    <row r="1007" spans="5:7" outlineLevel="3" x14ac:dyDescent="0.15">
      <c r="E1007" s="11" t="s">
        <v>911</v>
      </c>
      <c r="F1007" s="166">
        <f xml:space="preserve"> F989 * F998</f>
        <v>0</v>
      </c>
      <c r="G1007" s="11" t="s">
        <v>158</v>
      </c>
    </row>
    <row r="1008" spans="5:7" outlineLevel="3" x14ac:dyDescent="0.15">
      <c r="E1008" s="11" t="s">
        <v>912</v>
      </c>
      <c r="F1008" s="166">
        <f t="shared" si="206"/>
        <v>0</v>
      </c>
      <c r="G1008" s="11" t="s">
        <v>158</v>
      </c>
    </row>
    <row r="1009" spans="1:7" outlineLevel="3" x14ac:dyDescent="0.15">
      <c r="E1009" s="11" t="s">
        <v>913</v>
      </c>
      <c r="F1009" s="166">
        <f t="shared" si="206"/>
        <v>0</v>
      </c>
      <c r="G1009" s="11" t="s">
        <v>158</v>
      </c>
    </row>
    <row r="1010" spans="1:7" outlineLevel="3" x14ac:dyDescent="0.15">
      <c r="E1010" s="11" t="s">
        <v>914</v>
      </c>
      <c r="F1010" s="166">
        <f xml:space="preserve"> F992 * F1001</f>
        <v>0</v>
      </c>
      <c r="G1010" s="11" t="s">
        <v>158</v>
      </c>
    </row>
    <row r="1011" spans="1:7" outlineLevel="3" x14ac:dyDescent="0.15">
      <c r="F1011" s="260"/>
    </row>
    <row r="1012" spans="1:7" outlineLevel="2" x14ac:dyDescent="0.15">
      <c r="C1012" s="40" t="s">
        <v>915</v>
      </c>
      <c r="F1012" s="260"/>
    </row>
    <row r="1013" spans="1:7" outlineLevel="3" x14ac:dyDescent="0.15">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15">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15">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15">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15">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15">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15">
      <c r="E1019" s="11" t="str">
        <f xml:space="preserve"> E$417</f>
        <v>PR19 Residential retail revenue adjustment expressed in 2022-23 CPIH FYA prices (Residential retail)</v>
      </c>
      <c r="F1019" s="260">
        <f t="shared" ref="F1019:G1019" si="213" xml:space="preserve"> F$417</f>
        <v>14.945255165564276</v>
      </c>
      <c r="G1019" s="11" t="str">
        <f t="shared" si="213"/>
        <v>£m</v>
      </c>
    </row>
    <row r="1020" spans="1:7" outlineLevel="3" x14ac:dyDescent="0.15">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15">
      <c r="F1021" s="260"/>
    </row>
    <row r="1022" spans="1:7" outlineLevel="3" x14ac:dyDescent="0.15">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15">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15">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15">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15">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15">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15">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15">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15">
      <c r="F1030" s="260"/>
    </row>
    <row r="1031" spans="1:7" outlineLevel="3" x14ac:dyDescent="0.15">
      <c r="E1031" s="11" t="s">
        <v>916</v>
      </c>
      <c r="F1031" s="166">
        <f xml:space="preserve"> F1013 * F1022</f>
        <v>0</v>
      </c>
      <c r="G1031" s="11" t="s">
        <v>158</v>
      </c>
    </row>
    <row r="1032" spans="1:7" outlineLevel="3" x14ac:dyDescent="0.15">
      <c r="E1032" s="11" t="s">
        <v>917</v>
      </c>
      <c r="F1032" s="166">
        <f t="shared" ref="F1032:F1036" si="215" xml:space="preserve"> F1014 * F1023</f>
        <v>0</v>
      </c>
      <c r="G1032" s="11" t="s">
        <v>158</v>
      </c>
    </row>
    <row r="1033" spans="1:7" outlineLevel="3" x14ac:dyDescent="0.15">
      <c r="E1033" s="11" t="s">
        <v>918</v>
      </c>
      <c r="F1033" s="166">
        <f t="shared" si="215"/>
        <v>0</v>
      </c>
      <c r="G1033" s="11" t="s">
        <v>158</v>
      </c>
    </row>
    <row r="1034" spans="1:7" outlineLevel="3" x14ac:dyDescent="0.15">
      <c r="E1034" s="11" t="s">
        <v>919</v>
      </c>
      <c r="F1034" s="166">
        <f t="shared" si="215"/>
        <v>0</v>
      </c>
      <c r="G1034" s="11" t="s">
        <v>158</v>
      </c>
    </row>
    <row r="1035" spans="1:7" outlineLevel="3" x14ac:dyDescent="0.15">
      <c r="E1035" s="11" t="s">
        <v>920</v>
      </c>
      <c r="F1035" s="166">
        <f xml:space="preserve"> F1017 * F1026</f>
        <v>0</v>
      </c>
      <c r="G1035" s="11" t="s">
        <v>158</v>
      </c>
    </row>
    <row r="1036" spans="1:7" outlineLevel="3" x14ac:dyDescent="0.15">
      <c r="E1036" s="11" t="s">
        <v>921</v>
      </c>
      <c r="F1036" s="166">
        <f t="shared" si="215"/>
        <v>0</v>
      </c>
      <c r="G1036" s="11" t="s">
        <v>158</v>
      </c>
    </row>
    <row r="1037" spans="1:7" outlineLevel="3" x14ac:dyDescent="0.15">
      <c r="E1037" s="11" t="s">
        <v>922</v>
      </c>
      <c r="F1037" s="166">
        <f xml:space="preserve"> F1019 * F1028</f>
        <v>0</v>
      </c>
      <c r="G1037" s="11" t="s">
        <v>158</v>
      </c>
    </row>
    <row r="1038" spans="1:7" outlineLevel="3" x14ac:dyDescent="0.15">
      <c r="E1038" s="11" t="s">
        <v>923</v>
      </c>
      <c r="F1038" s="166">
        <f xml:space="preserve"> F1020 * F1029</f>
        <v>0</v>
      </c>
      <c r="G1038" s="11" t="s">
        <v>158</v>
      </c>
    </row>
    <row r="1039" spans="1:7" outlineLevel="3" x14ac:dyDescent="0.15">
      <c r="F1039" s="260"/>
    </row>
    <row r="1040" spans="1:7" outlineLevel="2" x14ac:dyDescent="0.15">
      <c r="C1040" s="40" t="s">
        <v>924</v>
      </c>
      <c r="F1040" s="260"/>
    </row>
    <row r="1041" spans="5:7" outlineLevel="3" x14ac:dyDescent="0.15">
      <c r="E1041" s="11" t="str">
        <f xml:space="preserve"> E$441</f>
        <v>PR19 RFI revenue adjustment expressed in 2022-23 CPIH FYA prices (WR)</v>
      </c>
      <c r="F1041" s="260">
        <f t="shared" ref="F1041:G1041" si="216" xml:space="preserve"> F$441</f>
        <v>0</v>
      </c>
      <c r="G1041" s="11" t="str">
        <f t="shared" si="216"/>
        <v>£m</v>
      </c>
    </row>
    <row r="1042" spans="5:7" outlineLevel="3" x14ac:dyDescent="0.15">
      <c r="E1042" s="11" t="str">
        <f xml:space="preserve"> E$442</f>
        <v>PR19 RFI revenue adjustment expressed in 2022-23 CPIH FYA prices (WN)</v>
      </c>
      <c r="F1042" s="260">
        <f t="shared" ref="F1042:G1042" si="217" xml:space="preserve"> F$442</f>
        <v>0</v>
      </c>
      <c r="G1042" s="11" t="str">
        <f t="shared" si="217"/>
        <v>£m</v>
      </c>
    </row>
    <row r="1043" spans="5:7" outlineLevel="3" x14ac:dyDescent="0.15">
      <c r="E1043" s="11" t="str">
        <f xml:space="preserve"> E$443</f>
        <v>PR19 RFI revenue adjustment expressed in 2022-23 CPIH FYA prices (WWN)</v>
      </c>
      <c r="F1043" s="260">
        <f t="shared" ref="F1043:G1043" si="218" xml:space="preserve"> F$443</f>
        <v>0</v>
      </c>
      <c r="G1043" s="11" t="str">
        <f t="shared" si="218"/>
        <v>£m</v>
      </c>
    </row>
    <row r="1044" spans="5:7" outlineLevel="3" x14ac:dyDescent="0.15">
      <c r="E1044" s="11" t="str">
        <f xml:space="preserve"> E$444</f>
        <v>PR19 RFI revenue adjustment expressed in 2022-23 CPIH FYA prices (BR)</v>
      </c>
      <c r="F1044" s="260">
        <f t="shared" ref="F1044:G1044" si="219" xml:space="preserve"> F$444</f>
        <v>0</v>
      </c>
      <c r="G1044" s="11" t="str">
        <f t="shared" si="219"/>
        <v>£m</v>
      </c>
    </row>
    <row r="1045" spans="5:7" outlineLevel="3" x14ac:dyDescent="0.15">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15">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15">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15">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15">
      <c r="F1049" s="260"/>
    </row>
    <row r="1050" spans="5:7" outlineLevel="3" x14ac:dyDescent="0.15">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15">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15">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15">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15">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15">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15">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15">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15">
      <c r="F1058" s="260"/>
    </row>
    <row r="1059" spans="3:7" outlineLevel="3" x14ac:dyDescent="0.15">
      <c r="E1059" s="11" t="s">
        <v>925</v>
      </c>
      <c r="F1059" s="166">
        <f xml:space="preserve"> F1041 * F1050</f>
        <v>0</v>
      </c>
      <c r="G1059" s="11" t="s">
        <v>158</v>
      </c>
    </row>
    <row r="1060" spans="3:7" outlineLevel="3" x14ac:dyDescent="0.15">
      <c r="E1060" s="11" t="s">
        <v>926</v>
      </c>
      <c r="F1060" s="166">
        <f t="shared" ref="F1060:F1065" si="224" xml:space="preserve"> F1042 * F1051</f>
        <v>0</v>
      </c>
      <c r="G1060" s="11" t="s">
        <v>158</v>
      </c>
    </row>
    <row r="1061" spans="3:7" outlineLevel="3" x14ac:dyDescent="0.15">
      <c r="E1061" s="11" t="s">
        <v>927</v>
      </c>
      <c r="F1061" s="166">
        <f t="shared" si="224"/>
        <v>0</v>
      </c>
      <c r="G1061" s="11" t="s">
        <v>158</v>
      </c>
    </row>
    <row r="1062" spans="3:7" outlineLevel="3" x14ac:dyDescent="0.15">
      <c r="E1062" s="11" t="s">
        <v>928</v>
      </c>
      <c r="F1062" s="166">
        <f t="shared" si="224"/>
        <v>0</v>
      </c>
      <c r="G1062" s="11" t="s">
        <v>158</v>
      </c>
    </row>
    <row r="1063" spans="3:7" outlineLevel="3" x14ac:dyDescent="0.15">
      <c r="E1063" s="11" t="s">
        <v>929</v>
      </c>
      <c r="F1063" s="166">
        <f xml:space="preserve"> F1045 * F1054</f>
        <v>0</v>
      </c>
      <c r="G1063" s="11" t="s">
        <v>158</v>
      </c>
    </row>
    <row r="1064" spans="3:7" outlineLevel="3" x14ac:dyDescent="0.15">
      <c r="E1064" s="11" t="s">
        <v>930</v>
      </c>
      <c r="F1064" s="166">
        <f t="shared" si="224"/>
        <v>0</v>
      </c>
      <c r="G1064" s="11" t="s">
        <v>158</v>
      </c>
    </row>
    <row r="1065" spans="3:7" outlineLevel="3" x14ac:dyDescent="0.15">
      <c r="E1065" s="11" t="s">
        <v>931</v>
      </c>
      <c r="F1065" s="166">
        <f t="shared" si="224"/>
        <v>0</v>
      </c>
      <c r="G1065" s="11" t="s">
        <v>158</v>
      </c>
    </row>
    <row r="1066" spans="3:7" outlineLevel="3" x14ac:dyDescent="0.15">
      <c r="E1066" s="11" t="s">
        <v>932</v>
      </c>
      <c r="F1066" s="166">
        <f xml:space="preserve"> F1048 * F1057</f>
        <v>0</v>
      </c>
      <c r="G1066" s="11" t="s">
        <v>158</v>
      </c>
    </row>
    <row r="1067" spans="3:7" outlineLevel="3" x14ac:dyDescent="0.15">
      <c r="F1067" s="260"/>
    </row>
    <row r="1068" spans="3:7" outlineLevel="2" x14ac:dyDescent="0.15">
      <c r="C1068" s="40" t="s">
        <v>933</v>
      </c>
      <c r="F1068" s="260"/>
    </row>
    <row r="1069" spans="3:7" outlineLevel="4" x14ac:dyDescent="0.15">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15">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15">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15">
      <c r="E1072" s="11" t="str">
        <f xml:space="preserve"> E$453</f>
        <v>PR19 Bioresources revenue adjustment expressed in 2022-23 CPIH FYA prices (BR)</v>
      </c>
      <c r="F1072" s="260">
        <f t="shared" ref="F1072:G1072" si="228" xml:space="preserve"> F$453</f>
        <v>0</v>
      </c>
      <c r="G1072" s="11" t="str">
        <f t="shared" si="228"/>
        <v>£m</v>
      </c>
    </row>
    <row r="1073" spans="5:7" outlineLevel="4" x14ac:dyDescent="0.15">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15">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15">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15">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15">
      <c r="F1077" s="260"/>
    </row>
    <row r="1078" spans="5:7" outlineLevel="4" x14ac:dyDescent="0.15">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15">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15">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15">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15">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15">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15">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15">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15">
      <c r="F1086" s="260"/>
    </row>
    <row r="1087" spans="5:7" outlineLevel="4" x14ac:dyDescent="0.15">
      <c r="E1087" s="11" t="s">
        <v>934</v>
      </c>
      <c r="F1087" s="166">
        <f xml:space="preserve"> F1069 * F1078</f>
        <v>0</v>
      </c>
      <c r="G1087" s="11" t="s">
        <v>158</v>
      </c>
    </row>
    <row r="1088" spans="5:7" outlineLevel="4" x14ac:dyDescent="0.15">
      <c r="E1088" s="11" t="s">
        <v>935</v>
      </c>
      <c r="F1088" s="166">
        <f t="shared" ref="F1088:F1093" si="233" xml:space="preserve"> F1070 * F1079</f>
        <v>0</v>
      </c>
      <c r="G1088" s="11" t="s">
        <v>158</v>
      </c>
    </row>
    <row r="1089" spans="5:7" outlineLevel="4" x14ac:dyDescent="0.15">
      <c r="E1089" s="11" t="s">
        <v>936</v>
      </c>
      <c r="F1089" s="166">
        <f t="shared" si="233"/>
        <v>0</v>
      </c>
      <c r="G1089" s="11" t="s">
        <v>158</v>
      </c>
    </row>
    <row r="1090" spans="5:7" outlineLevel="4" x14ac:dyDescent="0.15">
      <c r="E1090" s="11" t="s">
        <v>937</v>
      </c>
      <c r="F1090" s="166">
        <f xml:space="preserve"> F1072 * F1081</f>
        <v>0</v>
      </c>
      <c r="G1090" s="11" t="s">
        <v>158</v>
      </c>
    </row>
    <row r="1091" spans="5:7" outlineLevel="4" x14ac:dyDescent="0.15">
      <c r="E1091" s="11" t="s">
        <v>938</v>
      </c>
      <c r="F1091" s="166">
        <f xml:space="preserve"> F1073 * F1082</f>
        <v>0</v>
      </c>
      <c r="G1091" s="11" t="s">
        <v>158</v>
      </c>
    </row>
    <row r="1092" spans="5:7" outlineLevel="4" x14ac:dyDescent="0.15">
      <c r="E1092" s="11" t="s">
        <v>939</v>
      </c>
      <c r="F1092" s="166">
        <f t="shared" si="233"/>
        <v>0</v>
      </c>
      <c r="G1092" s="11" t="s">
        <v>158</v>
      </c>
    </row>
    <row r="1093" spans="5:7" outlineLevel="4" x14ac:dyDescent="0.15">
      <c r="E1093" s="11" t="s">
        <v>940</v>
      </c>
      <c r="F1093" s="166">
        <f t="shared" si="233"/>
        <v>0</v>
      </c>
      <c r="G1093" s="11" t="s">
        <v>158</v>
      </c>
    </row>
    <row r="1094" spans="5:7" outlineLevel="4" x14ac:dyDescent="0.15">
      <c r="E1094" s="11" t="s">
        <v>941</v>
      </c>
      <c r="F1094" s="166">
        <f xml:space="preserve"> F1076 * F1085</f>
        <v>0</v>
      </c>
      <c r="G1094" s="11" t="s">
        <v>158</v>
      </c>
    </row>
    <row r="1095" spans="5:7" outlineLevel="4" x14ac:dyDescent="0.15">
      <c r="F1095" s="166"/>
    </row>
    <row r="1096" spans="5:7" outlineLevel="4" x14ac:dyDescent="0.15">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15">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15">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15">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15">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15">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15">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15">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15">
      <c r="F1104" s="260"/>
    </row>
    <row r="1105" spans="5:7" outlineLevel="4" x14ac:dyDescent="0.15">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15">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15">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15">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15">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15">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15">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15">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15">
      <c r="F1113" s="260"/>
    </row>
    <row r="1114" spans="5:7" outlineLevel="4" x14ac:dyDescent="0.15">
      <c r="E1114" s="11" t="s">
        <v>942</v>
      </c>
      <c r="F1114" s="166">
        <f xml:space="preserve"> F1096 * F1105</f>
        <v>0</v>
      </c>
      <c r="G1114" s="11" t="s">
        <v>158</v>
      </c>
    </row>
    <row r="1115" spans="5:7" outlineLevel="4" x14ac:dyDescent="0.15">
      <c r="E1115" s="11" t="s">
        <v>943</v>
      </c>
      <c r="F1115" s="166">
        <f t="shared" ref="F1115:F1120" si="241" xml:space="preserve"> F1097 * F1106</f>
        <v>0</v>
      </c>
      <c r="G1115" s="11" t="s">
        <v>158</v>
      </c>
    </row>
    <row r="1116" spans="5:7" outlineLevel="4" x14ac:dyDescent="0.15">
      <c r="E1116" s="11" t="s">
        <v>944</v>
      </c>
      <c r="F1116" s="166">
        <f t="shared" si="241"/>
        <v>0</v>
      </c>
      <c r="G1116" s="11" t="s">
        <v>158</v>
      </c>
    </row>
    <row r="1117" spans="5:7" outlineLevel="4" x14ac:dyDescent="0.15">
      <c r="E1117" s="11" t="s">
        <v>945</v>
      </c>
      <c r="F1117" s="166">
        <f t="shared" si="241"/>
        <v>0</v>
      </c>
      <c r="G1117" s="11" t="s">
        <v>158</v>
      </c>
    </row>
    <row r="1118" spans="5:7" outlineLevel="4" x14ac:dyDescent="0.15">
      <c r="E1118" s="11" t="s">
        <v>946</v>
      </c>
      <c r="F1118" s="166">
        <f t="shared" si="241"/>
        <v>0</v>
      </c>
      <c r="G1118" s="11" t="s">
        <v>158</v>
      </c>
    </row>
    <row r="1119" spans="5:7" outlineLevel="4" x14ac:dyDescent="0.15">
      <c r="E1119" s="11" t="s">
        <v>947</v>
      </c>
      <c r="F1119" s="166">
        <f xml:space="preserve"> F1101 * F1110</f>
        <v>0</v>
      </c>
      <c r="G1119" s="11" t="s">
        <v>158</v>
      </c>
    </row>
    <row r="1120" spans="5:7" outlineLevel="4" x14ac:dyDescent="0.15">
      <c r="E1120" s="11" t="s">
        <v>948</v>
      </c>
      <c r="F1120" s="166">
        <f t="shared" si="241"/>
        <v>0</v>
      </c>
      <c r="G1120" s="11" t="s">
        <v>158</v>
      </c>
    </row>
    <row r="1121" spans="2:7" outlineLevel="4" x14ac:dyDescent="0.15">
      <c r="E1121" s="11" t="s">
        <v>949</v>
      </c>
      <c r="F1121" s="166">
        <f xml:space="preserve"> F1103 * F1112</f>
        <v>0</v>
      </c>
      <c r="G1121" s="11" t="s">
        <v>158</v>
      </c>
    </row>
    <row r="1122" spans="2:7" outlineLevel="1" x14ac:dyDescent="0.15">
      <c r="F1122" s="260"/>
    </row>
    <row r="1123" spans="2:7" outlineLevel="1" x14ac:dyDescent="0.15">
      <c r="B1123" s="10" t="s">
        <v>950</v>
      </c>
      <c r="F1123" s="260"/>
    </row>
    <row r="1124" spans="2:7" outlineLevel="2" x14ac:dyDescent="0.15">
      <c r="C1124" s="40" t="s">
        <v>951</v>
      </c>
      <c r="F1124" s="260"/>
    </row>
    <row r="1125" spans="2:7" outlineLevel="3" x14ac:dyDescent="0.15">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15">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15">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15">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15">
      <c r="E1129" s="11" t="str">
        <f xml:space="preserve"> E$555</f>
        <v>PR19 ODI revenue adjustment eligible for tax uplift in 2022-23 CPIH FYA prices (WR)</v>
      </c>
      <c r="F1129" s="260">
        <f t="shared" ref="F1129:G1129" si="246" xml:space="preserve"> F$555</f>
        <v>0.9384561863305646</v>
      </c>
      <c r="G1129" s="11" t="str">
        <f t="shared" si="246"/>
        <v>£m</v>
      </c>
    </row>
    <row r="1130" spans="2:7" outlineLevel="3" x14ac:dyDescent="0.15">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15">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15">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15">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15">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15">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15">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15">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15">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15">
      <c r="E1139" s="11" t="str">
        <f xml:space="preserve"> E$835</f>
        <v>PR19 RPI-CPIH wedge revenue adjustment eligible for tax uplift in 2022-23 CPIH FYA prices (WR)</v>
      </c>
      <c r="F1139" s="260">
        <f t="shared" ref="F1139:G1139" si="256" xml:space="preserve"> F$835</f>
        <v>2.8019336189314328</v>
      </c>
      <c r="G1139" s="11" t="str">
        <f t="shared" si="256"/>
        <v>£m</v>
      </c>
    </row>
    <row r="1140" spans="1:7" outlineLevel="3" x14ac:dyDescent="0.15">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15">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15">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15">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15">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15">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15">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15">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15">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15">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15">
      <c r="A1150" s="163"/>
      <c r="B1150" s="163"/>
      <c r="C1150" s="164"/>
      <c r="D1150" s="165"/>
      <c r="E1150" s="271" t="s">
        <v>952</v>
      </c>
      <c r="F1150" s="272">
        <f xml:space="preserve"> SUM( F1125:F1149 )</f>
        <v>3.7403898052619975</v>
      </c>
      <c r="G1150" s="271" t="s">
        <v>158</v>
      </c>
    </row>
    <row r="1151" spans="1:7" outlineLevel="2" x14ac:dyDescent="0.15">
      <c r="C1151" s="40" t="s">
        <v>953</v>
      </c>
      <c r="F1151" s="260"/>
    </row>
    <row r="1152" spans="1:7" outlineLevel="3" x14ac:dyDescent="0.15">
      <c r="E1152" s="11" t="str">
        <f xml:space="preserve"> E$472</f>
        <v>PR14 BYR WRFIM revenue adjustment eligible for tax uplift in 2022-23 CPIH FYA prices (WN)</v>
      </c>
      <c r="F1152" s="260">
        <f t="shared" ref="F1152:G1152" si="266" xml:space="preserve"> F$472</f>
        <v>0</v>
      </c>
      <c r="G1152" s="11" t="str">
        <f t="shared" si="266"/>
        <v>£m</v>
      </c>
    </row>
    <row r="1153" spans="5:7" outlineLevel="3" x14ac:dyDescent="0.15">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15">
      <c r="E1154" s="11" t="str">
        <f xml:space="preserve"> E$506</f>
        <v>PR14 BYR Totex menu revenue adjustment eligible for tax uplift in 2022-23 CPIH FYA prices (WN)</v>
      </c>
      <c r="F1154" s="260">
        <f t="shared" ref="F1154:G1154" si="268" xml:space="preserve"> F$506</f>
        <v>0</v>
      </c>
      <c r="G1154" s="11" t="str">
        <f t="shared" si="268"/>
        <v>£m</v>
      </c>
    </row>
    <row r="1155" spans="5:7" outlineLevel="3" x14ac:dyDescent="0.15">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15">
      <c r="E1156" s="11" t="str">
        <f xml:space="preserve"> E$556</f>
        <v>PR19 ODI revenue adjustment eligible for tax uplift in 2022-23 CPIH FYA prices (WN)</v>
      </c>
      <c r="F1156" s="260">
        <f t="shared" ref="F1156:G1156" si="270" xml:space="preserve"> F$556</f>
        <v>74.47908147169359</v>
      </c>
      <c r="G1156" s="11" t="str">
        <f t="shared" si="270"/>
        <v>£m</v>
      </c>
    </row>
    <row r="1157" spans="5:7" outlineLevel="3" x14ac:dyDescent="0.15">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15">
      <c r="E1158" s="11" t="str">
        <f xml:space="preserve"> E$612</f>
        <v>PR19 D-MeX revenue adjustment eligible for tax uplift in 2022-23 CPIH FYA prices (WN)</v>
      </c>
      <c r="F1158" s="260">
        <f t="shared" ref="F1158:G1158" si="272" xml:space="preserve"> F$612</f>
        <v>1.2392658780309731</v>
      </c>
      <c r="G1158" s="11" t="str">
        <f t="shared" si="272"/>
        <v>£m</v>
      </c>
    </row>
    <row r="1159" spans="5:7" outlineLevel="3" x14ac:dyDescent="0.15">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15">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15">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15">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15">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15">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15">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15">
      <c r="E1166" s="11" t="str">
        <f xml:space="preserve"> E$836</f>
        <v>PR19 RPI-CPIH wedge revenue adjustment eligible for tax uplift in 2022-23 CPIH FYA prices (WN)</v>
      </c>
      <c r="F1166" s="260">
        <f t="shared" ref="F1166:G1166" si="280" xml:space="preserve"> F$836</f>
        <v>19.48042661368796</v>
      </c>
      <c r="G1166" s="11" t="str">
        <f t="shared" si="280"/>
        <v>£m</v>
      </c>
    </row>
    <row r="1167" spans="5:7" outlineLevel="3" x14ac:dyDescent="0.15">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15">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15">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15">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15">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15">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15">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15">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15">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15">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15">
      <c r="A1177" s="163"/>
      <c r="B1177" s="163"/>
      <c r="C1177" s="164"/>
      <c r="D1177" s="165"/>
      <c r="E1177" s="271" t="s">
        <v>954</v>
      </c>
      <c r="F1177" s="272">
        <f xml:space="preserve"> SUM( F1152:F1176 )</f>
        <v>95.198773963412521</v>
      </c>
      <c r="G1177" s="271" t="s">
        <v>158</v>
      </c>
    </row>
    <row r="1178" spans="1:7" outlineLevel="2" x14ac:dyDescent="0.15">
      <c r="C1178" s="40" t="s">
        <v>955</v>
      </c>
      <c r="F1178" s="260"/>
    </row>
    <row r="1179" spans="1:7" outlineLevel="3" x14ac:dyDescent="0.15">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15">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15">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15">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15">
      <c r="E1183" s="11" t="str">
        <f xml:space="preserve"> E$557</f>
        <v>PR19 ODI revenue adjustment eligible for tax uplift in 2022-23 CPIH FYA prices (WWN)</v>
      </c>
      <c r="F1183" s="260">
        <f t="shared" ref="F1183:G1183" si="295" xml:space="preserve"> F$557</f>
        <v>16.874517793059304</v>
      </c>
      <c r="G1183" s="11" t="str">
        <f t="shared" si="295"/>
        <v>£m</v>
      </c>
    </row>
    <row r="1184" spans="1:7" outlineLevel="3" x14ac:dyDescent="0.15">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15">
      <c r="E1185" s="11" t="str">
        <f xml:space="preserve"> E$613</f>
        <v>PR19 D-MeX revenue adjustment eligible for tax uplift in 2022-23 CPIH FYA prices (WWN)</v>
      </c>
      <c r="F1185" s="260">
        <f t="shared" ref="F1185:G1185" si="297" xml:space="preserve"> F$613</f>
        <v>1.2392658780309731</v>
      </c>
      <c r="G1185" s="11" t="str">
        <f t="shared" si="297"/>
        <v>£m</v>
      </c>
    </row>
    <row r="1186" spans="5:7" outlineLevel="3" x14ac:dyDescent="0.15">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15">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15">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15">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15">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15">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15">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15">
      <c r="E1193" s="11" t="str">
        <f xml:space="preserve"> E$837</f>
        <v>PR19 RPI-CPIH wedge revenue adjustment eligible for tax uplift in 2022-23 CPIH FYA prices (WWN)</v>
      </c>
      <c r="F1193" s="260">
        <f t="shared" ref="F1193:G1193" si="305" xml:space="preserve"> F$837</f>
        <v>35.878452552697745</v>
      </c>
      <c r="G1193" s="11" t="str">
        <f t="shared" si="305"/>
        <v>£m</v>
      </c>
    </row>
    <row r="1194" spans="5:7" outlineLevel="3" x14ac:dyDescent="0.15">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15">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15">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15">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15">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15">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15">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15">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15">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15">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15">
      <c r="A1204" s="163"/>
      <c r="B1204" s="163"/>
      <c r="C1204" s="164"/>
      <c r="D1204" s="165"/>
      <c r="E1204" s="271" t="s">
        <v>956</v>
      </c>
      <c r="F1204" s="272">
        <f xml:space="preserve"> SUM( F1179:F1203 )</f>
        <v>53.992236223788026</v>
      </c>
      <c r="G1204" s="271" t="s">
        <v>158</v>
      </c>
    </row>
    <row r="1205" spans="1:7" outlineLevel="2" x14ac:dyDescent="0.15">
      <c r="C1205" s="40" t="s">
        <v>957</v>
      </c>
      <c r="F1205" s="260"/>
    </row>
    <row r="1206" spans="1:7" outlineLevel="3" x14ac:dyDescent="0.15">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15">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15">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15">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15">
      <c r="E1210" s="11" t="str">
        <f xml:space="preserve"> E$558</f>
        <v>PR19 ODI revenue adjustment eligible for tax uplift in 2022-23 CPIH FYA prices (BR)</v>
      </c>
      <c r="F1210" s="260">
        <f t="shared" ref="F1210:G1210" si="320" xml:space="preserve"> F$558</f>
        <v>4.6711756356948664</v>
      </c>
      <c r="G1210" s="11" t="str">
        <f t="shared" si="320"/>
        <v>£m</v>
      </c>
    </row>
    <row r="1211" spans="1:7" outlineLevel="3" x14ac:dyDescent="0.15">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15">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15">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15">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15">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15">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15">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15">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15">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15">
      <c r="E1220" s="11" t="str">
        <f xml:space="preserve"> E$838</f>
        <v>PR19 RPI-CPIH wedge revenue adjustment eligible for tax uplift in 2022-23 CPIH FYA prices (BR)</v>
      </c>
      <c r="F1220" s="260">
        <f t="shared" ref="F1220:G1220" si="330" xml:space="preserve"> F$838</f>
        <v>3.4155621761921813</v>
      </c>
      <c r="G1220" s="11" t="str">
        <f t="shared" si="330"/>
        <v>£m</v>
      </c>
    </row>
    <row r="1221" spans="1:7" outlineLevel="3" x14ac:dyDescent="0.15">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15">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15">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15">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15">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15">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15">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15">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15">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15">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15">
      <c r="A1231" s="163"/>
      <c r="B1231" s="163"/>
      <c r="C1231" s="164"/>
      <c r="D1231" s="165"/>
      <c r="E1231" s="271" t="s">
        <v>958</v>
      </c>
      <c r="F1231" s="272">
        <f xml:space="preserve"> SUM( F1206:F1230 )</f>
        <v>8.0867378118870477</v>
      </c>
      <c r="G1231" s="271" t="s">
        <v>158</v>
      </c>
    </row>
    <row r="1232" spans="1:7" outlineLevel="2" x14ac:dyDescent="0.15">
      <c r="C1232" s="40" t="s">
        <v>959</v>
      </c>
      <c r="F1232" s="260"/>
    </row>
    <row r="1233" spans="5:7" outlineLevel="3" x14ac:dyDescent="0.15">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15">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15">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15">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15">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15">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15">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15">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15">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15">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15">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15">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15">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15">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15">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15">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15">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15">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15">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15">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15">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15">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15">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15">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15">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15">
      <c r="A1258" s="163"/>
      <c r="B1258" s="163"/>
      <c r="C1258" s="164"/>
      <c r="D1258" s="165"/>
      <c r="E1258" s="271" t="s">
        <v>960</v>
      </c>
      <c r="F1258" s="272">
        <f xml:space="preserve"> SUM( F1233:F1257 )</f>
        <v>0</v>
      </c>
      <c r="G1258" s="271" t="s">
        <v>158</v>
      </c>
    </row>
    <row r="1259" spans="1:7" outlineLevel="2" x14ac:dyDescent="0.15">
      <c r="C1259" s="40" t="s">
        <v>961</v>
      </c>
      <c r="F1259" s="260"/>
    </row>
    <row r="1260" spans="1:7" outlineLevel="3" x14ac:dyDescent="0.15">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15">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15">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15">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15">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15">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15">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15">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15">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15">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15">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15">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15">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15">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15">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15">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15">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15">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15">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15">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15">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15">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15">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15">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15">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15">
      <c r="A1285" s="163"/>
      <c r="B1285" s="163"/>
      <c r="C1285" s="164"/>
      <c r="D1285" s="165"/>
      <c r="E1285" s="271" t="s">
        <v>962</v>
      </c>
      <c r="F1285" s="272">
        <f xml:space="preserve"> SUM( F1260:F1284 )</f>
        <v>0</v>
      </c>
      <c r="G1285" s="271" t="s">
        <v>158</v>
      </c>
    </row>
    <row r="1286" spans="1:7" outlineLevel="1" x14ac:dyDescent="0.15">
      <c r="F1286" s="260"/>
    </row>
    <row r="1287" spans="1:7" outlineLevel="1" x14ac:dyDescent="0.15">
      <c r="B1287" s="10" t="s">
        <v>963</v>
      </c>
      <c r="E1287" s="16"/>
      <c r="F1287" s="260"/>
    </row>
    <row r="1288" spans="1:7" outlineLevel="2" x14ac:dyDescent="0.15">
      <c r="C1288" s="164" t="s">
        <v>732</v>
      </c>
      <c r="E1288" s="16"/>
      <c r="F1288" s="260"/>
    </row>
    <row r="1289" spans="1:7" s="16" customFormat="1" outlineLevel="3" x14ac:dyDescent="0.15">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15">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15">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15">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15">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15">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15">
      <c r="A1295" s="163"/>
      <c r="B1295" s="163"/>
      <c r="C1295" s="164"/>
      <c r="D1295" s="165"/>
      <c r="F1295" s="166"/>
    </row>
    <row r="1296" spans="1:7" s="16" customFormat="1" outlineLevel="3" x14ac:dyDescent="0.15">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15">
      <c r="A1297" s="211"/>
      <c r="B1297" s="211"/>
      <c r="C1297" s="209"/>
      <c r="D1297" s="210"/>
      <c r="E1297" s="16"/>
      <c r="F1297" s="166"/>
      <c r="G1297" s="16"/>
    </row>
    <row r="1298" spans="1:7" s="16" customFormat="1" outlineLevel="3" x14ac:dyDescent="0.15">
      <c r="A1298" s="163"/>
      <c r="B1298" s="163"/>
      <c r="C1298" s="164"/>
      <c r="D1298" s="165"/>
      <c r="E1298" s="16" t="s">
        <v>964</v>
      </c>
      <c r="F1298" s="166">
        <f t="shared" ref="F1298:F1303" si="397" xml:space="preserve"> F1289 * (1 - F$1296)</f>
        <v>0</v>
      </c>
      <c r="G1298" s="16" t="s">
        <v>158</v>
      </c>
    </row>
    <row r="1299" spans="1:7" s="16" customFormat="1" outlineLevel="3" x14ac:dyDescent="0.15">
      <c r="A1299" s="163"/>
      <c r="B1299" s="163"/>
      <c r="C1299" s="164"/>
      <c r="D1299" s="165"/>
      <c r="E1299" s="16" t="s">
        <v>965</v>
      </c>
      <c r="F1299" s="166">
        <f t="shared" si="397"/>
        <v>0</v>
      </c>
      <c r="G1299" s="16" t="s">
        <v>158</v>
      </c>
    </row>
    <row r="1300" spans="1:7" s="16" customFormat="1" outlineLevel="3" x14ac:dyDescent="0.15">
      <c r="A1300" s="163"/>
      <c r="B1300" s="163"/>
      <c r="C1300" s="164"/>
      <c r="D1300" s="165"/>
      <c r="E1300" s="16" t="s">
        <v>966</v>
      </c>
      <c r="F1300" s="166">
        <f t="shared" si="397"/>
        <v>0</v>
      </c>
      <c r="G1300" s="16" t="s">
        <v>158</v>
      </c>
    </row>
    <row r="1301" spans="1:7" s="16" customFormat="1" outlineLevel="3" x14ac:dyDescent="0.15">
      <c r="A1301" s="163"/>
      <c r="B1301" s="163"/>
      <c r="C1301" s="164"/>
      <c r="D1301" s="165"/>
      <c r="E1301" s="16" t="s">
        <v>967</v>
      </c>
      <c r="F1301" s="166">
        <f t="shared" si="397"/>
        <v>0</v>
      </c>
      <c r="G1301" s="16" t="s">
        <v>158</v>
      </c>
    </row>
    <row r="1302" spans="1:7" s="16" customFormat="1" outlineLevel="3" x14ac:dyDescent="0.15">
      <c r="A1302" s="163"/>
      <c r="B1302" s="163"/>
      <c r="C1302" s="164"/>
      <c r="D1302" s="165"/>
      <c r="E1302" s="16" t="s">
        <v>968</v>
      </c>
      <c r="F1302" s="166">
        <f t="shared" si="397"/>
        <v>0</v>
      </c>
      <c r="G1302" s="16" t="s">
        <v>158</v>
      </c>
    </row>
    <row r="1303" spans="1:7" s="16" customFormat="1" outlineLevel="3" x14ac:dyDescent="0.15">
      <c r="A1303" s="163"/>
      <c r="B1303" s="163"/>
      <c r="C1303" s="164"/>
      <c r="D1303" s="165"/>
      <c r="E1303" s="16" t="s">
        <v>969</v>
      </c>
      <c r="F1303" s="166">
        <f t="shared" si="397"/>
        <v>0</v>
      </c>
      <c r="G1303" s="16" t="s">
        <v>158</v>
      </c>
    </row>
    <row r="1304" spans="1:7" s="16" customFormat="1" outlineLevel="3" x14ac:dyDescent="0.15">
      <c r="A1304" s="163"/>
      <c r="B1304" s="163"/>
      <c r="C1304" s="164"/>
      <c r="D1304" s="165"/>
      <c r="F1304" s="166"/>
    </row>
    <row r="1305" spans="1:7" s="16" customFormat="1" outlineLevel="2" x14ac:dyDescent="0.15">
      <c r="A1305" s="163"/>
      <c r="B1305" s="163"/>
      <c r="C1305" s="164" t="s">
        <v>739</v>
      </c>
      <c r="D1305" s="165"/>
      <c r="F1305" s="166"/>
    </row>
    <row r="1306" spans="1:7" s="16" customFormat="1" outlineLevel="3" x14ac:dyDescent="0.15">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15">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15">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15">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15">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15">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15">
      <c r="A1312" s="163"/>
      <c r="B1312" s="163"/>
      <c r="C1312" s="164"/>
      <c r="D1312" s="165"/>
      <c r="F1312" s="166"/>
    </row>
    <row r="1313" spans="1:23" s="16" customFormat="1" outlineLevel="3" x14ac:dyDescent="0.15">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15">
      <c r="A1314" s="211"/>
      <c r="B1314" s="211"/>
      <c r="C1314" s="209"/>
      <c r="D1314" s="210"/>
      <c r="E1314" s="16"/>
      <c r="F1314" s="166"/>
      <c r="G1314" s="16"/>
    </row>
    <row r="1315" spans="1:23" s="16" customFormat="1" outlineLevel="3" x14ac:dyDescent="0.15">
      <c r="A1315" s="163"/>
      <c r="B1315" s="163"/>
      <c r="C1315" s="164"/>
      <c r="D1315" s="165"/>
      <c r="E1315" s="16" t="s">
        <v>970</v>
      </c>
      <c r="F1315" s="166">
        <f t="shared" ref="F1315:F1320" si="404" xml:space="preserve"> F1306 * (1 - F$1313)</f>
        <v>0</v>
      </c>
      <c r="G1315" s="16" t="s">
        <v>158</v>
      </c>
    </row>
    <row r="1316" spans="1:23" s="273" customFormat="1" outlineLevel="3" x14ac:dyDescent="0.15">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15">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15">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15">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15">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15">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15">
      <c r="A1322" s="163"/>
      <c r="B1322" s="163"/>
      <c r="C1322" s="164" t="s">
        <v>746</v>
      </c>
      <c r="D1322" s="165"/>
      <c r="F1322" s="166"/>
    </row>
    <row r="1323" spans="1:23" s="16" customFormat="1" outlineLevel="3" x14ac:dyDescent="0.15">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15">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15">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15">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15">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15">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15">
      <c r="A1329" s="163"/>
      <c r="B1329" s="163"/>
      <c r="C1329" s="164"/>
      <c r="D1329" s="165"/>
      <c r="F1329" s="166"/>
    </row>
    <row r="1330" spans="1:23" s="16" customFormat="1" outlineLevel="3" x14ac:dyDescent="0.15">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15">
      <c r="A1331" s="211"/>
      <c r="B1331" s="211"/>
      <c r="C1331" s="209"/>
      <c r="D1331" s="210"/>
      <c r="E1331" s="16"/>
      <c r="F1331" s="166"/>
      <c r="G1331" s="16"/>
    </row>
    <row r="1332" spans="1:23" s="16" customFormat="1" outlineLevel="3" x14ac:dyDescent="0.15">
      <c r="A1332" s="163"/>
      <c r="B1332" s="163"/>
      <c r="C1332" s="164"/>
      <c r="D1332" s="165"/>
      <c r="E1332" s="16" t="s">
        <v>976</v>
      </c>
      <c r="F1332" s="166">
        <f t="shared" ref="F1332:F1337" si="411" xml:space="preserve"> F1323 * (1 - F$1330)</f>
        <v>0</v>
      </c>
      <c r="G1332" s="16" t="s">
        <v>158</v>
      </c>
    </row>
    <row r="1333" spans="1:23" s="273" customFormat="1" outlineLevel="3" x14ac:dyDescent="0.15">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15">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15">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15">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15">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15">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15">
      <c r="A1339" s="163"/>
      <c r="B1339" s="163"/>
      <c r="C1339" s="164" t="s">
        <v>753</v>
      </c>
      <c r="D1339" s="165"/>
      <c r="F1339" s="166"/>
    </row>
    <row r="1340" spans="1:23" s="16" customFormat="1" outlineLevel="3" x14ac:dyDescent="0.15">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15">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15">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15">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15">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15">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15">
      <c r="A1346" s="163"/>
      <c r="B1346" s="163"/>
      <c r="C1346" s="164"/>
      <c r="D1346" s="165"/>
      <c r="F1346" s="166"/>
    </row>
    <row r="1347" spans="1:23" s="16" customFormat="1" outlineLevel="3" x14ac:dyDescent="0.15">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15">
      <c r="A1348" s="211"/>
      <c r="B1348" s="211"/>
      <c r="C1348" s="209"/>
      <c r="D1348" s="210"/>
      <c r="E1348" s="16"/>
      <c r="F1348" s="166"/>
      <c r="G1348" s="16"/>
    </row>
    <row r="1349" spans="1:23" s="16" customFormat="1" outlineLevel="3" x14ac:dyDescent="0.15">
      <c r="A1349" s="163"/>
      <c r="B1349" s="163"/>
      <c r="C1349" s="164"/>
      <c r="D1349" s="165"/>
      <c r="E1349" s="16" t="s">
        <v>982</v>
      </c>
      <c r="F1349" s="166">
        <f t="shared" ref="F1349:F1354" si="418" xml:space="preserve"> F1340 * (1 - F$1347)</f>
        <v>0</v>
      </c>
      <c r="G1349" s="16" t="s">
        <v>158</v>
      </c>
    </row>
    <row r="1350" spans="1:23" s="273" customFormat="1" outlineLevel="3" x14ac:dyDescent="0.15">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15">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15">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15">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15">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15">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15">
      <c r="A1356" s="163"/>
      <c r="B1356" s="163"/>
      <c r="C1356" s="164" t="s">
        <v>760</v>
      </c>
      <c r="D1356" s="165"/>
      <c r="F1356" s="166"/>
    </row>
    <row r="1357" spans="1:23" s="16" customFormat="1" outlineLevel="3" x14ac:dyDescent="0.15">
      <c r="A1357" s="163"/>
      <c r="B1357" s="163"/>
      <c r="D1357" s="165"/>
      <c r="E1357" s="16" t="str">
        <f xml:space="preserve"> E$223</f>
        <v>PR14 BYR Residential retail revenue adjustment expressed in 2022-23 CPIH FYA prices</v>
      </c>
      <c r="F1357" s="166">
        <f t="shared" ref="F1357:G1357" si="419" xml:space="preserve"> F$223</f>
        <v>-0.3420403299888089</v>
      </c>
      <c r="G1357" s="16" t="str">
        <f t="shared" si="419"/>
        <v>£m</v>
      </c>
    </row>
    <row r="1358" spans="1:23" s="16" customFormat="1" outlineLevel="3" x14ac:dyDescent="0.15">
      <c r="A1358" s="163"/>
      <c r="B1358" s="163"/>
      <c r="C1358" s="164"/>
      <c r="D1358" s="165"/>
      <c r="F1358" s="166"/>
    </row>
    <row r="1359" spans="1:23" s="16" customFormat="1" outlineLevel="3" x14ac:dyDescent="0.15">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15">
      <c r="A1360" s="211"/>
      <c r="B1360" s="211"/>
      <c r="C1360" s="209"/>
      <c r="D1360" s="210"/>
      <c r="E1360" s="16"/>
      <c r="F1360" s="166"/>
      <c r="G1360" s="16"/>
    </row>
    <row r="1361" spans="1:23" s="16" customFormat="1" outlineLevel="3" x14ac:dyDescent="0.15">
      <c r="A1361" s="163"/>
      <c r="B1361" s="163"/>
      <c r="C1361" s="164"/>
      <c r="D1361" s="165"/>
      <c r="E1361" s="16" t="s">
        <v>988</v>
      </c>
      <c r="F1361" s="166">
        <f xml:space="preserve"> F1357 * (1 - F$1359)</f>
        <v>-0.3420403299888089</v>
      </c>
      <c r="G1361" s="16" t="s">
        <v>158</v>
      </c>
    </row>
    <row r="1362" spans="1:23" s="16" customFormat="1" outlineLevel="3" x14ac:dyDescent="0.15">
      <c r="A1362" s="163"/>
      <c r="B1362" s="163"/>
      <c r="C1362" s="164"/>
      <c r="D1362" s="165"/>
      <c r="F1362" s="166"/>
    </row>
    <row r="1363" spans="1:23" s="16" customFormat="1" outlineLevel="2" x14ac:dyDescent="0.15">
      <c r="A1363" s="163"/>
      <c r="B1363" s="163"/>
      <c r="C1363" s="164" t="s">
        <v>762</v>
      </c>
      <c r="D1363" s="165"/>
      <c r="F1363" s="166"/>
    </row>
    <row r="1364" spans="1:23" s="16" customFormat="1" outlineLevel="3" x14ac:dyDescent="0.15">
      <c r="A1364" s="163"/>
      <c r="B1364" s="163"/>
      <c r="D1364" s="165"/>
      <c r="E1364" s="16" t="str">
        <f xml:space="preserve"> E$225</f>
        <v>PR19 ODI revenue adjustment expressed in 2022-23 CPIH FYA prices (WR)</v>
      </c>
      <c r="F1364" s="166">
        <f t="shared" ref="F1364:G1364" si="420" xml:space="preserve"> F$225</f>
        <v>0.9384561863305646</v>
      </c>
      <c r="G1364" s="16" t="str">
        <f t="shared" si="420"/>
        <v>£m</v>
      </c>
    </row>
    <row r="1365" spans="1:23" s="16" customFormat="1" outlineLevel="3" x14ac:dyDescent="0.15">
      <c r="A1365" s="163"/>
      <c r="B1365" s="163"/>
      <c r="C1365" s="164"/>
      <c r="D1365" s="165"/>
      <c r="E1365" s="16" t="str">
        <f xml:space="preserve"> E$226</f>
        <v>PR19 ODI revenue adjustment expressed in 2022-23 CPIH FYA prices (WN)</v>
      </c>
      <c r="F1365" s="166">
        <f t="shared" ref="F1365:G1365" si="421" xml:space="preserve"> F$226</f>
        <v>74.47908147169359</v>
      </c>
      <c r="G1365" s="16" t="str">
        <f t="shared" si="421"/>
        <v>£m</v>
      </c>
    </row>
    <row r="1366" spans="1:23" s="16" customFormat="1" outlineLevel="3" x14ac:dyDescent="0.15">
      <c r="A1366" s="163"/>
      <c r="B1366" s="163"/>
      <c r="C1366" s="164"/>
      <c r="D1366" s="165"/>
      <c r="E1366" s="16" t="str">
        <f xml:space="preserve"> E$227</f>
        <v>PR19 ODI revenue adjustment expressed in 2022-23 CPIH FYA prices (WWN)</v>
      </c>
      <c r="F1366" s="166">
        <f t="shared" ref="F1366:G1366" si="422" xml:space="preserve"> F$227</f>
        <v>16.874517793059304</v>
      </c>
      <c r="G1366" s="16" t="str">
        <f t="shared" si="422"/>
        <v>£m</v>
      </c>
    </row>
    <row r="1367" spans="1:23" s="16" customFormat="1" outlineLevel="3" x14ac:dyDescent="0.15">
      <c r="A1367" s="163"/>
      <c r="B1367" s="163"/>
      <c r="C1367" s="164"/>
      <c r="D1367" s="165"/>
      <c r="E1367" s="16" t="str">
        <f xml:space="preserve"> E$228</f>
        <v>PR19 ODI revenue adjustment expressed in 2022-23 CPIH FYA prices (BR)</v>
      </c>
      <c r="F1367" s="166">
        <f t="shared" ref="F1367:G1367" si="423" xml:space="preserve"> F$228</f>
        <v>4.6711756356948664</v>
      </c>
      <c r="G1367" s="16" t="str">
        <f t="shared" si="423"/>
        <v>£m</v>
      </c>
    </row>
    <row r="1368" spans="1:23" s="16" customFormat="1" outlineLevel="3" x14ac:dyDescent="0.15">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15">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15">
      <c r="A1370" s="163"/>
      <c r="B1370" s="163"/>
      <c r="C1370" s="164"/>
      <c r="D1370" s="165"/>
      <c r="E1370" s="16" t="str">
        <f xml:space="preserve"> E$231</f>
        <v>PR19 ODI revenue adjustment expressed in 2022-23 CPIH FYA prices (Residential retail)</v>
      </c>
      <c r="F1370" s="166">
        <f t="shared" ref="F1370:G1370" si="426" xml:space="preserve"> F$231</f>
        <v>37.444937281304973</v>
      </c>
      <c r="G1370" s="16" t="str">
        <f t="shared" si="426"/>
        <v>£m</v>
      </c>
    </row>
    <row r="1371" spans="1:23" s="16" customFormat="1" outlineLevel="3" x14ac:dyDescent="0.15">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15">
      <c r="A1372" s="163"/>
      <c r="B1372" s="163"/>
      <c r="C1372" s="164"/>
      <c r="D1372" s="165"/>
      <c r="F1372" s="166"/>
    </row>
    <row r="1373" spans="1:23" s="16" customFormat="1" outlineLevel="3" x14ac:dyDescent="0.15">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15">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15">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15">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15">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15">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15">
      <c r="A1379" s="211"/>
      <c r="B1379" s="211"/>
      <c r="C1379" s="209"/>
      <c r="D1379" s="210"/>
      <c r="E1379" s="146" t="str">
        <f xml:space="preserve"> InpS!E$390</f>
        <v>Eligible for post financeability adjustments tax uplift - PR19 ODI revenue adjustment (Residential retail)</v>
      </c>
      <c r="F1379" s="146">
        <f xml:space="preserve"> InpS!F$390</f>
        <v>0</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15">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15">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15">
      <c r="A1382" s="163"/>
      <c r="B1382" s="163"/>
      <c r="C1382" s="164"/>
      <c r="D1382" s="165"/>
      <c r="E1382" s="16" t="s">
        <v>989</v>
      </c>
      <c r="F1382" s="166">
        <f xml:space="preserve"> F1364 * (1 - F1373)</f>
        <v>0</v>
      </c>
      <c r="G1382" s="16" t="s">
        <v>158</v>
      </c>
    </row>
    <row r="1383" spans="1:23" s="16" customFormat="1" outlineLevel="3" x14ac:dyDescent="0.15">
      <c r="A1383" s="163"/>
      <c r="B1383" s="163"/>
      <c r="C1383" s="164"/>
      <c r="D1383" s="165"/>
      <c r="E1383" s="16" t="s">
        <v>990</v>
      </c>
      <c r="F1383" s="166">
        <f t="shared" ref="F1383:F1389" si="428" xml:space="preserve"> F1365 * (1 - F1374)</f>
        <v>0</v>
      </c>
      <c r="G1383" s="16" t="s">
        <v>158</v>
      </c>
    </row>
    <row r="1384" spans="1:23" s="16" customFormat="1" outlineLevel="3" x14ac:dyDescent="0.15">
      <c r="A1384" s="163"/>
      <c r="B1384" s="163"/>
      <c r="C1384" s="164"/>
      <c r="D1384" s="165"/>
      <c r="E1384" s="16" t="s">
        <v>991</v>
      </c>
      <c r="F1384" s="166">
        <f t="shared" si="428"/>
        <v>0</v>
      </c>
      <c r="G1384" s="16" t="s">
        <v>158</v>
      </c>
    </row>
    <row r="1385" spans="1:23" s="16" customFormat="1" outlineLevel="3" x14ac:dyDescent="0.15">
      <c r="A1385" s="163"/>
      <c r="B1385" s="163"/>
      <c r="C1385" s="164"/>
      <c r="D1385" s="165"/>
      <c r="E1385" s="16" t="s">
        <v>992</v>
      </c>
      <c r="F1385" s="166">
        <f t="shared" si="428"/>
        <v>0</v>
      </c>
      <c r="G1385" s="16" t="s">
        <v>158</v>
      </c>
    </row>
    <row r="1386" spans="1:23" s="16" customFormat="1" outlineLevel="3" x14ac:dyDescent="0.15">
      <c r="A1386" s="163"/>
      <c r="B1386" s="163"/>
      <c r="C1386" s="164"/>
      <c r="D1386" s="165"/>
      <c r="E1386" s="16" t="s">
        <v>993</v>
      </c>
      <c r="F1386" s="166">
        <f t="shared" si="428"/>
        <v>0</v>
      </c>
      <c r="G1386" s="16" t="s">
        <v>158</v>
      </c>
    </row>
    <row r="1387" spans="1:23" s="16" customFormat="1" outlineLevel="3" x14ac:dyDescent="0.15">
      <c r="A1387" s="163"/>
      <c r="B1387" s="163"/>
      <c r="C1387" s="164"/>
      <c r="D1387" s="165"/>
      <c r="E1387" s="16" t="s">
        <v>994</v>
      </c>
      <c r="F1387" s="166">
        <f t="shared" si="428"/>
        <v>0</v>
      </c>
      <c r="G1387" s="16" t="s">
        <v>158</v>
      </c>
    </row>
    <row r="1388" spans="1:23" s="16" customFormat="1" outlineLevel="3" x14ac:dyDescent="0.15">
      <c r="A1388" s="163"/>
      <c r="B1388" s="163"/>
      <c r="C1388" s="164"/>
      <c r="D1388" s="165"/>
      <c r="E1388" s="16" t="s">
        <v>995</v>
      </c>
      <c r="F1388" s="166">
        <f t="shared" si="428"/>
        <v>37.444937281304973</v>
      </c>
      <c r="G1388" s="16" t="s">
        <v>158</v>
      </c>
    </row>
    <row r="1389" spans="1:23" s="16" customFormat="1" outlineLevel="3" x14ac:dyDescent="0.15">
      <c r="A1389" s="163"/>
      <c r="B1389" s="163"/>
      <c r="C1389" s="164"/>
      <c r="D1389" s="165"/>
      <c r="E1389" s="16" t="s">
        <v>996</v>
      </c>
      <c r="F1389" s="166">
        <f t="shared" si="428"/>
        <v>0</v>
      </c>
      <c r="G1389" s="16" t="s">
        <v>158</v>
      </c>
    </row>
    <row r="1390" spans="1:23" s="16" customFormat="1" outlineLevel="3" x14ac:dyDescent="0.15">
      <c r="A1390" s="163"/>
      <c r="B1390" s="163"/>
      <c r="C1390" s="164"/>
      <c r="D1390" s="165"/>
      <c r="F1390" s="166"/>
    </row>
    <row r="1391" spans="1:23" s="16" customFormat="1" outlineLevel="2" x14ac:dyDescent="0.15">
      <c r="A1391" s="163"/>
      <c r="B1391" s="163"/>
      <c r="C1391" s="164" t="s">
        <v>771</v>
      </c>
      <c r="D1391" s="165"/>
      <c r="F1391" s="166"/>
    </row>
    <row r="1392" spans="1:23" s="16" customFormat="1" outlineLevel="3" x14ac:dyDescent="0.15">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15">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15">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15">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15">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15">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15">
      <c r="A1398" s="163"/>
      <c r="B1398" s="163"/>
      <c r="C1398" s="164"/>
      <c r="D1398" s="165"/>
      <c r="E1398" s="16" t="str">
        <f xml:space="preserve"> E$240</f>
        <v>PR19 C-MeX revenue adjustment expressed in 2022-23 CPIH FYA prices (Residential retail)</v>
      </c>
      <c r="F1398" s="166">
        <f t="shared" ref="F1398:G1398" si="435" xml:space="preserve"> F$240</f>
        <v>5.1828954320967258</v>
      </c>
      <c r="G1398" s="16" t="str">
        <f t="shared" si="435"/>
        <v>£m</v>
      </c>
    </row>
    <row r="1399" spans="1:23" s="16" customFormat="1" outlineLevel="3" x14ac:dyDescent="0.15">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15">
      <c r="A1400" s="163"/>
      <c r="B1400" s="163"/>
      <c r="C1400" s="164"/>
      <c r="D1400" s="165"/>
      <c r="F1400" s="166"/>
    </row>
    <row r="1401" spans="1:23" s="16" customFormat="1" outlineLevel="3" x14ac:dyDescent="0.15">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15">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15">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15">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15">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15">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15">
      <c r="A1407" s="211"/>
      <c r="B1407" s="211"/>
      <c r="C1407" s="209"/>
      <c r="D1407" s="210"/>
      <c r="E1407" s="146" t="str">
        <f xml:space="preserve"> InpS!E$408</f>
        <v>Eligible for post financeability adjustments tax uplift - PR19 C-MeX revenue adjustment (Residential retail)</v>
      </c>
      <c r="F1407" s="146">
        <f xml:space="preserve"> InpS!F$408</f>
        <v>0</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15">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15">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15">
      <c r="A1410" s="163"/>
      <c r="B1410" s="163"/>
      <c r="C1410" s="164"/>
      <c r="D1410" s="165"/>
      <c r="E1410" s="16" t="s">
        <v>997</v>
      </c>
      <c r="F1410" s="166">
        <f xml:space="preserve"> F1392 * (1 - F1401)</f>
        <v>0</v>
      </c>
      <c r="G1410" s="16" t="s">
        <v>158</v>
      </c>
    </row>
    <row r="1411" spans="1:23" s="16" customFormat="1" outlineLevel="3" x14ac:dyDescent="0.15">
      <c r="A1411" s="163"/>
      <c r="B1411" s="163"/>
      <c r="C1411" s="164"/>
      <c r="D1411" s="165"/>
      <c r="E1411" s="16" t="s">
        <v>998</v>
      </c>
      <c r="F1411" s="166">
        <f t="shared" ref="F1411:F1417" si="437" xml:space="preserve"> F1393 * (1 - F1402)</f>
        <v>0</v>
      </c>
      <c r="G1411" s="16" t="s">
        <v>158</v>
      </c>
    </row>
    <row r="1412" spans="1:23" s="268" customFormat="1" outlineLevel="3" x14ac:dyDescent="0.15">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15">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15">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15">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15">
      <c r="A1416" s="163"/>
      <c r="B1416" s="163"/>
      <c r="C1416" s="164"/>
      <c r="D1416" s="165"/>
      <c r="E1416" s="16" t="s">
        <v>1003</v>
      </c>
      <c r="F1416" s="166">
        <f t="shared" si="437"/>
        <v>5.1828954320967258</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15">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15">
      <c r="A1418" s="163"/>
      <c r="B1418" s="163"/>
      <c r="C1418" s="164"/>
      <c r="D1418" s="165"/>
      <c r="F1418" s="166"/>
    </row>
    <row r="1419" spans="1:23" s="268" customFormat="1" outlineLevel="2" x14ac:dyDescent="0.15">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15">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15">
      <c r="A1421" s="163"/>
      <c r="B1421" s="163"/>
      <c r="C1421" s="164"/>
      <c r="D1421" s="165"/>
      <c r="E1421" s="16" t="str">
        <f xml:space="preserve"> E$244</f>
        <v>PR19 D-MeX revenue adjustment expressed in 2022-23 CPIH FYA prices (WN)</v>
      </c>
      <c r="F1421" s="166">
        <f t="shared" ref="F1421:G1421" si="439" xml:space="preserve"> F$244</f>
        <v>1.2392658780309731</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15">
      <c r="A1422" s="163"/>
      <c r="B1422" s="163"/>
      <c r="C1422" s="164"/>
      <c r="D1422" s="165"/>
      <c r="E1422" s="16" t="str">
        <f xml:space="preserve"> E$245</f>
        <v>PR19 D-MeX revenue adjustment expressed in 2022-23 CPIH FYA prices (WWN)</v>
      </c>
      <c r="F1422" s="166">
        <f t="shared" ref="F1422:G1422" si="440" xml:space="preserve"> F$245</f>
        <v>1.2392658780309731</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15">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15">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15">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15">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15">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15">
      <c r="A1428" s="163"/>
      <c r="B1428" s="163"/>
      <c r="C1428" s="164"/>
      <c r="D1428" s="165"/>
      <c r="F1428" s="166"/>
    </row>
    <row r="1429" spans="1:707" s="16" customFormat="1" outlineLevel="3" x14ac:dyDescent="0.15">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15">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15">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15">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15">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15">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15">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15">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15">
      <c r="A1437" s="163"/>
      <c r="B1437" s="163"/>
      <c r="C1437" s="164"/>
      <c r="D1437" s="165"/>
      <c r="F1437" s="166"/>
    </row>
    <row r="1438" spans="1:707" s="16" customFormat="1" outlineLevel="3" x14ac:dyDescent="0.15">
      <c r="A1438" s="163"/>
      <c r="B1438" s="163"/>
      <c r="C1438" s="164"/>
      <c r="D1438" s="165"/>
      <c r="E1438" s="16" t="s">
        <v>1005</v>
      </c>
      <c r="F1438" s="166">
        <f xml:space="preserve"> F1420 * (1 - F1429)</f>
        <v>0</v>
      </c>
      <c r="G1438" s="16" t="s">
        <v>158</v>
      </c>
    </row>
    <row r="1439" spans="1:707" s="16" customFormat="1" outlineLevel="3" x14ac:dyDescent="0.15">
      <c r="A1439" s="163"/>
      <c r="B1439" s="163"/>
      <c r="C1439" s="164"/>
      <c r="D1439" s="165"/>
      <c r="E1439" s="16" t="s">
        <v>1006</v>
      </c>
      <c r="F1439" s="166">
        <f t="shared" ref="F1439:F1445" si="446" xml:space="preserve"> F1421 * (1 - F1430)</f>
        <v>0</v>
      </c>
      <c r="G1439" s="16" t="s">
        <v>158</v>
      </c>
    </row>
    <row r="1440" spans="1:707" s="16" customFormat="1" outlineLevel="3" x14ac:dyDescent="0.15">
      <c r="A1440" s="163"/>
      <c r="B1440" s="163"/>
      <c r="C1440" s="164"/>
      <c r="D1440" s="165"/>
      <c r="E1440" s="16" t="s">
        <v>1007</v>
      </c>
      <c r="F1440" s="166">
        <f t="shared" si="446"/>
        <v>0</v>
      </c>
      <c r="G1440" s="16" t="s">
        <v>158</v>
      </c>
    </row>
    <row r="1441" spans="1:7" s="16" customFormat="1" outlineLevel="3" x14ac:dyDescent="0.15">
      <c r="A1441" s="163"/>
      <c r="B1441" s="163"/>
      <c r="C1441" s="164"/>
      <c r="D1441" s="165"/>
      <c r="E1441" s="16" t="s">
        <v>1008</v>
      </c>
      <c r="F1441" s="166">
        <f t="shared" si="446"/>
        <v>0</v>
      </c>
      <c r="G1441" s="16" t="s">
        <v>158</v>
      </c>
    </row>
    <row r="1442" spans="1:7" s="16" customFormat="1" outlineLevel="3" x14ac:dyDescent="0.15">
      <c r="A1442" s="163"/>
      <c r="B1442" s="163"/>
      <c r="C1442" s="164"/>
      <c r="D1442" s="165"/>
      <c r="E1442" s="16" t="s">
        <v>1009</v>
      </c>
      <c r="F1442" s="166">
        <f t="shared" si="446"/>
        <v>0</v>
      </c>
      <c r="G1442" s="16" t="s">
        <v>158</v>
      </c>
    </row>
    <row r="1443" spans="1:7" s="16" customFormat="1" outlineLevel="3" x14ac:dyDescent="0.15">
      <c r="A1443" s="163"/>
      <c r="B1443" s="163"/>
      <c r="C1443" s="164"/>
      <c r="D1443" s="165"/>
      <c r="E1443" s="16" t="s">
        <v>1010</v>
      </c>
      <c r="F1443" s="166">
        <f t="shared" si="446"/>
        <v>0</v>
      </c>
      <c r="G1443" s="16" t="s">
        <v>158</v>
      </c>
    </row>
    <row r="1444" spans="1:7" s="16" customFormat="1" outlineLevel="3" x14ac:dyDescent="0.15">
      <c r="A1444" s="163"/>
      <c r="B1444" s="163"/>
      <c r="C1444" s="164"/>
      <c r="D1444" s="165"/>
      <c r="E1444" s="16" t="s">
        <v>1011</v>
      </c>
      <c r="F1444" s="166">
        <f t="shared" si="446"/>
        <v>0</v>
      </c>
      <c r="G1444" s="16" t="s">
        <v>158</v>
      </c>
    </row>
    <row r="1445" spans="1:7" s="16" customFormat="1" outlineLevel="3" x14ac:dyDescent="0.15">
      <c r="A1445" s="163"/>
      <c r="B1445" s="163"/>
      <c r="C1445" s="164"/>
      <c r="D1445" s="165"/>
      <c r="E1445" s="16" t="s">
        <v>1012</v>
      </c>
      <c r="F1445" s="166">
        <f t="shared" si="446"/>
        <v>0</v>
      </c>
      <c r="G1445" s="16" t="s">
        <v>158</v>
      </c>
    </row>
    <row r="1446" spans="1:7" s="16" customFormat="1" outlineLevel="3" x14ac:dyDescent="0.15">
      <c r="A1446" s="163"/>
      <c r="B1446" s="163"/>
      <c r="C1446" s="164"/>
      <c r="D1446" s="165"/>
      <c r="F1446" s="166"/>
    </row>
    <row r="1447" spans="1:7" s="16" customFormat="1" outlineLevel="2" x14ac:dyDescent="0.15">
      <c r="A1447" s="163"/>
      <c r="B1447" s="163"/>
      <c r="C1447" s="164" t="s">
        <v>789</v>
      </c>
      <c r="D1447" s="165"/>
      <c r="F1447" s="166"/>
    </row>
    <row r="1448" spans="1:7" s="16" customFormat="1" outlineLevel="3" x14ac:dyDescent="0.15">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15">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15">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15">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15">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15">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15">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15">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15">
      <c r="A1456" s="163"/>
      <c r="B1456" s="163"/>
      <c r="C1456" s="164"/>
      <c r="D1456" s="165"/>
      <c r="F1456" s="166"/>
    </row>
    <row r="1457" spans="1:7" s="16" customFormat="1" outlineLevel="3" x14ac:dyDescent="0.15">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15">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15">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15">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15">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15">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15">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15">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15">
      <c r="A1465" s="163"/>
      <c r="B1465" s="163"/>
      <c r="C1465" s="164"/>
      <c r="D1465" s="165"/>
      <c r="F1465" s="166"/>
    </row>
    <row r="1466" spans="1:7" s="16" customFormat="1" outlineLevel="3" x14ac:dyDescent="0.15">
      <c r="A1466" s="163"/>
      <c r="B1466" s="163"/>
      <c r="C1466" s="164"/>
      <c r="D1466" s="165"/>
      <c r="E1466" s="16" t="s">
        <v>1013</v>
      </c>
      <c r="F1466" s="166">
        <f xml:space="preserve"> F1448 * (1 - F1457)</f>
        <v>0</v>
      </c>
      <c r="G1466" s="16" t="s">
        <v>158</v>
      </c>
    </row>
    <row r="1467" spans="1:7" s="16" customFormat="1" outlineLevel="3" x14ac:dyDescent="0.15">
      <c r="A1467" s="163"/>
      <c r="B1467" s="163"/>
      <c r="C1467" s="164"/>
      <c r="D1467" s="165"/>
      <c r="E1467" s="16" t="s">
        <v>1014</v>
      </c>
      <c r="F1467" s="166">
        <f t="shared" ref="F1467:F1473" si="455" xml:space="preserve"> F1449 * (1 - F1458)</f>
        <v>0</v>
      </c>
      <c r="G1467" s="16" t="s">
        <v>158</v>
      </c>
    </row>
    <row r="1468" spans="1:7" s="16" customFormat="1" outlineLevel="3" x14ac:dyDescent="0.15">
      <c r="A1468" s="163"/>
      <c r="B1468" s="163"/>
      <c r="C1468" s="164"/>
      <c r="D1468" s="165"/>
      <c r="E1468" s="16" t="s">
        <v>1015</v>
      </c>
      <c r="F1468" s="166">
        <f t="shared" si="455"/>
        <v>0</v>
      </c>
      <c r="G1468" s="16" t="s">
        <v>158</v>
      </c>
    </row>
    <row r="1469" spans="1:7" s="16" customFormat="1" outlineLevel="3" x14ac:dyDescent="0.15">
      <c r="A1469" s="163"/>
      <c r="B1469" s="163"/>
      <c r="C1469" s="164"/>
      <c r="D1469" s="165"/>
      <c r="E1469" s="16" t="s">
        <v>1016</v>
      </c>
      <c r="F1469" s="166">
        <f t="shared" si="455"/>
        <v>0</v>
      </c>
      <c r="G1469" s="16" t="s">
        <v>158</v>
      </c>
    </row>
    <row r="1470" spans="1:7" s="16" customFormat="1" outlineLevel="3" x14ac:dyDescent="0.15">
      <c r="A1470" s="163"/>
      <c r="B1470" s="163"/>
      <c r="C1470" s="164"/>
      <c r="D1470" s="165"/>
      <c r="E1470" s="16" t="s">
        <v>1017</v>
      </c>
      <c r="F1470" s="166">
        <f t="shared" si="455"/>
        <v>0</v>
      </c>
      <c r="G1470" s="16" t="s">
        <v>158</v>
      </c>
    </row>
    <row r="1471" spans="1:7" s="16" customFormat="1" outlineLevel="3" x14ac:dyDescent="0.15">
      <c r="A1471" s="163"/>
      <c r="B1471" s="163"/>
      <c r="C1471" s="164"/>
      <c r="D1471" s="165"/>
      <c r="E1471" s="16" t="s">
        <v>1018</v>
      </c>
      <c r="F1471" s="166">
        <f t="shared" si="455"/>
        <v>0</v>
      </c>
      <c r="G1471" s="16" t="s">
        <v>158</v>
      </c>
    </row>
    <row r="1472" spans="1:7" s="16" customFormat="1" outlineLevel="3" x14ac:dyDescent="0.15">
      <c r="A1472" s="163"/>
      <c r="B1472" s="163"/>
      <c r="C1472" s="164"/>
      <c r="D1472" s="165"/>
      <c r="E1472" s="16" t="s">
        <v>1019</v>
      </c>
      <c r="F1472" s="166">
        <f t="shared" si="455"/>
        <v>0</v>
      </c>
      <c r="G1472" s="16" t="s">
        <v>158</v>
      </c>
    </row>
    <row r="1473" spans="1:7" s="16" customFormat="1" outlineLevel="3" x14ac:dyDescent="0.15">
      <c r="A1473" s="163"/>
      <c r="B1473" s="163"/>
      <c r="C1473" s="164"/>
      <c r="D1473" s="165"/>
      <c r="E1473" s="16" t="s">
        <v>1020</v>
      </c>
      <c r="F1473" s="166">
        <f t="shared" si="455"/>
        <v>0</v>
      </c>
      <c r="G1473" s="16" t="s">
        <v>158</v>
      </c>
    </row>
    <row r="1474" spans="1:7" s="16" customFormat="1" outlineLevel="3" x14ac:dyDescent="0.15">
      <c r="A1474" s="163"/>
      <c r="B1474" s="163"/>
      <c r="C1474" s="164"/>
      <c r="D1474" s="165"/>
      <c r="F1474" s="166"/>
    </row>
    <row r="1475" spans="1:7" s="16" customFormat="1" outlineLevel="2" x14ac:dyDescent="0.15">
      <c r="A1475" s="163"/>
      <c r="B1475" s="163"/>
      <c r="C1475" s="164" t="s">
        <v>798</v>
      </c>
      <c r="D1475" s="165"/>
      <c r="F1475" s="166"/>
    </row>
    <row r="1476" spans="1:7" s="16" customFormat="1" outlineLevel="3" x14ac:dyDescent="0.15">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15">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15">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15">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15">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15">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15">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15">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15">
      <c r="A1484" s="163"/>
      <c r="B1484" s="163"/>
      <c r="C1484" s="164"/>
      <c r="D1484" s="165"/>
      <c r="F1484" s="166"/>
    </row>
    <row r="1485" spans="1:7" s="16" customFormat="1" outlineLevel="3" x14ac:dyDescent="0.15">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15">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15">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15">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15">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15">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15">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15">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15">
      <c r="A1493" s="163"/>
      <c r="B1493" s="163"/>
      <c r="C1493" s="164"/>
      <c r="D1493" s="165"/>
      <c r="F1493" s="166"/>
    </row>
    <row r="1494" spans="1:7" s="16" customFormat="1" outlineLevel="3" x14ac:dyDescent="0.15">
      <c r="A1494" s="163"/>
      <c r="B1494" s="163"/>
      <c r="C1494" s="164"/>
      <c r="D1494" s="165"/>
      <c r="E1494" s="16" t="s">
        <v>1021</v>
      </c>
      <c r="F1494" s="166">
        <f xml:space="preserve"> F1476 * (1 - F1485)</f>
        <v>0</v>
      </c>
      <c r="G1494" s="16" t="s">
        <v>158</v>
      </c>
    </row>
    <row r="1495" spans="1:7" s="16" customFormat="1" outlineLevel="3" x14ac:dyDescent="0.15">
      <c r="A1495" s="163"/>
      <c r="B1495" s="163"/>
      <c r="C1495" s="164"/>
      <c r="D1495" s="165"/>
      <c r="E1495" s="16" t="s">
        <v>1022</v>
      </c>
      <c r="F1495" s="166">
        <f t="shared" ref="F1495:F1501" si="464" xml:space="preserve"> F1477 * (1 - F1486)</f>
        <v>0</v>
      </c>
      <c r="G1495" s="16" t="s">
        <v>158</v>
      </c>
    </row>
    <row r="1496" spans="1:7" s="16" customFormat="1" outlineLevel="3" x14ac:dyDescent="0.15">
      <c r="A1496" s="163"/>
      <c r="B1496" s="163"/>
      <c r="C1496" s="164"/>
      <c r="D1496" s="165"/>
      <c r="E1496" s="16" t="s">
        <v>1023</v>
      </c>
      <c r="F1496" s="166">
        <f t="shared" si="464"/>
        <v>0</v>
      </c>
      <c r="G1496" s="16" t="s">
        <v>158</v>
      </c>
    </row>
    <row r="1497" spans="1:7" s="16" customFormat="1" outlineLevel="3" x14ac:dyDescent="0.15">
      <c r="A1497" s="163"/>
      <c r="B1497" s="163"/>
      <c r="C1497" s="164"/>
      <c r="D1497" s="165"/>
      <c r="E1497" s="16" t="s">
        <v>1024</v>
      </c>
      <c r="F1497" s="166">
        <f t="shared" si="464"/>
        <v>0</v>
      </c>
      <c r="G1497" s="16" t="s">
        <v>158</v>
      </c>
    </row>
    <row r="1498" spans="1:7" s="16" customFormat="1" outlineLevel="3" x14ac:dyDescent="0.15">
      <c r="A1498" s="163"/>
      <c r="B1498" s="163"/>
      <c r="C1498" s="164"/>
      <c r="D1498" s="165"/>
      <c r="E1498" s="16" t="s">
        <v>1025</v>
      </c>
      <c r="F1498" s="166">
        <f t="shared" si="464"/>
        <v>0</v>
      </c>
      <c r="G1498" s="16" t="s">
        <v>158</v>
      </c>
    </row>
    <row r="1499" spans="1:7" s="16" customFormat="1" outlineLevel="3" x14ac:dyDescent="0.15">
      <c r="A1499" s="163"/>
      <c r="B1499" s="163"/>
      <c r="C1499" s="164"/>
      <c r="D1499" s="165"/>
      <c r="E1499" s="16" t="s">
        <v>1026</v>
      </c>
      <c r="F1499" s="166">
        <f t="shared" si="464"/>
        <v>0</v>
      </c>
      <c r="G1499" s="16" t="s">
        <v>158</v>
      </c>
    </row>
    <row r="1500" spans="1:7" s="16" customFormat="1" outlineLevel="3" x14ac:dyDescent="0.15">
      <c r="A1500" s="163"/>
      <c r="B1500" s="163"/>
      <c r="C1500" s="164"/>
      <c r="D1500" s="165"/>
      <c r="E1500" s="16" t="s">
        <v>1027</v>
      </c>
      <c r="F1500" s="166">
        <f t="shared" si="464"/>
        <v>0</v>
      </c>
      <c r="G1500" s="16" t="s">
        <v>158</v>
      </c>
    </row>
    <row r="1501" spans="1:7" s="16" customFormat="1" outlineLevel="3" x14ac:dyDescent="0.15">
      <c r="A1501" s="163"/>
      <c r="B1501" s="163"/>
      <c r="C1501" s="164"/>
      <c r="D1501" s="165"/>
      <c r="E1501" s="16" t="s">
        <v>1028</v>
      </c>
      <c r="F1501" s="166">
        <f t="shared" si="464"/>
        <v>0</v>
      </c>
      <c r="G1501" s="16" t="s">
        <v>158</v>
      </c>
    </row>
    <row r="1502" spans="1:7" s="16" customFormat="1" outlineLevel="3" x14ac:dyDescent="0.15">
      <c r="A1502" s="163"/>
      <c r="B1502" s="163"/>
      <c r="C1502" s="164"/>
      <c r="D1502" s="165"/>
      <c r="F1502" s="166"/>
    </row>
    <row r="1503" spans="1:7" s="16" customFormat="1" outlineLevel="2" x14ac:dyDescent="0.15">
      <c r="A1503" s="163"/>
      <c r="B1503" s="163"/>
      <c r="C1503" s="164" t="s">
        <v>807</v>
      </c>
      <c r="D1503" s="165"/>
      <c r="F1503" s="166"/>
    </row>
    <row r="1504" spans="1:7" s="16" customFormat="1" outlineLevel="3" x14ac:dyDescent="0.15">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15">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15">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15">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15">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15">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15">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15">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15">
      <c r="A1512" s="163"/>
      <c r="B1512" s="163"/>
      <c r="C1512" s="164"/>
      <c r="D1512" s="165"/>
      <c r="F1512" s="166"/>
    </row>
    <row r="1513" spans="1:7" s="16" customFormat="1" outlineLevel="3" x14ac:dyDescent="0.15">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15">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15">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15">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15">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15">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15">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15">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15">
      <c r="A1521" s="163"/>
      <c r="B1521" s="163"/>
      <c r="C1521" s="164"/>
      <c r="D1521" s="165"/>
      <c r="F1521" s="166"/>
    </row>
    <row r="1522" spans="1:7" s="16" customFormat="1" outlineLevel="3" x14ac:dyDescent="0.15">
      <c r="A1522" s="163"/>
      <c r="B1522" s="163"/>
      <c r="C1522" s="164"/>
      <c r="D1522" s="165"/>
      <c r="E1522" s="16" t="s">
        <v>1029</v>
      </c>
      <c r="F1522" s="166">
        <f xml:space="preserve"> F1504 * (1 - F1513)</f>
        <v>0</v>
      </c>
      <c r="G1522" s="16" t="s">
        <v>158</v>
      </c>
    </row>
    <row r="1523" spans="1:7" s="16" customFormat="1" outlineLevel="3" x14ac:dyDescent="0.15">
      <c r="A1523" s="163"/>
      <c r="B1523" s="163"/>
      <c r="C1523" s="164"/>
      <c r="D1523" s="165"/>
      <c r="E1523" s="16" t="s">
        <v>1030</v>
      </c>
      <c r="F1523" s="166">
        <f t="shared" ref="F1523:F1529" si="473" xml:space="preserve"> F1505 * (1 - F1514)</f>
        <v>0</v>
      </c>
      <c r="G1523" s="16" t="s">
        <v>158</v>
      </c>
    </row>
    <row r="1524" spans="1:7" s="16" customFormat="1" outlineLevel="3" x14ac:dyDescent="0.15">
      <c r="A1524" s="163"/>
      <c r="B1524" s="163"/>
      <c r="C1524" s="164"/>
      <c r="D1524" s="165"/>
      <c r="E1524" s="16" t="s">
        <v>1031</v>
      </c>
      <c r="F1524" s="166">
        <f t="shared" si="473"/>
        <v>0</v>
      </c>
      <c r="G1524" s="16" t="s">
        <v>158</v>
      </c>
    </row>
    <row r="1525" spans="1:7" s="16" customFormat="1" outlineLevel="3" x14ac:dyDescent="0.15">
      <c r="A1525" s="163"/>
      <c r="B1525" s="163"/>
      <c r="C1525" s="164"/>
      <c r="D1525" s="165"/>
      <c r="E1525" s="16" t="s">
        <v>1032</v>
      </c>
      <c r="F1525" s="166">
        <f t="shared" si="473"/>
        <v>0</v>
      </c>
      <c r="G1525" s="16" t="s">
        <v>158</v>
      </c>
    </row>
    <row r="1526" spans="1:7" s="16" customFormat="1" outlineLevel="3" x14ac:dyDescent="0.15">
      <c r="A1526" s="163"/>
      <c r="B1526" s="163"/>
      <c r="C1526" s="164"/>
      <c r="D1526" s="165"/>
      <c r="E1526" s="16" t="s">
        <v>1033</v>
      </c>
      <c r="F1526" s="166">
        <f t="shared" si="473"/>
        <v>0</v>
      </c>
      <c r="G1526" s="16" t="s">
        <v>158</v>
      </c>
    </row>
    <row r="1527" spans="1:7" s="16" customFormat="1" outlineLevel="3" x14ac:dyDescent="0.15">
      <c r="A1527" s="163"/>
      <c r="B1527" s="163"/>
      <c r="C1527" s="164"/>
      <c r="D1527" s="165"/>
      <c r="E1527" s="16" t="s">
        <v>1034</v>
      </c>
      <c r="F1527" s="166">
        <f t="shared" si="473"/>
        <v>0</v>
      </c>
      <c r="G1527" s="16" t="s">
        <v>158</v>
      </c>
    </row>
    <row r="1528" spans="1:7" s="16" customFormat="1" outlineLevel="3" x14ac:dyDescent="0.15">
      <c r="A1528" s="163"/>
      <c r="B1528" s="163"/>
      <c r="C1528" s="164"/>
      <c r="D1528" s="165"/>
      <c r="E1528" s="16" t="s">
        <v>1035</v>
      </c>
      <c r="F1528" s="166">
        <f t="shared" si="473"/>
        <v>0</v>
      </c>
      <c r="G1528" s="16" t="s">
        <v>158</v>
      </c>
    </row>
    <row r="1529" spans="1:7" s="16" customFormat="1" outlineLevel="3" x14ac:dyDescent="0.15">
      <c r="A1529" s="163"/>
      <c r="B1529" s="163"/>
      <c r="C1529" s="164"/>
      <c r="D1529" s="165"/>
      <c r="E1529" s="16" t="s">
        <v>1036</v>
      </c>
      <c r="F1529" s="166">
        <f t="shared" si="473"/>
        <v>0</v>
      </c>
      <c r="G1529" s="16" t="s">
        <v>158</v>
      </c>
    </row>
    <row r="1530" spans="1:7" s="16" customFormat="1" outlineLevel="3" x14ac:dyDescent="0.15">
      <c r="A1530" s="163"/>
      <c r="B1530" s="163"/>
      <c r="C1530" s="164"/>
      <c r="D1530" s="165"/>
      <c r="F1530" s="166"/>
    </row>
    <row r="1531" spans="1:7" s="16" customFormat="1" outlineLevel="2" x14ac:dyDescent="0.15">
      <c r="A1531" s="163"/>
      <c r="B1531" s="163"/>
      <c r="C1531" s="164" t="s">
        <v>816</v>
      </c>
      <c r="D1531" s="165"/>
      <c r="F1531" s="166"/>
    </row>
    <row r="1532" spans="1:7" s="16" customFormat="1" outlineLevel="3" x14ac:dyDescent="0.15">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15">
      <c r="A1533" s="163"/>
      <c r="B1533" s="163"/>
      <c r="C1533" s="164"/>
      <c r="D1533" s="165"/>
      <c r="E1533" s="16" t="str">
        <f xml:space="preserve"> E$289</f>
        <v>PR19 Developer services revenue adjustment expressed in 2022-23 CPIH FYA prices (WN)</v>
      </c>
      <c r="F1533" s="166">
        <f t="shared" ref="F1533:G1533" si="475" xml:space="preserve"> F$289</f>
        <v>74.755957547899129</v>
      </c>
      <c r="G1533" s="16" t="str">
        <f t="shared" si="475"/>
        <v>£m</v>
      </c>
    </row>
    <row r="1534" spans="1:7" s="16" customFormat="1" outlineLevel="3" x14ac:dyDescent="0.15">
      <c r="A1534" s="163"/>
      <c r="B1534" s="163"/>
      <c r="C1534" s="164"/>
      <c r="D1534" s="165"/>
      <c r="E1534" s="16" t="str">
        <f xml:space="preserve"> E$290</f>
        <v>PR19 Developer services revenue adjustment expressed in 2022-23 CPIH FYA prices (WWN)</v>
      </c>
      <c r="F1534" s="166">
        <f t="shared" ref="F1534:G1534" si="476" xml:space="preserve"> F$290</f>
        <v>22.175899431026846</v>
      </c>
      <c r="G1534" s="16" t="str">
        <f t="shared" si="476"/>
        <v>£m</v>
      </c>
    </row>
    <row r="1535" spans="1:7" s="16" customFormat="1" outlineLevel="3" x14ac:dyDescent="0.15">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15">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15">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15">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15">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15">
      <c r="A1540" s="163"/>
      <c r="B1540" s="163"/>
      <c r="C1540" s="164"/>
      <c r="D1540" s="165"/>
      <c r="F1540" s="166"/>
    </row>
    <row r="1541" spans="1:7" s="16" customFormat="1" outlineLevel="3" x14ac:dyDescent="0.15">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15">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15">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15">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15">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15">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15">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15">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15">
      <c r="A1549" s="163"/>
      <c r="B1549" s="163"/>
      <c r="C1549" s="164"/>
      <c r="D1549" s="165"/>
      <c r="F1549" s="166"/>
    </row>
    <row r="1550" spans="1:7" s="16" customFormat="1" outlineLevel="3" x14ac:dyDescent="0.15">
      <c r="A1550" s="163"/>
      <c r="B1550" s="163"/>
      <c r="C1550" s="164"/>
      <c r="D1550" s="165"/>
      <c r="E1550" s="16" t="s">
        <v>1037</v>
      </c>
      <c r="F1550" s="166">
        <f xml:space="preserve"> F1532 * (1 - F1541)</f>
        <v>0</v>
      </c>
      <c r="G1550" s="16" t="s">
        <v>158</v>
      </c>
    </row>
    <row r="1551" spans="1:7" s="16" customFormat="1" outlineLevel="3" x14ac:dyDescent="0.15">
      <c r="A1551" s="163"/>
      <c r="B1551" s="163"/>
      <c r="C1551" s="164"/>
      <c r="D1551" s="165"/>
      <c r="E1551" s="16" t="s">
        <v>1038</v>
      </c>
      <c r="F1551" s="166">
        <f t="shared" ref="F1551:F1557" si="482" xml:space="preserve"> F1533 * (1 - F1542)</f>
        <v>74.755957547899129</v>
      </c>
      <c r="G1551" s="16" t="s">
        <v>158</v>
      </c>
    </row>
    <row r="1552" spans="1:7" s="16" customFormat="1" outlineLevel="3" x14ac:dyDescent="0.15">
      <c r="A1552" s="163"/>
      <c r="B1552" s="163"/>
      <c r="C1552" s="164"/>
      <c r="D1552" s="165"/>
      <c r="E1552" s="16" t="s">
        <v>1039</v>
      </c>
      <c r="F1552" s="166">
        <f t="shared" si="482"/>
        <v>22.175899431026846</v>
      </c>
      <c r="G1552" s="16" t="s">
        <v>158</v>
      </c>
    </row>
    <row r="1553" spans="1:7" s="16" customFormat="1" outlineLevel="3" x14ac:dyDescent="0.15">
      <c r="A1553" s="163"/>
      <c r="B1553" s="163"/>
      <c r="C1553" s="164"/>
      <c r="D1553" s="165"/>
      <c r="E1553" s="16" t="s">
        <v>1040</v>
      </c>
      <c r="F1553" s="166">
        <f t="shared" si="482"/>
        <v>0</v>
      </c>
      <c r="G1553" s="16" t="s">
        <v>158</v>
      </c>
    </row>
    <row r="1554" spans="1:7" s="16" customFormat="1" outlineLevel="3" x14ac:dyDescent="0.15">
      <c r="A1554" s="163"/>
      <c r="B1554" s="163"/>
      <c r="C1554" s="164"/>
      <c r="D1554" s="165"/>
      <c r="E1554" s="16" t="s">
        <v>1041</v>
      </c>
      <c r="F1554" s="166">
        <f t="shared" si="482"/>
        <v>0</v>
      </c>
      <c r="G1554" s="16" t="s">
        <v>158</v>
      </c>
    </row>
    <row r="1555" spans="1:7" s="16" customFormat="1" outlineLevel="3" x14ac:dyDescent="0.15">
      <c r="A1555" s="163"/>
      <c r="B1555" s="163"/>
      <c r="C1555" s="164"/>
      <c r="D1555" s="165"/>
      <c r="E1555" s="16" t="s">
        <v>1042</v>
      </c>
      <c r="F1555" s="166">
        <f t="shared" si="482"/>
        <v>0</v>
      </c>
      <c r="G1555" s="16" t="s">
        <v>158</v>
      </c>
    </row>
    <row r="1556" spans="1:7" s="16" customFormat="1" outlineLevel="3" x14ac:dyDescent="0.15">
      <c r="A1556" s="163"/>
      <c r="B1556" s="163"/>
      <c r="C1556" s="164"/>
      <c r="D1556" s="165"/>
      <c r="E1556" s="16" t="s">
        <v>1043</v>
      </c>
      <c r="F1556" s="166">
        <f t="shared" si="482"/>
        <v>0</v>
      </c>
      <c r="G1556" s="16" t="s">
        <v>158</v>
      </c>
    </row>
    <row r="1557" spans="1:7" s="16" customFormat="1" outlineLevel="3" x14ac:dyDescent="0.15">
      <c r="A1557" s="163"/>
      <c r="B1557" s="163"/>
      <c r="C1557" s="164"/>
      <c r="D1557" s="165"/>
      <c r="E1557" s="16" t="s">
        <v>1044</v>
      </c>
      <c r="F1557" s="166">
        <f t="shared" si="482"/>
        <v>0</v>
      </c>
      <c r="G1557" s="16" t="s">
        <v>158</v>
      </c>
    </row>
    <row r="1558" spans="1:7" s="16" customFormat="1" outlineLevel="3" x14ac:dyDescent="0.15">
      <c r="A1558" s="163"/>
      <c r="B1558" s="163"/>
      <c r="C1558" s="164"/>
      <c r="D1558" s="165"/>
      <c r="F1558" s="166"/>
    </row>
    <row r="1559" spans="1:7" s="16" customFormat="1" outlineLevel="2" x14ac:dyDescent="0.15">
      <c r="A1559" s="163"/>
      <c r="B1559" s="163"/>
      <c r="C1559" s="164" t="s">
        <v>825</v>
      </c>
      <c r="D1559" s="165"/>
      <c r="F1559" s="166"/>
    </row>
    <row r="1560" spans="1:7" s="16" customFormat="1" outlineLevel="3" x14ac:dyDescent="0.15">
      <c r="A1560" s="163"/>
      <c r="B1560" s="163"/>
      <c r="D1560" s="165"/>
      <c r="E1560" s="16" t="str">
        <f xml:space="preserve"> E$297</f>
        <v>PR19 Cost of new debt revenue adjustment expressed in 2022-23 CPIH FYA prices (WR)</v>
      </c>
      <c r="F1560" s="166">
        <f t="shared" ref="F1560:G1560" si="483" xml:space="preserve"> F$297</f>
        <v>3.0821812424542929</v>
      </c>
      <c r="G1560" s="16" t="str">
        <f t="shared" si="483"/>
        <v>£m</v>
      </c>
    </row>
    <row r="1561" spans="1:7" s="16" customFormat="1" outlineLevel="3" x14ac:dyDescent="0.15">
      <c r="A1561" s="163"/>
      <c r="B1561" s="163"/>
      <c r="C1561" s="164"/>
      <c r="D1561" s="165"/>
      <c r="E1561" s="16" t="str">
        <f xml:space="preserve"> E$298</f>
        <v>PR19 Cost of new debt revenue adjustment expressed in 2022-23 CPIH FYA prices (WN)</v>
      </c>
      <c r="F1561" s="166">
        <f t="shared" ref="F1561:G1561" si="484" xml:space="preserve"> F$298</f>
        <v>17.081358003741634</v>
      </c>
      <c r="G1561" s="16" t="str">
        <f t="shared" si="484"/>
        <v>£m</v>
      </c>
    </row>
    <row r="1562" spans="1:7" s="16" customFormat="1" outlineLevel="3" x14ac:dyDescent="0.15">
      <c r="A1562" s="163"/>
      <c r="B1562" s="163"/>
      <c r="C1562" s="164"/>
      <c r="D1562" s="165"/>
      <c r="E1562" s="16" t="str">
        <f xml:space="preserve"> E$299</f>
        <v>PR19 Cost of new debt revenue adjustment expressed in 2022-23 CPIH FYA prices (WWN)</v>
      </c>
      <c r="F1562" s="166">
        <f t="shared" ref="F1562:G1562" si="485" xml:space="preserve"> F$299</f>
        <v>34.810033821232409</v>
      </c>
      <c r="G1562" s="16" t="str">
        <f t="shared" si="485"/>
        <v>£m</v>
      </c>
    </row>
    <row r="1563" spans="1:7" s="16" customFormat="1" outlineLevel="3" x14ac:dyDescent="0.15">
      <c r="A1563" s="163"/>
      <c r="B1563" s="163"/>
      <c r="C1563" s="164"/>
      <c r="D1563" s="165"/>
      <c r="E1563" s="16" t="str">
        <f xml:space="preserve"> E$300</f>
        <v>PR19 Cost of new debt revenue adjustment expressed in 2022-23 CPIH FYA prices (BR)</v>
      </c>
      <c r="F1563" s="166">
        <f t="shared" ref="F1563:G1563" si="486" xml:space="preserve"> F$300</f>
        <v>2.2070206608587664</v>
      </c>
      <c r="G1563" s="16" t="str">
        <f t="shared" si="486"/>
        <v>£m</v>
      </c>
    </row>
    <row r="1564" spans="1:7" s="16" customFormat="1" outlineLevel="3" x14ac:dyDescent="0.15">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15">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15">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15">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15">
      <c r="A1568" s="163"/>
      <c r="B1568" s="163"/>
      <c r="C1568" s="164"/>
      <c r="D1568" s="165"/>
      <c r="F1568" s="166"/>
    </row>
    <row r="1569" spans="1:7" s="16" customFormat="1" outlineLevel="3" x14ac:dyDescent="0.15">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15">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15">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15">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15">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15">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15">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15">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15">
      <c r="A1577" s="163"/>
      <c r="B1577" s="163"/>
      <c r="C1577" s="164"/>
      <c r="D1577" s="165"/>
      <c r="F1577" s="166"/>
    </row>
    <row r="1578" spans="1:7" s="16" customFormat="1" outlineLevel="3" x14ac:dyDescent="0.15">
      <c r="A1578" s="163"/>
      <c r="B1578" s="163"/>
      <c r="C1578" s="164"/>
      <c r="D1578" s="165"/>
      <c r="E1578" s="16" t="s">
        <v>1045</v>
      </c>
      <c r="F1578" s="166">
        <f xml:space="preserve"> F1560 * (1 - F1569)</f>
        <v>3.0821812424542929</v>
      </c>
      <c r="G1578" s="16" t="s">
        <v>158</v>
      </c>
    </row>
    <row r="1579" spans="1:7" s="16" customFormat="1" outlineLevel="3" x14ac:dyDescent="0.15">
      <c r="A1579" s="163"/>
      <c r="B1579" s="163"/>
      <c r="C1579" s="164"/>
      <c r="D1579" s="165"/>
      <c r="E1579" s="16" t="s">
        <v>1046</v>
      </c>
      <c r="F1579" s="166">
        <f t="shared" ref="F1579:F1585" si="491" xml:space="preserve"> F1561 * (1 - F1570)</f>
        <v>17.081358003741634</v>
      </c>
      <c r="G1579" s="16" t="s">
        <v>158</v>
      </c>
    </row>
    <row r="1580" spans="1:7" s="16" customFormat="1" outlineLevel="3" x14ac:dyDescent="0.15">
      <c r="A1580" s="163"/>
      <c r="B1580" s="163"/>
      <c r="C1580" s="164"/>
      <c r="D1580" s="165"/>
      <c r="E1580" s="16" t="s">
        <v>1047</v>
      </c>
      <c r="F1580" s="166">
        <f t="shared" si="491"/>
        <v>34.810033821232409</v>
      </c>
      <c r="G1580" s="16" t="s">
        <v>158</v>
      </c>
    </row>
    <row r="1581" spans="1:7" s="16" customFormat="1" outlineLevel="3" x14ac:dyDescent="0.15">
      <c r="A1581" s="163"/>
      <c r="B1581" s="163"/>
      <c r="C1581" s="164"/>
      <c r="D1581" s="165"/>
      <c r="E1581" s="16" t="s">
        <v>1048</v>
      </c>
      <c r="F1581" s="166">
        <f t="shared" si="491"/>
        <v>2.2070206608587664</v>
      </c>
      <c r="G1581" s="16" t="s">
        <v>158</v>
      </c>
    </row>
    <row r="1582" spans="1:7" s="16" customFormat="1" outlineLevel="3" x14ac:dyDescent="0.15">
      <c r="A1582" s="163"/>
      <c r="B1582" s="163"/>
      <c r="C1582" s="164"/>
      <c r="D1582" s="165"/>
      <c r="E1582" s="16" t="s">
        <v>1049</v>
      </c>
      <c r="F1582" s="166">
        <f t="shared" si="491"/>
        <v>0</v>
      </c>
      <c r="G1582" s="16" t="s">
        <v>158</v>
      </c>
    </row>
    <row r="1583" spans="1:7" s="16" customFormat="1" outlineLevel="3" x14ac:dyDescent="0.15">
      <c r="A1583" s="163"/>
      <c r="B1583" s="163"/>
      <c r="C1583" s="164"/>
      <c r="D1583" s="165"/>
      <c r="E1583" s="16" t="s">
        <v>1050</v>
      </c>
      <c r="F1583" s="166">
        <f t="shared" si="491"/>
        <v>0</v>
      </c>
      <c r="G1583" s="16" t="s">
        <v>158</v>
      </c>
    </row>
    <row r="1584" spans="1:7" s="16" customFormat="1" outlineLevel="3" x14ac:dyDescent="0.15">
      <c r="A1584" s="163"/>
      <c r="B1584" s="163"/>
      <c r="C1584" s="164"/>
      <c r="D1584" s="165"/>
      <c r="E1584" s="16" t="s">
        <v>1051</v>
      </c>
      <c r="F1584" s="166">
        <f t="shared" si="491"/>
        <v>0</v>
      </c>
      <c r="G1584" s="16" t="s">
        <v>158</v>
      </c>
    </row>
    <row r="1585" spans="1:7" s="16" customFormat="1" outlineLevel="3" x14ac:dyDescent="0.15">
      <c r="A1585" s="163"/>
      <c r="B1585" s="163"/>
      <c r="C1585" s="164"/>
      <c r="D1585" s="165"/>
      <c r="E1585" s="16" t="s">
        <v>1052</v>
      </c>
      <c r="F1585" s="166">
        <f t="shared" si="491"/>
        <v>0</v>
      </c>
      <c r="G1585" s="16" t="s">
        <v>158</v>
      </c>
    </row>
    <row r="1586" spans="1:7" s="16" customFormat="1" outlineLevel="3" x14ac:dyDescent="0.15">
      <c r="A1586" s="163"/>
      <c r="B1586" s="163"/>
      <c r="C1586" s="164"/>
      <c r="D1586" s="165"/>
      <c r="F1586" s="166"/>
    </row>
    <row r="1587" spans="1:7" s="16" customFormat="1" outlineLevel="2" x14ac:dyDescent="0.15">
      <c r="A1587" s="163"/>
      <c r="B1587" s="163"/>
      <c r="C1587" s="164" t="s">
        <v>834</v>
      </c>
      <c r="D1587" s="165"/>
      <c r="F1587" s="166"/>
    </row>
    <row r="1588" spans="1:7" s="16" customFormat="1" outlineLevel="3" x14ac:dyDescent="0.15">
      <c r="A1588" s="163"/>
      <c r="B1588" s="163"/>
      <c r="D1588" s="165"/>
      <c r="E1588" s="16" t="str">
        <f xml:space="preserve"> E$306</f>
        <v>PR19 Totex costs revenue adjustment expressed in 2022-23 CPIH FYA prices (WR)</v>
      </c>
      <c r="F1588" s="166">
        <f t="shared" ref="F1588:G1588" si="492" xml:space="preserve"> F$306</f>
        <v>-14.198869988604518</v>
      </c>
      <c r="G1588" s="16" t="str">
        <f t="shared" si="492"/>
        <v>£m</v>
      </c>
    </row>
    <row r="1589" spans="1:7" s="16" customFormat="1" outlineLevel="3" x14ac:dyDescent="0.15">
      <c r="A1589" s="163"/>
      <c r="B1589" s="163"/>
      <c r="C1589" s="164"/>
      <c r="D1589" s="165"/>
      <c r="E1589" s="16" t="str">
        <f xml:space="preserve"> E$307</f>
        <v>PR19 Totex costs revenue adjustment expressed in 2022-23 CPIH FYA prices (WN)</v>
      </c>
      <c r="F1589" s="166">
        <f t="shared" ref="F1589:G1589" si="493" xml:space="preserve"> F$307</f>
        <v>181.88245245612319</v>
      </c>
      <c r="G1589" s="16" t="str">
        <f t="shared" si="493"/>
        <v>£m</v>
      </c>
    </row>
    <row r="1590" spans="1:7" s="16" customFormat="1" outlineLevel="3" x14ac:dyDescent="0.15">
      <c r="A1590" s="163"/>
      <c r="B1590" s="163"/>
      <c r="C1590" s="164"/>
      <c r="D1590" s="165"/>
      <c r="E1590" s="16" t="str">
        <f xml:space="preserve"> E$308</f>
        <v>PR19 Totex costs revenue adjustment expressed in 2022-23 CPIH FYA prices (WWN)</v>
      </c>
      <c r="F1590" s="166">
        <f t="shared" ref="F1590:G1590" si="494" xml:space="preserve"> F$308</f>
        <v>59.460785359751469</v>
      </c>
      <c r="G1590" s="16" t="str">
        <f t="shared" si="494"/>
        <v>£m</v>
      </c>
    </row>
    <row r="1591" spans="1:7" s="16" customFormat="1" outlineLevel="3" x14ac:dyDescent="0.15">
      <c r="A1591" s="163"/>
      <c r="B1591" s="163"/>
      <c r="C1591" s="164"/>
      <c r="D1591" s="165"/>
      <c r="E1591" s="16" t="str">
        <f xml:space="preserve"> E$309</f>
        <v>PR19 Totex costs revenue adjustment expressed in 2022-23 CPIH FYA prices (BR)</v>
      </c>
      <c r="F1591" s="166">
        <f t="shared" ref="F1591:G1591" si="495" xml:space="preserve"> F$309</f>
        <v>0</v>
      </c>
      <c r="G1591" s="16" t="str">
        <f t="shared" si="495"/>
        <v>£m</v>
      </c>
    </row>
    <row r="1592" spans="1:7" s="16" customFormat="1" outlineLevel="3" x14ac:dyDescent="0.15">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15">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15">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15">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15">
      <c r="A1596" s="163"/>
      <c r="B1596" s="163"/>
      <c r="C1596" s="164"/>
      <c r="D1596" s="165"/>
      <c r="F1596" s="166"/>
    </row>
    <row r="1597" spans="1:7" s="16" customFormat="1" outlineLevel="3" x14ac:dyDescent="0.15">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15">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15">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15">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15">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15">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15">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15">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15">
      <c r="A1605" s="163"/>
      <c r="B1605" s="163"/>
      <c r="C1605" s="164"/>
      <c r="D1605" s="165"/>
      <c r="F1605" s="166"/>
    </row>
    <row r="1606" spans="1:7" s="16" customFormat="1" outlineLevel="3" x14ac:dyDescent="0.15">
      <c r="A1606" s="163"/>
      <c r="B1606" s="163"/>
      <c r="C1606" s="164"/>
      <c r="D1606" s="165"/>
      <c r="E1606" s="16" t="s">
        <v>1053</v>
      </c>
      <c r="F1606" s="166">
        <f xml:space="preserve"> F1588 * (1 - F1597)</f>
        <v>-14.198869988604518</v>
      </c>
      <c r="G1606" s="16" t="s">
        <v>158</v>
      </c>
    </row>
    <row r="1607" spans="1:7" s="16" customFormat="1" outlineLevel="3" x14ac:dyDescent="0.15">
      <c r="A1607" s="163"/>
      <c r="B1607" s="163"/>
      <c r="C1607" s="164"/>
      <c r="D1607" s="165"/>
      <c r="E1607" s="16" t="s">
        <v>1054</v>
      </c>
      <c r="F1607" s="166">
        <f t="shared" ref="F1607:F1613" si="500" xml:space="preserve"> F1589 * (1 - F1598)</f>
        <v>181.88245245612319</v>
      </c>
      <c r="G1607" s="16" t="s">
        <v>158</v>
      </c>
    </row>
    <row r="1608" spans="1:7" s="16" customFormat="1" outlineLevel="3" x14ac:dyDescent="0.15">
      <c r="A1608" s="163"/>
      <c r="B1608" s="163"/>
      <c r="C1608" s="164"/>
      <c r="D1608" s="165"/>
      <c r="E1608" s="16" t="s">
        <v>1055</v>
      </c>
      <c r="F1608" s="166">
        <f t="shared" si="500"/>
        <v>59.460785359751469</v>
      </c>
      <c r="G1608" s="16" t="s">
        <v>158</v>
      </c>
    </row>
    <row r="1609" spans="1:7" s="16" customFormat="1" outlineLevel="3" x14ac:dyDescent="0.15">
      <c r="A1609" s="163"/>
      <c r="B1609" s="163"/>
      <c r="C1609" s="164"/>
      <c r="D1609" s="165"/>
      <c r="E1609" s="16" t="s">
        <v>1056</v>
      </c>
      <c r="F1609" s="166">
        <f t="shared" si="500"/>
        <v>0</v>
      </c>
      <c r="G1609" s="16" t="s">
        <v>158</v>
      </c>
    </row>
    <row r="1610" spans="1:7" s="16" customFormat="1" outlineLevel="3" x14ac:dyDescent="0.15">
      <c r="A1610" s="163"/>
      <c r="B1610" s="163"/>
      <c r="C1610" s="164"/>
      <c r="D1610" s="165"/>
      <c r="E1610" s="16" t="s">
        <v>1057</v>
      </c>
      <c r="F1610" s="166">
        <f t="shared" si="500"/>
        <v>0</v>
      </c>
      <c r="G1610" s="16" t="s">
        <v>158</v>
      </c>
    </row>
    <row r="1611" spans="1:7" s="16" customFormat="1" outlineLevel="3" x14ac:dyDescent="0.15">
      <c r="A1611" s="163"/>
      <c r="B1611" s="163"/>
      <c r="C1611" s="164"/>
      <c r="D1611" s="165"/>
      <c r="E1611" s="16" t="s">
        <v>1058</v>
      </c>
      <c r="F1611" s="166">
        <f t="shared" si="500"/>
        <v>0</v>
      </c>
      <c r="G1611" s="16" t="s">
        <v>158</v>
      </c>
    </row>
    <row r="1612" spans="1:7" s="16" customFormat="1" outlineLevel="3" x14ac:dyDescent="0.15">
      <c r="A1612" s="163"/>
      <c r="B1612" s="163"/>
      <c r="C1612" s="164"/>
      <c r="D1612" s="165"/>
      <c r="E1612" s="16" t="s">
        <v>1059</v>
      </c>
      <c r="F1612" s="166">
        <f t="shared" si="500"/>
        <v>0</v>
      </c>
      <c r="G1612" s="16" t="s">
        <v>158</v>
      </c>
    </row>
    <row r="1613" spans="1:7" s="16" customFormat="1" outlineLevel="3" x14ac:dyDescent="0.15">
      <c r="A1613" s="163"/>
      <c r="B1613" s="163"/>
      <c r="C1613" s="164"/>
      <c r="D1613" s="165"/>
      <c r="E1613" s="16" t="s">
        <v>1060</v>
      </c>
      <c r="F1613" s="166">
        <f t="shared" si="500"/>
        <v>0</v>
      </c>
      <c r="G1613" s="16" t="s">
        <v>158</v>
      </c>
    </row>
    <row r="1614" spans="1:7" s="16" customFormat="1" outlineLevel="3" x14ac:dyDescent="0.15">
      <c r="A1614" s="163"/>
      <c r="B1614" s="163"/>
      <c r="C1614" s="164"/>
      <c r="D1614" s="165"/>
      <c r="F1614" s="166"/>
    </row>
    <row r="1615" spans="1:7" s="16" customFormat="1" outlineLevel="2" x14ac:dyDescent="0.15">
      <c r="A1615" s="163"/>
      <c r="B1615" s="163"/>
      <c r="C1615" s="164" t="s">
        <v>843</v>
      </c>
      <c r="D1615" s="165"/>
      <c r="F1615" s="166"/>
    </row>
    <row r="1616" spans="1:7" s="16" customFormat="1" outlineLevel="3" x14ac:dyDescent="0.15">
      <c r="A1616" s="163"/>
      <c r="B1616" s="163"/>
      <c r="D1616" s="165"/>
      <c r="E1616" s="16" t="str">
        <f xml:space="preserve"> E$315</f>
        <v>PR19 Tax revenue adjustment expressed in 2022-23 CPIH FYA prices (WR)</v>
      </c>
      <c r="F1616" s="166">
        <f xml:space="preserve"> F$315</f>
        <v>-6.6056157403357147</v>
      </c>
      <c r="G1616" s="16" t="str">
        <f t="shared" ref="G1616" si="501" xml:space="preserve"> G$315</f>
        <v>£m</v>
      </c>
    </row>
    <row r="1617" spans="1:7" s="16" customFormat="1" outlineLevel="3" x14ac:dyDescent="0.15">
      <c r="A1617" s="163"/>
      <c r="B1617" s="163"/>
      <c r="C1617" s="164"/>
      <c r="D1617" s="165"/>
      <c r="E1617" s="16" t="str">
        <f xml:space="preserve"> E$316</f>
        <v>PR19 Tax revenue adjustment expressed in 2022-23 CPIH FYA prices (WN)</v>
      </c>
      <c r="F1617" s="166">
        <f t="shared" ref="F1617:G1617" si="502" xml:space="preserve"> F$316</f>
        <v>-55.681977843373417</v>
      </c>
      <c r="G1617" s="16" t="str">
        <f t="shared" si="502"/>
        <v>£m</v>
      </c>
    </row>
    <row r="1618" spans="1:7" s="16" customFormat="1" outlineLevel="3" x14ac:dyDescent="0.15">
      <c r="A1618" s="163"/>
      <c r="B1618" s="163"/>
      <c r="C1618" s="164"/>
      <c r="D1618" s="165"/>
      <c r="E1618" s="16" t="str">
        <f xml:space="preserve"> E$317</f>
        <v>PR19 Tax revenue adjustment expressed in 2022-23 CPIH FYA prices (WWN)</v>
      </c>
      <c r="F1618" s="166">
        <f t="shared" ref="F1618:G1618" si="503" xml:space="preserve"> F$317</f>
        <v>-79.782911386445818</v>
      </c>
      <c r="G1618" s="16" t="str">
        <f t="shared" si="503"/>
        <v>£m</v>
      </c>
    </row>
    <row r="1619" spans="1:7" s="16" customFormat="1" outlineLevel="3" x14ac:dyDescent="0.15">
      <c r="A1619" s="163"/>
      <c r="B1619" s="163"/>
      <c r="C1619" s="164"/>
      <c r="D1619" s="165"/>
      <c r="E1619" s="16" t="str">
        <f xml:space="preserve"> E$318</f>
        <v>PR19 Tax revenue adjustment expressed in 2022-23 CPIH FYA prices (BR)</v>
      </c>
      <c r="F1619" s="166">
        <f t="shared" ref="F1619:G1619" si="504" xml:space="preserve"> F$318</f>
        <v>-14.623911218525647</v>
      </c>
      <c r="G1619" s="16" t="str">
        <f t="shared" si="504"/>
        <v>£m</v>
      </c>
    </row>
    <row r="1620" spans="1:7" s="16" customFormat="1" outlineLevel="3" x14ac:dyDescent="0.15">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15">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15">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15">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15">
      <c r="A1624" s="163"/>
      <c r="B1624" s="163"/>
      <c r="C1624" s="164"/>
      <c r="D1624" s="165"/>
      <c r="F1624" s="166"/>
    </row>
    <row r="1625" spans="1:7" s="16" customFormat="1" outlineLevel="3" x14ac:dyDescent="0.15">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15">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15">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15">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15">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15">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15">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15">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15">
      <c r="A1633" s="163"/>
      <c r="B1633" s="163"/>
      <c r="C1633" s="164"/>
      <c r="D1633" s="165"/>
      <c r="F1633" s="166"/>
    </row>
    <row r="1634" spans="1:7" s="16" customFormat="1" outlineLevel="3" x14ac:dyDescent="0.15">
      <c r="A1634" s="163"/>
      <c r="B1634" s="163"/>
      <c r="C1634" s="164"/>
      <c r="D1634" s="165"/>
      <c r="E1634" s="16" t="s">
        <v>1061</v>
      </c>
      <c r="F1634" s="166">
        <f xml:space="preserve"> F1616 * (1 - F1625)</f>
        <v>-6.6056157403357147</v>
      </c>
      <c r="G1634" s="16" t="s">
        <v>158</v>
      </c>
    </row>
    <row r="1635" spans="1:7" s="16" customFormat="1" outlineLevel="3" x14ac:dyDescent="0.15">
      <c r="A1635" s="274"/>
      <c r="B1635" s="163"/>
      <c r="C1635" s="164"/>
      <c r="D1635" s="165"/>
      <c r="E1635" s="16" t="s">
        <v>1062</v>
      </c>
      <c r="F1635" s="166">
        <f t="shared" ref="F1635:F1641" si="509" xml:space="preserve"> F1617 * (1 - F1626)</f>
        <v>-55.681977843373417</v>
      </c>
      <c r="G1635" s="16" t="s">
        <v>158</v>
      </c>
    </row>
    <row r="1636" spans="1:7" s="16" customFormat="1" outlineLevel="3" x14ac:dyDescent="0.15">
      <c r="A1636" s="163"/>
      <c r="B1636" s="163"/>
      <c r="C1636" s="164"/>
      <c r="D1636" s="165"/>
      <c r="E1636" s="16" t="s">
        <v>1063</v>
      </c>
      <c r="F1636" s="166">
        <f t="shared" si="509"/>
        <v>-79.782911386445818</v>
      </c>
      <c r="G1636" s="16" t="s">
        <v>158</v>
      </c>
    </row>
    <row r="1637" spans="1:7" s="16" customFormat="1" outlineLevel="3" x14ac:dyDescent="0.15">
      <c r="A1637" s="163"/>
      <c r="B1637" s="163"/>
      <c r="C1637" s="164"/>
      <c r="D1637" s="165"/>
      <c r="E1637" s="16" t="s">
        <v>1064</v>
      </c>
      <c r="F1637" s="166">
        <f t="shared" si="509"/>
        <v>-14.623911218525647</v>
      </c>
      <c r="G1637" s="16" t="s">
        <v>158</v>
      </c>
    </row>
    <row r="1638" spans="1:7" s="16" customFormat="1" outlineLevel="3" x14ac:dyDescent="0.15">
      <c r="A1638" s="163"/>
      <c r="B1638" s="163"/>
      <c r="C1638" s="164"/>
      <c r="D1638" s="165"/>
      <c r="E1638" s="16" t="s">
        <v>1065</v>
      </c>
      <c r="F1638" s="166">
        <f t="shared" si="509"/>
        <v>0</v>
      </c>
      <c r="G1638" s="16" t="s">
        <v>158</v>
      </c>
    </row>
    <row r="1639" spans="1:7" s="16" customFormat="1" outlineLevel="3" x14ac:dyDescent="0.15">
      <c r="A1639" s="163"/>
      <c r="B1639" s="163"/>
      <c r="C1639" s="164"/>
      <c r="D1639" s="165"/>
      <c r="E1639" s="16" t="s">
        <v>1066</v>
      </c>
      <c r="F1639" s="166">
        <f t="shared" si="509"/>
        <v>0</v>
      </c>
      <c r="G1639" s="16" t="s">
        <v>158</v>
      </c>
    </row>
    <row r="1640" spans="1:7" s="16" customFormat="1" outlineLevel="3" x14ac:dyDescent="0.15">
      <c r="A1640" s="163"/>
      <c r="B1640" s="163"/>
      <c r="C1640" s="164"/>
      <c r="D1640" s="165"/>
      <c r="E1640" s="16" t="s">
        <v>1067</v>
      </c>
      <c r="F1640" s="166">
        <f t="shared" si="509"/>
        <v>0</v>
      </c>
      <c r="G1640" s="16" t="s">
        <v>158</v>
      </c>
    </row>
    <row r="1641" spans="1:7" s="16" customFormat="1" outlineLevel="3" x14ac:dyDescent="0.15">
      <c r="A1641" s="163"/>
      <c r="B1641" s="163"/>
      <c r="C1641" s="164"/>
      <c r="D1641" s="165"/>
      <c r="E1641" s="16" t="s">
        <v>1068</v>
      </c>
      <c r="F1641" s="166">
        <f t="shared" si="509"/>
        <v>0</v>
      </c>
      <c r="G1641" s="16" t="s">
        <v>158</v>
      </c>
    </row>
    <row r="1642" spans="1:7" s="16" customFormat="1" outlineLevel="3" x14ac:dyDescent="0.15">
      <c r="A1642" s="163"/>
      <c r="B1642" s="163"/>
      <c r="C1642" s="164"/>
      <c r="D1642" s="165"/>
      <c r="F1642" s="166"/>
    </row>
    <row r="1643" spans="1:7" s="16" customFormat="1" outlineLevel="2" x14ac:dyDescent="0.15">
      <c r="A1643" s="163"/>
      <c r="B1643" s="163"/>
      <c r="C1643" s="164" t="s">
        <v>852</v>
      </c>
      <c r="D1643" s="165"/>
      <c r="F1643" s="166"/>
    </row>
    <row r="1644" spans="1:7" s="16" customFormat="1" outlineLevel="3" x14ac:dyDescent="0.15">
      <c r="A1644" s="163"/>
      <c r="B1644" s="163"/>
      <c r="D1644" s="165"/>
      <c r="E1644" s="16" t="str">
        <f xml:space="preserve"> E$324</f>
        <v>PR19 RPI-CPIH wedge revenue adjustment expressed in 2022-23 CPIH FYA prices (WR)</v>
      </c>
      <c r="F1644" s="166">
        <f t="shared" ref="F1644:G1644" si="510" xml:space="preserve"> F$324</f>
        <v>2.8019336189314328</v>
      </c>
      <c r="G1644" s="16" t="str">
        <f t="shared" si="510"/>
        <v>£m</v>
      </c>
    </row>
    <row r="1645" spans="1:7" s="16" customFormat="1" outlineLevel="3" x14ac:dyDescent="0.15">
      <c r="A1645" s="163"/>
      <c r="B1645" s="163"/>
      <c r="C1645" s="164"/>
      <c r="D1645" s="165"/>
      <c r="E1645" s="16" t="str">
        <f xml:space="preserve"> E$325</f>
        <v>PR19 RPI-CPIH wedge revenue adjustment expressed in 2022-23 CPIH FYA prices (WN)</v>
      </c>
      <c r="F1645" s="166">
        <f t="shared" ref="F1645:G1645" si="511" xml:space="preserve"> F$325</f>
        <v>19.48042661368796</v>
      </c>
      <c r="G1645" s="16" t="str">
        <f t="shared" si="511"/>
        <v>£m</v>
      </c>
    </row>
    <row r="1646" spans="1:7" s="16" customFormat="1" outlineLevel="3" x14ac:dyDescent="0.15">
      <c r="A1646" s="163"/>
      <c r="B1646" s="163"/>
      <c r="C1646" s="164"/>
      <c r="D1646" s="165"/>
      <c r="E1646" s="16" t="str">
        <f xml:space="preserve"> E$326</f>
        <v>PR19 RPI-CPIH wedge revenue adjustment expressed in 2022-23 CPIH FYA prices (WWN)</v>
      </c>
      <c r="F1646" s="166">
        <f t="shared" ref="F1646:G1646" si="512" xml:space="preserve"> F$326</f>
        <v>35.878452552697745</v>
      </c>
      <c r="G1646" s="16" t="str">
        <f t="shared" si="512"/>
        <v>£m</v>
      </c>
    </row>
    <row r="1647" spans="1:7" s="16" customFormat="1" outlineLevel="3" x14ac:dyDescent="0.15">
      <c r="A1647" s="163"/>
      <c r="B1647" s="163"/>
      <c r="C1647" s="164"/>
      <c r="D1647" s="165"/>
      <c r="E1647" s="16" t="str">
        <f xml:space="preserve"> E$327</f>
        <v>PR19 RPI-CPIH wedge revenue adjustment expressed in 2022-23 CPIH FYA prices (BR)</v>
      </c>
      <c r="F1647" s="166">
        <f t="shared" ref="F1647:G1647" si="513" xml:space="preserve"> F$327</f>
        <v>3.4155621761921813</v>
      </c>
      <c r="G1647" s="16" t="str">
        <f t="shared" si="513"/>
        <v>£m</v>
      </c>
    </row>
    <row r="1648" spans="1:7" s="16" customFormat="1" outlineLevel="3" x14ac:dyDescent="0.15">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15">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15">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15">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15">
      <c r="A1652" s="163"/>
      <c r="B1652" s="163"/>
      <c r="C1652" s="164"/>
      <c r="D1652" s="165"/>
      <c r="F1652" s="166"/>
    </row>
    <row r="1653" spans="1:7" s="16" customFormat="1" outlineLevel="3" x14ac:dyDescent="0.15">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15">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15">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15">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15">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15">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15">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15">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15">
      <c r="A1661" s="163"/>
      <c r="B1661" s="163"/>
      <c r="C1661" s="164"/>
      <c r="D1661" s="165"/>
      <c r="F1661" s="166"/>
    </row>
    <row r="1662" spans="1:7" s="16" customFormat="1" outlineLevel="3" x14ac:dyDescent="0.15">
      <c r="A1662" s="163"/>
      <c r="B1662" s="163"/>
      <c r="C1662" s="164"/>
      <c r="D1662" s="165"/>
      <c r="E1662" s="16" t="s">
        <v>1069</v>
      </c>
      <c r="F1662" s="166">
        <f xml:space="preserve"> F1644 * (1 - F1653)</f>
        <v>0</v>
      </c>
      <c r="G1662" s="16" t="s">
        <v>158</v>
      </c>
    </row>
    <row r="1663" spans="1:7" s="16" customFormat="1" outlineLevel="3" x14ac:dyDescent="0.15">
      <c r="A1663" s="163"/>
      <c r="B1663" s="163"/>
      <c r="C1663" s="164"/>
      <c r="D1663" s="165"/>
      <c r="E1663" s="16" t="s">
        <v>1070</v>
      </c>
      <c r="F1663" s="166">
        <f t="shared" ref="F1663:F1669" si="518" xml:space="preserve"> F1645 * (1 - F1654)</f>
        <v>0</v>
      </c>
      <c r="G1663" s="16" t="s">
        <v>158</v>
      </c>
    </row>
    <row r="1664" spans="1:7" s="16" customFormat="1" outlineLevel="3" x14ac:dyDescent="0.15">
      <c r="A1664" s="163"/>
      <c r="B1664" s="163"/>
      <c r="C1664" s="164"/>
      <c r="D1664" s="165"/>
      <c r="E1664" s="16" t="s">
        <v>1071</v>
      </c>
      <c r="F1664" s="166">
        <f t="shared" si="518"/>
        <v>0</v>
      </c>
      <c r="G1664" s="16" t="s">
        <v>158</v>
      </c>
    </row>
    <row r="1665" spans="1:7" s="16" customFormat="1" outlineLevel="3" x14ac:dyDescent="0.15">
      <c r="A1665" s="163"/>
      <c r="B1665" s="163"/>
      <c r="C1665" s="164"/>
      <c r="D1665" s="165"/>
      <c r="E1665" s="16" t="s">
        <v>1072</v>
      </c>
      <c r="F1665" s="166">
        <f t="shared" si="518"/>
        <v>0</v>
      </c>
      <c r="G1665" s="16" t="s">
        <v>158</v>
      </c>
    </row>
    <row r="1666" spans="1:7" s="16" customFormat="1" outlineLevel="3" x14ac:dyDescent="0.15">
      <c r="A1666" s="163"/>
      <c r="B1666" s="163"/>
      <c r="C1666" s="164"/>
      <c r="D1666" s="165"/>
      <c r="E1666" s="16" t="s">
        <v>1073</v>
      </c>
      <c r="F1666" s="166">
        <f t="shared" si="518"/>
        <v>0</v>
      </c>
      <c r="G1666" s="16" t="s">
        <v>158</v>
      </c>
    </row>
    <row r="1667" spans="1:7" s="16" customFormat="1" outlineLevel="3" x14ac:dyDescent="0.15">
      <c r="A1667" s="163"/>
      <c r="B1667" s="163"/>
      <c r="C1667" s="164"/>
      <c r="D1667" s="165"/>
      <c r="E1667" s="16" t="s">
        <v>1074</v>
      </c>
      <c r="F1667" s="166">
        <f t="shared" si="518"/>
        <v>0</v>
      </c>
      <c r="G1667" s="16" t="s">
        <v>158</v>
      </c>
    </row>
    <row r="1668" spans="1:7" s="16" customFormat="1" outlineLevel="3" x14ac:dyDescent="0.15">
      <c r="A1668" s="163"/>
      <c r="B1668" s="163"/>
      <c r="C1668" s="164"/>
      <c r="D1668" s="165"/>
      <c r="E1668" s="16" t="s">
        <v>1075</v>
      </c>
      <c r="F1668" s="166">
        <f t="shared" si="518"/>
        <v>0</v>
      </c>
      <c r="G1668" s="16" t="s">
        <v>158</v>
      </c>
    </row>
    <row r="1669" spans="1:7" s="16" customFormat="1" outlineLevel="3" x14ac:dyDescent="0.15">
      <c r="A1669" s="163"/>
      <c r="B1669" s="163"/>
      <c r="C1669" s="164"/>
      <c r="D1669" s="165"/>
      <c r="E1669" s="16" t="s">
        <v>1076</v>
      </c>
      <c r="F1669" s="166">
        <f t="shared" si="518"/>
        <v>0</v>
      </c>
      <c r="G1669" s="16" t="s">
        <v>158</v>
      </c>
    </row>
    <row r="1670" spans="1:7" s="16" customFormat="1" outlineLevel="3" x14ac:dyDescent="0.15">
      <c r="A1670" s="163"/>
      <c r="B1670" s="163"/>
      <c r="C1670" s="164"/>
      <c r="D1670" s="165"/>
      <c r="F1670" s="166"/>
    </row>
    <row r="1671" spans="1:7" s="16" customFormat="1" outlineLevel="2" x14ac:dyDescent="0.15">
      <c r="A1671" s="163"/>
      <c r="B1671" s="163"/>
      <c r="C1671" s="164" t="s">
        <v>861</v>
      </c>
      <c r="D1671" s="165"/>
      <c r="F1671" s="166"/>
    </row>
    <row r="1672" spans="1:7" s="16" customFormat="1" outlineLevel="3" x14ac:dyDescent="0.15">
      <c r="A1672" s="163"/>
      <c r="B1672" s="163"/>
      <c r="D1672" s="165"/>
      <c r="E1672" s="16" t="str">
        <f xml:space="preserve"> E$333</f>
        <v>PR19 Strategic regional water resources revenue adjustment expressed in 2022-23 CPIH FYA prices (WR)</v>
      </c>
      <c r="F1672" s="166">
        <f t="shared" ref="F1672:G1672" si="519" xml:space="preserve"> F$333</f>
        <v>-6.8855455893646234</v>
      </c>
      <c r="G1672" s="16" t="str">
        <f t="shared" si="519"/>
        <v>£m</v>
      </c>
    </row>
    <row r="1673" spans="1:7" s="16" customFormat="1" outlineLevel="3" x14ac:dyDescent="0.15">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outlineLevel="3" x14ac:dyDescent="0.15">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15">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15">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15">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15">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15">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15">
      <c r="A1680" s="163"/>
      <c r="B1680" s="163"/>
      <c r="C1680" s="164"/>
      <c r="D1680" s="165"/>
      <c r="F1680" s="166"/>
    </row>
    <row r="1681" spans="1:7" s="16" customFormat="1" outlineLevel="3" x14ac:dyDescent="0.15">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15">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15">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15">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15">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15">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15">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15">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15">
      <c r="A1689" s="163"/>
      <c r="B1689" s="163"/>
      <c r="C1689" s="164"/>
      <c r="D1689" s="165"/>
      <c r="F1689" s="166"/>
    </row>
    <row r="1690" spans="1:7" s="16" customFormat="1" outlineLevel="3" x14ac:dyDescent="0.15">
      <c r="A1690" s="163"/>
      <c r="B1690" s="163"/>
      <c r="C1690" s="164"/>
      <c r="D1690" s="165"/>
      <c r="E1690" s="16" t="s">
        <v>1077</v>
      </c>
      <c r="F1690" s="166">
        <f xml:space="preserve"> F1672 * (1 - F1681)</f>
        <v>-6.8855455893646234</v>
      </c>
      <c r="G1690" s="16" t="s">
        <v>158</v>
      </c>
    </row>
    <row r="1691" spans="1:7" s="16" customFormat="1" outlineLevel="3" x14ac:dyDescent="0.15">
      <c r="A1691" s="163"/>
      <c r="B1691" s="163"/>
      <c r="C1691" s="164"/>
      <c r="D1691" s="165"/>
      <c r="E1691" s="16" t="s">
        <v>1078</v>
      </c>
      <c r="F1691" s="166">
        <f t="shared" ref="F1691:F1697" si="527" xml:space="preserve"> F1673 * (1 - F1682)</f>
        <v>0</v>
      </c>
      <c r="G1691" s="16" t="s">
        <v>158</v>
      </c>
    </row>
    <row r="1692" spans="1:7" s="16" customFormat="1" outlineLevel="3" x14ac:dyDescent="0.15">
      <c r="A1692" s="163"/>
      <c r="B1692" s="163"/>
      <c r="C1692" s="164"/>
      <c r="D1692" s="165"/>
      <c r="E1692" s="16" t="s">
        <v>1079</v>
      </c>
      <c r="F1692" s="166">
        <f t="shared" si="527"/>
        <v>0</v>
      </c>
      <c r="G1692" s="16" t="s">
        <v>158</v>
      </c>
    </row>
    <row r="1693" spans="1:7" s="16" customFormat="1" outlineLevel="3" x14ac:dyDescent="0.15">
      <c r="A1693" s="163"/>
      <c r="B1693" s="163"/>
      <c r="C1693" s="164"/>
      <c r="D1693" s="165"/>
      <c r="E1693" s="16" t="s">
        <v>1080</v>
      </c>
      <c r="F1693" s="166">
        <f t="shared" si="527"/>
        <v>0</v>
      </c>
      <c r="G1693" s="16" t="s">
        <v>158</v>
      </c>
    </row>
    <row r="1694" spans="1:7" s="16" customFormat="1" outlineLevel="3" x14ac:dyDescent="0.15">
      <c r="A1694" s="163"/>
      <c r="B1694" s="163"/>
      <c r="C1694" s="164"/>
      <c r="D1694" s="165"/>
      <c r="E1694" s="16" t="s">
        <v>1081</v>
      </c>
      <c r="F1694" s="166">
        <f t="shared" si="527"/>
        <v>0</v>
      </c>
      <c r="G1694" s="16" t="s">
        <v>158</v>
      </c>
    </row>
    <row r="1695" spans="1:7" s="16" customFormat="1" outlineLevel="3" x14ac:dyDescent="0.15">
      <c r="A1695" s="163"/>
      <c r="B1695" s="163"/>
      <c r="C1695" s="164"/>
      <c r="D1695" s="165"/>
      <c r="E1695" s="16" t="s">
        <v>1082</v>
      </c>
      <c r="F1695" s="166">
        <f t="shared" si="527"/>
        <v>0</v>
      </c>
      <c r="G1695" s="16" t="s">
        <v>158</v>
      </c>
    </row>
    <row r="1696" spans="1:7" s="16" customFormat="1" outlineLevel="3" x14ac:dyDescent="0.15">
      <c r="A1696" s="163"/>
      <c r="B1696" s="163"/>
      <c r="C1696" s="164"/>
      <c r="D1696" s="165"/>
      <c r="E1696" s="16" t="s">
        <v>1083</v>
      </c>
      <c r="F1696" s="166">
        <f t="shared" si="527"/>
        <v>0</v>
      </c>
      <c r="G1696" s="16" t="s">
        <v>158</v>
      </c>
    </row>
    <row r="1697" spans="1:7" s="16" customFormat="1" outlineLevel="3" x14ac:dyDescent="0.15">
      <c r="A1697" s="163"/>
      <c r="B1697" s="163"/>
      <c r="C1697" s="164"/>
      <c r="D1697" s="165"/>
      <c r="E1697" s="16" t="s">
        <v>1084</v>
      </c>
      <c r="F1697" s="166">
        <f t="shared" si="527"/>
        <v>0</v>
      </c>
      <c r="G1697" s="16" t="s">
        <v>158</v>
      </c>
    </row>
    <row r="1698" spans="1:7" s="16" customFormat="1" outlineLevel="3" x14ac:dyDescent="0.15">
      <c r="A1698" s="163"/>
      <c r="B1698" s="163"/>
      <c r="C1698" s="164"/>
      <c r="D1698" s="165"/>
      <c r="F1698" s="166"/>
    </row>
    <row r="1699" spans="1:7" s="16" customFormat="1" outlineLevel="2" x14ac:dyDescent="0.15">
      <c r="A1699" s="163"/>
      <c r="B1699" s="163"/>
      <c r="C1699" s="164" t="s">
        <v>870</v>
      </c>
      <c r="D1699" s="165"/>
      <c r="F1699" s="166"/>
    </row>
    <row r="1700" spans="1:7" s="16" customFormat="1" outlineLevel="3" x14ac:dyDescent="0.15">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15">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15">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15">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15">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15">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15">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15">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15">
      <c r="A1708" s="163"/>
      <c r="B1708" s="163"/>
      <c r="C1708" s="164"/>
      <c r="D1708" s="165"/>
      <c r="F1708" s="166"/>
    </row>
    <row r="1709" spans="1:7" s="16" customFormat="1" outlineLevel="3" x14ac:dyDescent="0.15">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15">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15">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15">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15">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15">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15">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15">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15">
      <c r="A1717" s="163"/>
      <c r="B1717" s="163"/>
      <c r="C1717" s="164"/>
      <c r="D1717" s="165"/>
      <c r="F1717" s="166"/>
    </row>
    <row r="1718" spans="1:7" s="16" customFormat="1" outlineLevel="3" x14ac:dyDescent="0.15">
      <c r="A1718" s="163"/>
      <c r="B1718" s="163"/>
      <c r="C1718" s="164"/>
      <c r="D1718" s="165"/>
      <c r="E1718" s="16" t="s">
        <v>1085</v>
      </c>
      <c r="F1718" s="166">
        <f xml:space="preserve"> F1700 * (1 - F1709)</f>
        <v>0</v>
      </c>
      <c r="G1718" s="16" t="s">
        <v>158</v>
      </c>
    </row>
    <row r="1719" spans="1:7" s="16" customFormat="1" outlineLevel="3" x14ac:dyDescent="0.15">
      <c r="A1719" s="163"/>
      <c r="B1719" s="163"/>
      <c r="C1719" s="164"/>
      <c r="D1719" s="165"/>
      <c r="E1719" s="16" t="s">
        <v>1086</v>
      </c>
      <c r="F1719" s="166">
        <f t="shared" ref="F1719:F1725" si="536" xml:space="preserve"> F1701 * (1 - F1710)</f>
        <v>0</v>
      </c>
      <c r="G1719" s="16" t="s">
        <v>158</v>
      </c>
    </row>
    <row r="1720" spans="1:7" s="16" customFormat="1" outlineLevel="3" x14ac:dyDescent="0.15">
      <c r="A1720" s="163"/>
      <c r="B1720" s="163"/>
      <c r="C1720" s="164"/>
      <c r="D1720" s="165"/>
      <c r="E1720" s="16" t="s">
        <v>1087</v>
      </c>
      <c r="F1720" s="166">
        <f t="shared" si="536"/>
        <v>0</v>
      </c>
      <c r="G1720" s="16" t="s">
        <v>158</v>
      </c>
    </row>
    <row r="1721" spans="1:7" s="16" customFormat="1" outlineLevel="3" x14ac:dyDescent="0.15">
      <c r="A1721" s="163"/>
      <c r="B1721" s="163"/>
      <c r="C1721" s="164"/>
      <c r="D1721" s="165"/>
      <c r="E1721" s="16" t="s">
        <v>1088</v>
      </c>
      <c r="F1721" s="166">
        <f t="shared" si="536"/>
        <v>0</v>
      </c>
      <c r="G1721" s="16" t="s">
        <v>158</v>
      </c>
    </row>
    <row r="1722" spans="1:7" s="16" customFormat="1" outlineLevel="3" x14ac:dyDescent="0.15">
      <c r="A1722" s="163"/>
      <c r="B1722" s="163"/>
      <c r="C1722" s="164"/>
      <c r="D1722" s="165"/>
      <c r="E1722" s="16" t="s">
        <v>1089</v>
      </c>
      <c r="F1722" s="166">
        <f t="shared" si="536"/>
        <v>0</v>
      </c>
      <c r="G1722" s="16" t="s">
        <v>158</v>
      </c>
    </row>
    <row r="1723" spans="1:7" s="16" customFormat="1" outlineLevel="3" x14ac:dyDescent="0.15">
      <c r="A1723" s="163"/>
      <c r="B1723" s="163"/>
      <c r="C1723" s="164"/>
      <c r="D1723" s="165"/>
      <c r="E1723" s="16" t="s">
        <v>1090</v>
      </c>
      <c r="F1723" s="166">
        <f t="shared" si="536"/>
        <v>0</v>
      </c>
      <c r="G1723" s="16" t="s">
        <v>158</v>
      </c>
    </row>
    <row r="1724" spans="1:7" s="16" customFormat="1" outlineLevel="3" x14ac:dyDescent="0.15">
      <c r="A1724" s="163"/>
      <c r="B1724" s="163"/>
      <c r="C1724" s="164"/>
      <c r="D1724" s="165"/>
      <c r="E1724" s="16" t="s">
        <v>1091</v>
      </c>
      <c r="F1724" s="166">
        <f t="shared" si="536"/>
        <v>0</v>
      </c>
      <c r="G1724" s="16" t="s">
        <v>158</v>
      </c>
    </row>
    <row r="1725" spans="1:7" s="16" customFormat="1" outlineLevel="3" x14ac:dyDescent="0.15">
      <c r="A1725" s="163"/>
      <c r="B1725" s="163"/>
      <c r="C1725" s="164"/>
      <c r="D1725" s="165"/>
      <c r="E1725" s="16" t="s">
        <v>1092</v>
      </c>
      <c r="F1725" s="166">
        <f t="shared" si="536"/>
        <v>0</v>
      </c>
      <c r="G1725" s="16" t="s">
        <v>158</v>
      </c>
    </row>
    <row r="1726" spans="1:7" s="16" customFormat="1" outlineLevel="3" x14ac:dyDescent="0.15">
      <c r="A1726" s="163"/>
      <c r="B1726" s="163"/>
      <c r="C1726" s="164"/>
      <c r="D1726" s="165"/>
      <c r="F1726" s="166"/>
    </row>
    <row r="1727" spans="1:7" s="16" customFormat="1" outlineLevel="2" x14ac:dyDescent="0.15">
      <c r="A1727" s="163"/>
      <c r="B1727" s="163"/>
      <c r="C1727" s="164" t="s">
        <v>879</v>
      </c>
      <c r="D1727" s="165"/>
      <c r="F1727" s="166"/>
    </row>
    <row r="1728" spans="1:7" s="16" customFormat="1" outlineLevel="3" x14ac:dyDescent="0.15">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15">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15">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15">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15">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15">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15">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15">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15">
      <c r="A1736" s="163"/>
      <c r="B1736" s="163"/>
      <c r="C1736" s="164"/>
      <c r="D1736" s="165"/>
      <c r="F1736" s="166"/>
    </row>
    <row r="1737" spans="1:7" s="16" customFormat="1" outlineLevel="3" x14ac:dyDescent="0.15">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15">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15">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15">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15">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15">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15">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15">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15">
      <c r="A1745" s="163"/>
      <c r="B1745" s="163"/>
      <c r="C1745" s="164"/>
      <c r="D1745" s="165"/>
      <c r="F1745" s="166"/>
    </row>
    <row r="1746" spans="1:7" s="16" customFormat="1" outlineLevel="3" x14ac:dyDescent="0.15">
      <c r="A1746" s="163"/>
      <c r="B1746" s="163"/>
      <c r="C1746" s="164"/>
      <c r="D1746" s="165"/>
      <c r="E1746" s="16" t="s">
        <v>1093</v>
      </c>
      <c r="F1746" s="166">
        <f xml:space="preserve"> F1728 * (1 - F1737)</f>
        <v>0</v>
      </c>
      <c r="G1746" s="16" t="s">
        <v>158</v>
      </c>
    </row>
    <row r="1747" spans="1:7" s="16" customFormat="1" outlineLevel="3" x14ac:dyDescent="0.15">
      <c r="A1747" s="163"/>
      <c r="B1747" s="163"/>
      <c r="C1747" s="164"/>
      <c r="D1747" s="165"/>
      <c r="E1747" s="16" t="s">
        <v>1094</v>
      </c>
      <c r="F1747" s="166">
        <f t="shared" ref="F1747:F1753" si="545" xml:space="preserve"> F1729 * (1 - F1738)</f>
        <v>0</v>
      </c>
      <c r="G1747" s="16" t="s">
        <v>158</v>
      </c>
    </row>
    <row r="1748" spans="1:7" s="16" customFormat="1" outlineLevel="3" x14ac:dyDescent="0.15">
      <c r="A1748" s="163"/>
      <c r="B1748" s="163"/>
      <c r="C1748" s="164"/>
      <c r="D1748" s="165"/>
      <c r="E1748" s="16" t="s">
        <v>1095</v>
      </c>
      <c r="F1748" s="166">
        <f t="shared" si="545"/>
        <v>0</v>
      </c>
      <c r="G1748" s="16" t="s">
        <v>158</v>
      </c>
    </row>
    <row r="1749" spans="1:7" s="16" customFormat="1" outlineLevel="3" x14ac:dyDescent="0.15">
      <c r="A1749" s="163"/>
      <c r="B1749" s="163"/>
      <c r="C1749" s="164"/>
      <c r="D1749" s="165"/>
      <c r="E1749" s="16" t="s">
        <v>1096</v>
      </c>
      <c r="F1749" s="166">
        <f t="shared" si="545"/>
        <v>0</v>
      </c>
      <c r="G1749" s="16" t="s">
        <v>158</v>
      </c>
    </row>
    <row r="1750" spans="1:7" s="16" customFormat="1" outlineLevel="3" x14ac:dyDescent="0.15">
      <c r="A1750" s="163"/>
      <c r="B1750" s="163"/>
      <c r="C1750" s="164"/>
      <c r="D1750" s="165"/>
      <c r="E1750" s="16" t="s">
        <v>1097</v>
      </c>
      <c r="F1750" s="166">
        <f t="shared" si="545"/>
        <v>0</v>
      </c>
      <c r="G1750" s="16" t="s">
        <v>158</v>
      </c>
    </row>
    <row r="1751" spans="1:7" s="16" customFormat="1" outlineLevel="3" x14ac:dyDescent="0.15">
      <c r="A1751" s="163"/>
      <c r="B1751" s="163"/>
      <c r="C1751" s="164"/>
      <c r="D1751" s="165"/>
      <c r="E1751" s="16" t="s">
        <v>1098</v>
      </c>
      <c r="F1751" s="166">
        <f t="shared" si="545"/>
        <v>0</v>
      </c>
      <c r="G1751" s="16" t="s">
        <v>158</v>
      </c>
    </row>
    <row r="1752" spans="1:7" s="16" customFormat="1" outlineLevel="3" x14ac:dyDescent="0.15">
      <c r="A1752" s="163"/>
      <c r="B1752" s="163"/>
      <c r="C1752" s="164"/>
      <c r="D1752" s="165"/>
      <c r="E1752" s="16" t="s">
        <v>1099</v>
      </c>
      <c r="F1752" s="166">
        <f t="shared" si="545"/>
        <v>0</v>
      </c>
      <c r="G1752" s="16" t="s">
        <v>158</v>
      </c>
    </row>
    <row r="1753" spans="1:7" s="16" customFormat="1" outlineLevel="3" x14ac:dyDescent="0.15">
      <c r="A1753" s="163"/>
      <c r="B1753" s="163"/>
      <c r="C1753" s="164"/>
      <c r="D1753" s="165"/>
      <c r="E1753" s="16" t="s">
        <v>1100</v>
      </c>
      <c r="F1753" s="166">
        <f t="shared" si="545"/>
        <v>0</v>
      </c>
      <c r="G1753" s="16" t="s">
        <v>158</v>
      </c>
    </row>
    <row r="1754" spans="1:7" s="16" customFormat="1" outlineLevel="3" x14ac:dyDescent="0.15">
      <c r="A1754" s="163"/>
      <c r="B1754" s="163"/>
      <c r="C1754" s="164"/>
      <c r="D1754" s="165"/>
      <c r="F1754" s="166"/>
    </row>
    <row r="1755" spans="1:7" s="16" customFormat="1" outlineLevel="2" x14ac:dyDescent="0.15">
      <c r="A1755" s="163"/>
      <c r="B1755" s="163"/>
      <c r="C1755" s="164" t="s">
        <v>888</v>
      </c>
      <c r="D1755" s="165"/>
      <c r="F1755" s="166"/>
    </row>
    <row r="1756" spans="1:7" s="16" customFormat="1" outlineLevel="3" x14ac:dyDescent="0.15">
      <c r="A1756" s="163"/>
      <c r="B1756" s="163"/>
      <c r="D1756" s="165"/>
      <c r="E1756" s="16" t="str">
        <f xml:space="preserve"> E$360</f>
        <v>PR19 Green recovery (TVM) revenue adjustment expressed in 2022-23 CPIH FYA prices (WR)</v>
      </c>
      <c r="F1756" s="166">
        <f t="shared" ref="F1756:G1756" si="546" xml:space="preserve"> F$360</f>
        <v>0.13203397016413471</v>
      </c>
      <c r="G1756" s="16" t="str">
        <f t="shared" si="546"/>
        <v>£m</v>
      </c>
    </row>
    <row r="1757" spans="1:7" s="16" customFormat="1" outlineLevel="3" x14ac:dyDescent="0.15">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15">
      <c r="A1758" s="163"/>
      <c r="B1758" s="163"/>
      <c r="C1758" s="164"/>
      <c r="D1758" s="165"/>
      <c r="E1758" s="16" t="str">
        <f xml:space="preserve"> E$362</f>
        <v>PR19 Green recovery (TVM) revenue adjustment expressed in 2022-23 CPIH FYA prices (WWN)</v>
      </c>
      <c r="F1758" s="166">
        <f t="shared" ref="F1758:G1758" si="548" xml:space="preserve"> F$362</f>
        <v>0.64501977107821684</v>
      </c>
      <c r="G1758" s="16" t="str">
        <f t="shared" si="548"/>
        <v>£m</v>
      </c>
    </row>
    <row r="1759" spans="1:7" s="16" customFormat="1" outlineLevel="3" x14ac:dyDescent="0.15">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15">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15">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15">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15">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15">
      <c r="A1764" s="163"/>
      <c r="B1764" s="163"/>
      <c r="C1764" s="164"/>
      <c r="D1764" s="165"/>
      <c r="F1764" s="166"/>
    </row>
    <row r="1765" spans="1:7" s="16" customFormat="1" outlineLevel="3" x14ac:dyDescent="0.15">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15">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15">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15">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15">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15">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15">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15">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15">
      <c r="A1773" s="163"/>
      <c r="B1773" s="163"/>
      <c r="C1773" s="164"/>
      <c r="D1773" s="165"/>
      <c r="F1773" s="166"/>
    </row>
    <row r="1774" spans="1:7" s="16" customFormat="1" outlineLevel="3" x14ac:dyDescent="0.15">
      <c r="A1774" s="163"/>
      <c r="B1774" s="163"/>
      <c r="C1774" s="164"/>
      <c r="D1774" s="165"/>
      <c r="E1774" s="16" t="s">
        <v>1101</v>
      </c>
      <c r="F1774" s="166">
        <f xml:space="preserve"> F1756 * (1 - F1765)</f>
        <v>0.13203397016413471</v>
      </c>
      <c r="G1774" s="16" t="s">
        <v>158</v>
      </c>
    </row>
    <row r="1775" spans="1:7" s="16" customFormat="1" outlineLevel="3" x14ac:dyDescent="0.15">
      <c r="A1775" s="163"/>
      <c r="B1775" s="163"/>
      <c r="C1775" s="164"/>
      <c r="D1775" s="165"/>
      <c r="E1775" s="16" t="s">
        <v>1102</v>
      </c>
      <c r="F1775" s="166">
        <f t="shared" ref="F1775:F1781" si="554" xml:space="preserve"> F1757 * (1 - F1766)</f>
        <v>0</v>
      </c>
      <c r="G1775" s="16" t="s">
        <v>158</v>
      </c>
    </row>
    <row r="1776" spans="1:7" s="16" customFormat="1" outlineLevel="3" x14ac:dyDescent="0.15">
      <c r="A1776" s="163"/>
      <c r="B1776" s="163"/>
      <c r="C1776" s="164"/>
      <c r="D1776" s="165"/>
      <c r="E1776" s="16" t="s">
        <v>1103</v>
      </c>
      <c r="F1776" s="166">
        <f t="shared" si="554"/>
        <v>0.64501977107821684</v>
      </c>
      <c r="G1776" s="16" t="s">
        <v>158</v>
      </c>
    </row>
    <row r="1777" spans="1:7" s="16" customFormat="1" outlineLevel="3" x14ac:dyDescent="0.15">
      <c r="A1777" s="163"/>
      <c r="B1777" s="163"/>
      <c r="C1777" s="164"/>
      <c r="D1777" s="165"/>
      <c r="E1777" s="16" t="s">
        <v>1104</v>
      </c>
      <c r="F1777" s="166">
        <f t="shared" si="554"/>
        <v>0</v>
      </c>
      <c r="G1777" s="16" t="s">
        <v>158</v>
      </c>
    </row>
    <row r="1778" spans="1:7" s="16" customFormat="1" outlineLevel="3" x14ac:dyDescent="0.15">
      <c r="A1778" s="163"/>
      <c r="B1778" s="163"/>
      <c r="C1778" s="164"/>
      <c r="D1778" s="165"/>
      <c r="E1778" s="16" t="s">
        <v>1105</v>
      </c>
      <c r="F1778" s="166">
        <f t="shared" si="554"/>
        <v>0</v>
      </c>
      <c r="G1778" s="16" t="s">
        <v>158</v>
      </c>
    </row>
    <row r="1779" spans="1:7" s="16" customFormat="1" outlineLevel="3" x14ac:dyDescent="0.15">
      <c r="A1779" s="163"/>
      <c r="B1779" s="163"/>
      <c r="C1779" s="164"/>
      <c r="D1779" s="165"/>
      <c r="E1779" s="16" t="s">
        <v>1106</v>
      </c>
      <c r="F1779" s="166">
        <f t="shared" si="554"/>
        <v>0</v>
      </c>
      <c r="G1779" s="16" t="s">
        <v>158</v>
      </c>
    </row>
    <row r="1780" spans="1:7" s="16" customFormat="1" outlineLevel="3" x14ac:dyDescent="0.15">
      <c r="A1780" s="163"/>
      <c r="B1780" s="163"/>
      <c r="C1780" s="164"/>
      <c r="D1780" s="165"/>
      <c r="E1780" s="16" t="s">
        <v>1107</v>
      </c>
      <c r="F1780" s="166">
        <f t="shared" si="554"/>
        <v>0</v>
      </c>
      <c r="G1780" s="16" t="s">
        <v>158</v>
      </c>
    </row>
    <row r="1781" spans="1:7" s="16" customFormat="1" outlineLevel="3" x14ac:dyDescent="0.15">
      <c r="A1781" s="163"/>
      <c r="B1781" s="163"/>
      <c r="C1781" s="164"/>
      <c r="D1781" s="165"/>
      <c r="E1781" s="16" t="s">
        <v>1108</v>
      </c>
      <c r="F1781" s="166">
        <f t="shared" si="554"/>
        <v>0</v>
      </c>
      <c r="G1781" s="16" t="s">
        <v>158</v>
      </c>
    </row>
    <row r="1782" spans="1:7" s="16" customFormat="1" outlineLevel="3" x14ac:dyDescent="0.15">
      <c r="A1782" s="163"/>
      <c r="B1782" s="163"/>
      <c r="C1782" s="164"/>
      <c r="D1782" s="165"/>
      <c r="F1782" s="166"/>
    </row>
    <row r="1783" spans="1:7" s="16" customFormat="1" outlineLevel="2" x14ac:dyDescent="0.15">
      <c r="A1783" s="163"/>
      <c r="B1783" s="163"/>
      <c r="C1783" s="164" t="s">
        <v>897</v>
      </c>
      <c r="D1783" s="165"/>
      <c r="F1783" s="166"/>
    </row>
    <row r="1784" spans="1:7" s="16" customFormat="1" outlineLevel="3" x14ac:dyDescent="0.15">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15">
      <c r="A1785" s="163"/>
      <c r="B1785" s="163"/>
      <c r="C1785" s="164"/>
      <c r="D1785" s="165"/>
      <c r="E1785" s="16" t="str">
        <f xml:space="preserve"> E$370</f>
        <v>Other revenue adjustments expressed in 2022-23 CPIH FYA prices (WN)</v>
      </c>
      <c r="F1785" s="166">
        <f t="shared" ref="F1785:G1785" si="556" xml:space="preserve"> F$370</f>
        <v>0</v>
      </c>
      <c r="G1785" s="16" t="str">
        <f t="shared" si="556"/>
        <v>£m</v>
      </c>
    </row>
    <row r="1786" spans="1:7" s="16" customFormat="1" outlineLevel="3" x14ac:dyDescent="0.15">
      <c r="A1786" s="163"/>
      <c r="B1786" s="163"/>
      <c r="C1786" s="164"/>
      <c r="D1786" s="165"/>
      <c r="E1786" s="16" t="str">
        <f xml:space="preserve"> E$371</f>
        <v>Other revenue adjustments expressed in 2022-23 CPIH FYA prices (WWN)</v>
      </c>
      <c r="F1786" s="166">
        <f t="shared" ref="F1786:G1786" si="557" xml:space="preserve"> F$371</f>
        <v>0</v>
      </c>
      <c r="G1786" s="16" t="str">
        <f t="shared" si="557"/>
        <v>£m</v>
      </c>
    </row>
    <row r="1787" spans="1:7" s="16" customFormat="1" outlineLevel="3" x14ac:dyDescent="0.15">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15">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15">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15">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15">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15">
      <c r="A1792" s="163"/>
      <c r="B1792" s="163"/>
      <c r="C1792" s="164"/>
      <c r="D1792" s="165"/>
      <c r="F1792" s="166"/>
    </row>
    <row r="1793" spans="1:7" outlineLevel="3" x14ac:dyDescent="0.15">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15">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15">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15">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15">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15">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15">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15">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15">
      <c r="A1801" s="163"/>
      <c r="B1801" s="163"/>
      <c r="C1801" s="164"/>
      <c r="D1801" s="165"/>
      <c r="F1801" s="166"/>
    </row>
    <row r="1802" spans="1:7" s="16" customFormat="1" outlineLevel="3" x14ac:dyDescent="0.15">
      <c r="A1802" s="163"/>
      <c r="B1802" s="163"/>
      <c r="C1802" s="164"/>
      <c r="D1802" s="165"/>
      <c r="E1802" s="16" t="s">
        <v>1109</v>
      </c>
      <c r="F1802" s="166">
        <f xml:space="preserve"> F1784 * (1 - F1793)</f>
        <v>0</v>
      </c>
      <c r="G1802" s="16" t="s">
        <v>158</v>
      </c>
    </row>
    <row r="1803" spans="1:7" s="16" customFormat="1" outlineLevel="3" x14ac:dyDescent="0.15">
      <c r="A1803" s="163"/>
      <c r="B1803" s="163"/>
      <c r="C1803" s="164"/>
      <c r="D1803" s="165"/>
      <c r="E1803" s="16" t="s">
        <v>1110</v>
      </c>
      <c r="F1803" s="166">
        <f t="shared" ref="F1803:F1809" si="563" xml:space="preserve"> F1785 * (1 - F1794)</f>
        <v>0</v>
      </c>
      <c r="G1803" s="16" t="s">
        <v>158</v>
      </c>
    </row>
    <row r="1804" spans="1:7" s="16" customFormat="1" outlineLevel="3" x14ac:dyDescent="0.15">
      <c r="A1804" s="163"/>
      <c r="B1804" s="163"/>
      <c r="C1804" s="164"/>
      <c r="D1804" s="165"/>
      <c r="E1804" s="16" t="s">
        <v>1111</v>
      </c>
      <c r="F1804" s="166">
        <f t="shared" si="563"/>
        <v>0</v>
      </c>
      <c r="G1804" s="16" t="s">
        <v>158</v>
      </c>
    </row>
    <row r="1805" spans="1:7" s="16" customFormat="1" outlineLevel="3" x14ac:dyDescent="0.15">
      <c r="A1805" s="163"/>
      <c r="B1805" s="163"/>
      <c r="C1805" s="164"/>
      <c r="D1805" s="165"/>
      <c r="E1805" s="16" t="s">
        <v>1112</v>
      </c>
      <c r="F1805" s="166">
        <f t="shared" si="563"/>
        <v>0</v>
      </c>
      <c r="G1805" s="16" t="s">
        <v>158</v>
      </c>
    </row>
    <row r="1806" spans="1:7" s="16" customFormat="1" outlineLevel="3" x14ac:dyDescent="0.15">
      <c r="A1806" s="163"/>
      <c r="B1806" s="163"/>
      <c r="C1806" s="164"/>
      <c r="D1806" s="165"/>
      <c r="E1806" s="16" t="s">
        <v>1113</v>
      </c>
      <c r="F1806" s="166">
        <f t="shared" si="563"/>
        <v>0</v>
      </c>
      <c r="G1806" s="16" t="s">
        <v>158</v>
      </c>
    </row>
    <row r="1807" spans="1:7" s="16" customFormat="1" outlineLevel="3" x14ac:dyDescent="0.15">
      <c r="A1807" s="163"/>
      <c r="B1807" s="163"/>
      <c r="C1807" s="164"/>
      <c r="D1807" s="165"/>
      <c r="E1807" s="16" t="s">
        <v>1114</v>
      </c>
      <c r="F1807" s="166">
        <f t="shared" si="563"/>
        <v>0</v>
      </c>
      <c r="G1807" s="16" t="s">
        <v>158</v>
      </c>
    </row>
    <row r="1808" spans="1:7" s="16" customFormat="1" outlineLevel="3" x14ac:dyDescent="0.15">
      <c r="A1808" s="163"/>
      <c r="B1808" s="163"/>
      <c r="C1808" s="164"/>
      <c r="D1808" s="165"/>
      <c r="E1808" s="16" t="s">
        <v>1115</v>
      </c>
      <c r="F1808" s="166">
        <f t="shared" si="563"/>
        <v>0</v>
      </c>
      <c r="G1808" s="16" t="s">
        <v>158</v>
      </c>
    </row>
    <row r="1809" spans="1:7" s="16" customFormat="1" outlineLevel="3" x14ac:dyDescent="0.15">
      <c r="A1809" s="163"/>
      <c r="B1809" s="163"/>
      <c r="C1809" s="164"/>
      <c r="D1809" s="165"/>
      <c r="E1809" s="16" t="s">
        <v>1116</v>
      </c>
      <c r="F1809" s="166">
        <f t="shared" si="563"/>
        <v>0</v>
      </c>
      <c r="G1809" s="16" t="s">
        <v>158</v>
      </c>
    </row>
    <row r="1810" spans="1:7" s="16" customFormat="1" outlineLevel="3" x14ac:dyDescent="0.15">
      <c r="A1810" s="163"/>
      <c r="B1810" s="163"/>
      <c r="C1810" s="164"/>
      <c r="D1810" s="165"/>
      <c r="F1810" s="166"/>
    </row>
    <row r="1811" spans="1:7" s="16" customFormat="1" outlineLevel="2" x14ac:dyDescent="0.15">
      <c r="A1811" s="163"/>
      <c r="B1811" s="163"/>
      <c r="C1811" s="164" t="s">
        <v>906</v>
      </c>
      <c r="D1811" s="165"/>
      <c r="F1811" s="166"/>
    </row>
    <row r="1812" spans="1:7" s="16" customFormat="1" outlineLevel="3" x14ac:dyDescent="0.15">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15">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15">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15">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15">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15">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15">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15">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15">
      <c r="A1820" s="163"/>
      <c r="B1820" s="163"/>
      <c r="C1820" s="164"/>
      <c r="D1820" s="165"/>
      <c r="F1820" s="166"/>
    </row>
    <row r="1821" spans="1:7" s="16" customFormat="1" outlineLevel="3" x14ac:dyDescent="0.15">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15">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15">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15">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15">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15">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15">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15">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15">
      <c r="A1829" s="163"/>
      <c r="B1829" s="163"/>
      <c r="C1829" s="164"/>
      <c r="D1829" s="165"/>
      <c r="F1829" s="166"/>
    </row>
    <row r="1830" spans="1:7" s="16" customFormat="1" outlineLevel="3" x14ac:dyDescent="0.15">
      <c r="A1830" s="163"/>
      <c r="B1830" s="163"/>
      <c r="C1830" s="164"/>
      <c r="D1830" s="165"/>
      <c r="E1830" s="16" t="s">
        <v>1117</v>
      </c>
      <c r="F1830" s="166">
        <f xml:space="preserve"> F1812 * (1 - F1821)</f>
        <v>0</v>
      </c>
      <c r="G1830" s="16" t="s">
        <v>158</v>
      </c>
    </row>
    <row r="1831" spans="1:7" s="16" customFormat="1" outlineLevel="3" x14ac:dyDescent="0.15">
      <c r="A1831" s="163"/>
      <c r="B1831" s="163"/>
      <c r="C1831" s="164"/>
      <c r="D1831" s="165"/>
      <c r="E1831" s="16" t="s">
        <v>1118</v>
      </c>
      <c r="F1831" s="166">
        <f t="shared" ref="F1831:F1837" si="572" xml:space="preserve"> F1813 * (1 - F1822)</f>
        <v>0</v>
      </c>
      <c r="G1831" s="16" t="s">
        <v>158</v>
      </c>
    </row>
    <row r="1832" spans="1:7" s="16" customFormat="1" outlineLevel="3" x14ac:dyDescent="0.15">
      <c r="A1832" s="163"/>
      <c r="B1832" s="163"/>
      <c r="C1832" s="164"/>
      <c r="D1832" s="165"/>
      <c r="E1832" s="16" t="s">
        <v>1119</v>
      </c>
      <c r="F1832" s="166">
        <f t="shared" si="572"/>
        <v>0</v>
      </c>
      <c r="G1832" s="16" t="s">
        <v>158</v>
      </c>
    </row>
    <row r="1833" spans="1:7" s="16" customFormat="1" outlineLevel="3" x14ac:dyDescent="0.15">
      <c r="A1833" s="163"/>
      <c r="B1833" s="163"/>
      <c r="C1833" s="164"/>
      <c r="D1833" s="165"/>
      <c r="E1833" s="16" t="s">
        <v>1120</v>
      </c>
      <c r="F1833" s="166">
        <f t="shared" si="572"/>
        <v>0</v>
      </c>
      <c r="G1833" s="16" t="s">
        <v>158</v>
      </c>
    </row>
    <row r="1834" spans="1:7" s="16" customFormat="1" outlineLevel="3" x14ac:dyDescent="0.15">
      <c r="A1834" s="163"/>
      <c r="B1834" s="163"/>
      <c r="C1834" s="164"/>
      <c r="D1834" s="165"/>
      <c r="E1834" s="16" t="s">
        <v>1121</v>
      </c>
      <c r="F1834" s="166">
        <f t="shared" si="572"/>
        <v>0</v>
      </c>
      <c r="G1834" s="16" t="s">
        <v>158</v>
      </c>
    </row>
    <row r="1835" spans="1:7" s="16" customFormat="1" outlineLevel="3" x14ac:dyDescent="0.15">
      <c r="A1835" s="163"/>
      <c r="B1835" s="163"/>
      <c r="C1835" s="164"/>
      <c r="D1835" s="165"/>
      <c r="E1835" s="16" t="s">
        <v>1122</v>
      </c>
      <c r="F1835" s="166">
        <f t="shared" si="572"/>
        <v>0</v>
      </c>
      <c r="G1835" s="16" t="s">
        <v>158</v>
      </c>
    </row>
    <row r="1836" spans="1:7" s="16" customFormat="1" outlineLevel="3" x14ac:dyDescent="0.15">
      <c r="A1836" s="163"/>
      <c r="B1836" s="163"/>
      <c r="C1836" s="164"/>
      <c r="D1836" s="165"/>
      <c r="E1836" s="16" t="s">
        <v>1123</v>
      </c>
      <c r="F1836" s="166">
        <f t="shared" si="572"/>
        <v>0</v>
      </c>
      <c r="G1836" s="16" t="s">
        <v>158</v>
      </c>
    </row>
    <row r="1837" spans="1:7" s="16" customFormat="1" outlineLevel="3" x14ac:dyDescent="0.15">
      <c r="A1837" s="163"/>
      <c r="B1837" s="163"/>
      <c r="C1837" s="164"/>
      <c r="D1837" s="165"/>
      <c r="E1837" s="16" t="s">
        <v>1124</v>
      </c>
      <c r="F1837" s="166">
        <f t="shared" si="572"/>
        <v>0</v>
      </c>
      <c r="G1837" s="16" t="s">
        <v>158</v>
      </c>
    </row>
    <row r="1838" spans="1:7" s="16" customFormat="1" outlineLevel="3" x14ac:dyDescent="0.15">
      <c r="A1838" s="163"/>
      <c r="B1838" s="163"/>
      <c r="C1838" s="164"/>
      <c r="D1838" s="165"/>
      <c r="F1838" s="166"/>
    </row>
    <row r="1839" spans="1:7" s="16" customFormat="1" outlineLevel="2" x14ac:dyDescent="0.15">
      <c r="A1839" s="163"/>
      <c r="B1839" s="163"/>
      <c r="C1839" s="164" t="s">
        <v>915</v>
      </c>
      <c r="D1839" s="165"/>
      <c r="F1839" s="166"/>
    </row>
    <row r="1840" spans="1:7" s="16" customFormat="1" outlineLevel="3" x14ac:dyDescent="0.15">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15">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15">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15">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15">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15">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15">
      <c r="A1846" s="163"/>
      <c r="B1846" s="163"/>
      <c r="C1846" s="164"/>
      <c r="D1846" s="165"/>
      <c r="E1846" s="16" t="str">
        <f xml:space="preserve"> E$417</f>
        <v>PR19 Residential retail revenue adjustment expressed in 2022-23 CPIH FYA prices (Residential retail)</v>
      </c>
      <c r="F1846" s="166">
        <f t="shared" ref="F1846:G1846" si="579" xml:space="preserve"> F$417</f>
        <v>14.945255165564276</v>
      </c>
      <c r="G1846" s="16" t="str">
        <f t="shared" si="579"/>
        <v>£m</v>
      </c>
    </row>
    <row r="1847" spans="1:7" s="16" customFormat="1" outlineLevel="3" x14ac:dyDescent="0.15">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15">
      <c r="A1848" s="163"/>
      <c r="B1848" s="163"/>
      <c r="C1848" s="164"/>
      <c r="D1848" s="165"/>
      <c r="F1848" s="166"/>
    </row>
    <row r="1849" spans="1:7" outlineLevel="3" x14ac:dyDescent="0.15">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15">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15">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15">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15">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15">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15">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15">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15">
      <c r="A1857" s="163"/>
      <c r="B1857" s="163"/>
      <c r="C1857" s="164"/>
      <c r="D1857" s="165"/>
      <c r="F1857" s="166"/>
    </row>
    <row r="1858" spans="1:7" s="16" customFormat="1" outlineLevel="3" x14ac:dyDescent="0.15">
      <c r="A1858" s="163"/>
      <c r="B1858" s="163"/>
      <c r="C1858" s="164"/>
      <c r="D1858" s="165"/>
      <c r="E1858" s="16" t="s">
        <v>1125</v>
      </c>
      <c r="F1858" s="166">
        <f xml:space="preserve"> F1840 * (1 - F1849)</f>
        <v>0</v>
      </c>
      <c r="G1858" s="16" t="s">
        <v>158</v>
      </c>
    </row>
    <row r="1859" spans="1:7" s="16" customFormat="1" outlineLevel="3" x14ac:dyDescent="0.15">
      <c r="A1859" s="163"/>
      <c r="B1859" s="163"/>
      <c r="C1859" s="164"/>
      <c r="D1859" s="165"/>
      <c r="E1859" s="16" t="s">
        <v>1126</v>
      </c>
      <c r="F1859" s="166">
        <f t="shared" ref="F1859:F1865" si="581" xml:space="preserve"> F1841 * (1 - F1850)</f>
        <v>0</v>
      </c>
      <c r="G1859" s="16" t="s">
        <v>158</v>
      </c>
    </row>
    <row r="1860" spans="1:7" s="16" customFormat="1" outlineLevel="3" x14ac:dyDescent="0.15">
      <c r="A1860" s="163"/>
      <c r="B1860" s="163"/>
      <c r="C1860" s="164"/>
      <c r="D1860" s="165"/>
      <c r="E1860" s="16" t="s">
        <v>1127</v>
      </c>
      <c r="F1860" s="166">
        <f t="shared" si="581"/>
        <v>0</v>
      </c>
      <c r="G1860" s="16" t="s">
        <v>158</v>
      </c>
    </row>
    <row r="1861" spans="1:7" s="16" customFormat="1" outlineLevel="3" x14ac:dyDescent="0.15">
      <c r="A1861" s="163"/>
      <c r="B1861" s="163"/>
      <c r="C1861" s="164"/>
      <c r="D1861" s="165"/>
      <c r="E1861" s="16" t="s">
        <v>1128</v>
      </c>
      <c r="F1861" s="166">
        <f t="shared" si="581"/>
        <v>0</v>
      </c>
      <c r="G1861" s="16" t="s">
        <v>158</v>
      </c>
    </row>
    <row r="1862" spans="1:7" s="16" customFormat="1" outlineLevel="3" x14ac:dyDescent="0.15">
      <c r="A1862" s="163"/>
      <c r="B1862" s="163"/>
      <c r="C1862" s="164"/>
      <c r="D1862" s="165"/>
      <c r="E1862" s="16" t="s">
        <v>1129</v>
      </c>
      <c r="F1862" s="166">
        <f t="shared" si="581"/>
        <v>0</v>
      </c>
      <c r="G1862" s="16" t="s">
        <v>158</v>
      </c>
    </row>
    <row r="1863" spans="1:7" s="16" customFormat="1" outlineLevel="3" x14ac:dyDescent="0.15">
      <c r="A1863" s="163"/>
      <c r="B1863" s="163"/>
      <c r="C1863" s="164"/>
      <c r="D1863" s="165"/>
      <c r="E1863" s="16" t="s">
        <v>1130</v>
      </c>
      <c r="F1863" s="166">
        <f t="shared" si="581"/>
        <v>0</v>
      </c>
      <c r="G1863" s="16" t="s">
        <v>158</v>
      </c>
    </row>
    <row r="1864" spans="1:7" s="16" customFormat="1" outlineLevel="3" x14ac:dyDescent="0.15">
      <c r="A1864" s="163"/>
      <c r="B1864" s="163"/>
      <c r="C1864" s="164"/>
      <c r="D1864" s="165"/>
      <c r="E1864" s="16" t="s">
        <v>1131</v>
      </c>
      <c r="F1864" s="166">
        <f xml:space="preserve"> F1846 * (1 - F1855)</f>
        <v>14.945255165564276</v>
      </c>
      <c r="G1864" s="16" t="s">
        <v>158</v>
      </c>
    </row>
    <row r="1865" spans="1:7" s="16" customFormat="1" outlineLevel="3" x14ac:dyDescent="0.15">
      <c r="A1865" s="163"/>
      <c r="B1865" s="163"/>
      <c r="C1865" s="164"/>
      <c r="D1865" s="165"/>
      <c r="E1865" s="16" t="s">
        <v>1132</v>
      </c>
      <c r="F1865" s="166">
        <f t="shared" si="581"/>
        <v>0</v>
      </c>
      <c r="G1865" s="16" t="s">
        <v>158</v>
      </c>
    </row>
    <row r="1866" spans="1:7" s="16" customFormat="1" outlineLevel="3" x14ac:dyDescent="0.15">
      <c r="A1866" s="163"/>
      <c r="B1866" s="163"/>
      <c r="C1866" s="164"/>
      <c r="D1866" s="165"/>
      <c r="F1866" s="166"/>
    </row>
    <row r="1867" spans="1:7" s="16" customFormat="1" outlineLevel="2" x14ac:dyDescent="0.15">
      <c r="A1867" s="163"/>
      <c r="B1867" s="163"/>
      <c r="C1867" s="164" t="s">
        <v>924</v>
      </c>
      <c r="D1867" s="165"/>
      <c r="F1867" s="166"/>
    </row>
    <row r="1868" spans="1:7" s="16" customFormat="1" outlineLevel="3" x14ac:dyDescent="0.15">
      <c r="A1868" s="163"/>
      <c r="B1868" s="163"/>
      <c r="D1868" s="165"/>
      <c r="E1868" s="16" t="str">
        <f xml:space="preserve"> E$441</f>
        <v>PR19 RFI revenue adjustment expressed in 2022-23 CPIH FYA prices (WR)</v>
      </c>
      <c r="F1868" s="166">
        <f t="shared" ref="F1868:G1868" si="582" xml:space="preserve"> F$441</f>
        <v>0</v>
      </c>
      <c r="G1868" s="16" t="str">
        <f t="shared" si="582"/>
        <v>£m</v>
      </c>
    </row>
    <row r="1869" spans="1:7" s="16" customFormat="1" outlineLevel="3" x14ac:dyDescent="0.15">
      <c r="A1869" s="163"/>
      <c r="B1869" s="163"/>
      <c r="C1869" s="164"/>
      <c r="D1869" s="165"/>
      <c r="E1869" s="16" t="str">
        <f xml:space="preserve"> E$442</f>
        <v>PR19 RFI revenue adjustment expressed in 2022-23 CPIH FYA prices (WN)</v>
      </c>
      <c r="F1869" s="166">
        <f t="shared" ref="F1869:G1869" si="583" xml:space="preserve"> F$442</f>
        <v>0</v>
      </c>
      <c r="G1869" s="16" t="str">
        <f t="shared" si="583"/>
        <v>£m</v>
      </c>
    </row>
    <row r="1870" spans="1:7" s="16" customFormat="1" outlineLevel="3" x14ac:dyDescent="0.15">
      <c r="A1870" s="163"/>
      <c r="B1870" s="163"/>
      <c r="C1870" s="164"/>
      <c r="D1870" s="165"/>
      <c r="E1870" s="16" t="str">
        <f xml:space="preserve"> E$443</f>
        <v>PR19 RFI revenue adjustment expressed in 2022-23 CPIH FYA prices (WWN)</v>
      </c>
      <c r="F1870" s="166">
        <f t="shared" ref="F1870:G1870" si="584" xml:space="preserve"> F$443</f>
        <v>0</v>
      </c>
      <c r="G1870" s="16" t="str">
        <f t="shared" si="584"/>
        <v>£m</v>
      </c>
    </row>
    <row r="1871" spans="1:7" s="16" customFormat="1" outlineLevel="3" x14ac:dyDescent="0.15">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15">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15">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15">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15">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15">
      <c r="A1876" s="163"/>
      <c r="B1876" s="163"/>
      <c r="C1876" s="164"/>
      <c r="D1876" s="165"/>
      <c r="F1876" s="166"/>
    </row>
    <row r="1877" spans="1:7" s="16" customFormat="1" outlineLevel="3" x14ac:dyDescent="0.15">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15">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15">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15">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15">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15">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15">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15">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15">
      <c r="A1885" s="163"/>
      <c r="B1885" s="163"/>
      <c r="C1885" s="164"/>
      <c r="D1885" s="165"/>
      <c r="F1885" s="166"/>
    </row>
    <row r="1886" spans="1:7" s="16" customFormat="1" outlineLevel="3" x14ac:dyDescent="0.15">
      <c r="A1886" s="163"/>
      <c r="B1886" s="163"/>
      <c r="C1886" s="164"/>
      <c r="D1886" s="165"/>
      <c r="E1886" s="16" t="s">
        <v>1133</v>
      </c>
      <c r="F1886" s="166">
        <f xml:space="preserve"> F1868 * (1 - F1877)</f>
        <v>0</v>
      </c>
      <c r="G1886" s="16" t="s">
        <v>158</v>
      </c>
    </row>
    <row r="1887" spans="1:7" s="16" customFormat="1" outlineLevel="3" x14ac:dyDescent="0.15">
      <c r="A1887" s="163"/>
      <c r="B1887" s="163"/>
      <c r="C1887" s="164"/>
      <c r="D1887" s="165"/>
      <c r="E1887" s="16" t="s">
        <v>1134</v>
      </c>
      <c r="F1887" s="166">
        <f t="shared" ref="F1887:F1893" si="590" xml:space="preserve"> F1869 * (1 - F1878)</f>
        <v>0</v>
      </c>
      <c r="G1887" s="16" t="s">
        <v>158</v>
      </c>
    </row>
    <row r="1888" spans="1:7" s="16" customFormat="1" outlineLevel="3" x14ac:dyDescent="0.15">
      <c r="A1888" s="163"/>
      <c r="B1888" s="163"/>
      <c r="C1888" s="164"/>
      <c r="D1888" s="165"/>
      <c r="E1888" s="16" t="s">
        <v>1135</v>
      </c>
      <c r="F1888" s="166">
        <f t="shared" si="590"/>
        <v>0</v>
      </c>
      <c r="G1888" s="16" t="s">
        <v>158</v>
      </c>
    </row>
    <row r="1889" spans="1:7" s="16" customFormat="1" outlineLevel="3" x14ac:dyDescent="0.15">
      <c r="A1889" s="163"/>
      <c r="B1889" s="163"/>
      <c r="C1889" s="164"/>
      <c r="D1889" s="165"/>
      <c r="E1889" s="16" t="s">
        <v>1136</v>
      </c>
      <c r="F1889" s="166">
        <f t="shared" si="590"/>
        <v>0</v>
      </c>
      <c r="G1889" s="16" t="s">
        <v>158</v>
      </c>
    </row>
    <row r="1890" spans="1:7" s="16" customFormat="1" outlineLevel="3" x14ac:dyDescent="0.15">
      <c r="A1890" s="163"/>
      <c r="B1890" s="163"/>
      <c r="C1890" s="164"/>
      <c r="D1890" s="165"/>
      <c r="E1890" s="16" t="s">
        <v>1137</v>
      </c>
      <c r="F1890" s="166">
        <f t="shared" si="590"/>
        <v>0</v>
      </c>
      <c r="G1890" s="16" t="s">
        <v>158</v>
      </c>
    </row>
    <row r="1891" spans="1:7" s="16" customFormat="1" outlineLevel="3" x14ac:dyDescent="0.15">
      <c r="A1891" s="163"/>
      <c r="B1891" s="163"/>
      <c r="C1891" s="164"/>
      <c r="D1891" s="165"/>
      <c r="E1891" s="16" t="s">
        <v>1138</v>
      </c>
      <c r="F1891" s="166">
        <f t="shared" si="590"/>
        <v>0</v>
      </c>
      <c r="G1891" s="16" t="s">
        <v>158</v>
      </c>
    </row>
    <row r="1892" spans="1:7" s="16" customFormat="1" outlineLevel="3" x14ac:dyDescent="0.15">
      <c r="A1892" s="163"/>
      <c r="B1892" s="163"/>
      <c r="C1892" s="164"/>
      <c r="D1892" s="165"/>
      <c r="E1892" s="16" t="s">
        <v>1139</v>
      </c>
      <c r="F1892" s="166">
        <f t="shared" si="590"/>
        <v>0</v>
      </c>
      <c r="G1892" s="16" t="s">
        <v>158</v>
      </c>
    </row>
    <row r="1893" spans="1:7" s="16" customFormat="1" outlineLevel="3" x14ac:dyDescent="0.15">
      <c r="A1893" s="163"/>
      <c r="B1893" s="163"/>
      <c r="C1893" s="164"/>
      <c r="D1893" s="165"/>
      <c r="E1893" s="16" t="s">
        <v>1140</v>
      </c>
      <c r="F1893" s="166">
        <f t="shared" si="590"/>
        <v>0</v>
      </c>
      <c r="G1893" s="16" t="s">
        <v>158</v>
      </c>
    </row>
    <row r="1894" spans="1:7" s="16" customFormat="1" outlineLevel="3" x14ac:dyDescent="0.15">
      <c r="A1894" s="163"/>
      <c r="B1894" s="163"/>
      <c r="C1894" s="164"/>
      <c r="D1894" s="165"/>
      <c r="F1894" s="166"/>
    </row>
    <row r="1895" spans="1:7" s="16" customFormat="1" outlineLevel="2" x14ac:dyDescent="0.15">
      <c r="A1895" s="163"/>
      <c r="B1895" s="163"/>
      <c r="C1895" s="164" t="s">
        <v>933</v>
      </c>
      <c r="D1895" s="165"/>
      <c r="F1895" s="166"/>
    </row>
    <row r="1896" spans="1:7" s="16" customFormat="1" outlineLevel="3" x14ac:dyDescent="0.15">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15">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15">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15">
      <c r="A1899" s="163"/>
      <c r="B1899" s="163"/>
      <c r="C1899" s="164"/>
      <c r="D1899" s="165"/>
      <c r="E1899" s="16" t="str">
        <f xml:space="preserve"> E$453</f>
        <v>PR19 Bioresources revenue adjustment expressed in 2022-23 CPIH FYA prices (BR)</v>
      </c>
      <c r="F1899" s="166">
        <f t="shared" ref="F1899:G1899" si="594" xml:space="preserve"> F$453</f>
        <v>0</v>
      </c>
      <c r="G1899" s="16" t="str">
        <f t="shared" si="594"/>
        <v>£m</v>
      </c>
    </row>
    <row r="1900" spans="1:7" s="16" customFormat="1" outlineLevel="3" x14ac:dyDescent="0.15">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15">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15">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15">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15">
      <c r="A1904" s="163"/>
      <c r="B1904" s="163"/>
      <c r="C1904" s="164"/>
      <c r="D1904" s="165"/>
      <c r="F1904" s="166"/>
    </row>
    <row r="1905" spans="1:7" s="16" customFormat="1" outlineLevel="3" x14ac:dyDescent="0.15">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15">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15">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15">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15">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15">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15">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15">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15">
      <c r="A1913" s="163"/>
      <c r="B1913" s="163"/>
      <c r="C1913" s="164"/>
      <c r="D1913" s="165"/>
      <c r="F1913" s="166"/>
    </row>
    <row r="1914" spans="1:7" s="16" customFormat="1" outlineLevel="3" x14ac:dyDescent="0.15">
      <c r="A1914" s="163"/>
      <c r="B1914" s="163"/>
      <c r="C1914" s="164"/>
      <c r="D1914" s="165"/>
      <c r="E1914" s="16" t="s">
        <v>1141</v>
      </c>
      <c r="F1914" s="166">
        <f xml:space="preserve"> F1896 * (1 - F1905)</f>
        <v>0</v>
      </c>
      <c r="G1914" s="16" t="s">
        <v>158</v>
      </c>
    </row>
    <row r="1915" spans="1:7" s="16" customFormat="1" outlineLevel="3" x14ac:dyDescent="0.15">
      <c r="A1915" s="163"/>
      <c r="B1915" s="163"/>
      <c r="C1915" s="164"/>
      <c r="D1915" s="165"/>
      <c r="E1915" s="16" t="s">
        <v>1142</v>
      </c>
      <c r="F1915" s="166">
        <f t="shared" ref="F1915:F1920" si="599" xml:space="preserve"> F1897 * (1 - F1906)</f>
        <v>0</v>
      </c>
      <c r="G1915" s="16" t="s">
        <v>158</v>
      </c>
    </row>
    <row r="1916" spans="1:7" s="16" customFormat="1" outlineLevel="3" x14ac:dyDescent="0.15">
      <c r="A1916" s="163"/>
      <c r="B1916" s="163"/>
      <c r="C1916" s="164"/>
      <c r="D1916" s="165"/>
      <c r="E1916" s="16" t="s">
        <v>1143</v>
      </c>
      <c r="F1916" s="166">
        <f t="shared" si="599"/>
        <v>0</v>
      </c>
      <c r="G1916" s="16" t="s">
        <v>158</v>
      </c>
    </row>
    <row r="1917" spans="1:7" s="16" customFormat="1" outlineLevel="3" x14ac:dyDescent="0.15">
      <c r="A1917" s="163"/>
      <c r="B1917" s="163"/>
      <c r="C1917" s="164"/>
      <c r="D1917" s="165"/>
      <c r="E1917" s="16" t="s">
        <v>1144</v>
      </c>
      <c r="F1917" s="166">
        <f t="shared" si="599"/>
        <v>0</v>
      </c>
      <c r="G1917" s="16" t="s">
        <v>158</v>
      </c>
    </row>
    <row r="1918" spans="1:7" s="16" customFormat="1" outlineLevel="3" x14ac:dyDescent="0.15">
      <c r="A1918" s="163"/>
      <c r="B1918" s="163"/>
      <c r="C1918" s="164"/>
      <c r="D1918" s="165"/>
      <c r="E1918" s="16" t="s">
        <v>1145</v>
      </c>
      <c r="F1918" s="166">
        <f t="shared" si="599"/>
        <v>0</v>
      </c>
      <c r="G1918" s="16" t="s">
        <v>158</v>
      </c>
    </row>
    <row r="1919" spans="1:7" s="16" customFormat="1" outlineLevel="3" x14ac:dyDescent="0.15">
      <c r="A1919" s="163"/>
      <c r="B1919" s="163"/>
      <c r="C1919" s="164"/>
      <c r="D1919" s="165"/>
      <c r="E1919" s="16" t="s">
        <v>1146</v>
      </c>
      <c r="F1919" s="166">
        <f t="shared" si="599"/>
        <v>0</v>
      </c>
      <c r="G1919" s="16" t="s">
        <v>158</v>
      </c>
    </row>
    <row r="1920" spans="1:7" s="16" customFormat="1" outlineLevel="3" x14ac:dyDescent="0.15">
      <c r="A1920" s="163"/>
      <c r="B1920" s="163"/>
      <c r="C1920" s="164"/>
      <c r="D1920" s="165"/>
      <c r="E1920" s="16" t="s">
        <v>1147</v>
      </c>
      <c r="F1920" s="166">
        <f t="shared" si="599"/>
        <v>0</v>
      </c>
      <c r="G1920" s="16" t="s">
        <v>158</v>
      </c>
    </row>
    <row r="1921" spans="1:7" s="16" customFormat="1" outlineLevel="3" x14ac:dyDescent="0.15">
      <c r="A1921" s="163"/>
      <c r="B1921" s="163"/>
      <c r="C1921" s="164"/>
      <c r="D1921" s="165"/>
      <c r="E1921" s="16" t="s">
        <v>1148</v>
      </c>
      <c r="F1921" s="166">
        <f xml:space="preserve"> F1903 * (1 - F1912)</f>
        <v>0</v>
      </c>
      <c r="G1921" s="16" t="s">
        <v>158</v>
      </c>
    </row>
    <row r="1922" spans="1:7" s="16" customFormat="1" outlineLevel="3" x14ac:dyDescent="0.15">
      <c r="A1922" s="163"/>
      <c r="B1922" s="163"/>
      <c r="C1922" s="164"/>
      <c r="D1922" s="165"/>
      <c r="F1922" s="166"/>
    </row>
    <row r="1923" spans="1:7" outlineLevel="3" x14ac:dyDescent="0.15">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15">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15">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15">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15">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15">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15">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15">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15">
      <c r="F1931" s="260"/>
    </row>
    <row r="1932" spans="1:7" outlineLevel="3" x14ac:dyDescent="0.15">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15">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15">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15">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15">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15">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15">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15">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15">
      <c r="A1940" s="163"/>
      <c r="B1940" s="163"/>
      <c r="C1940" s="164"/>
      <c r="D1940" s="165"/>
      <c r="F1940" s="166"/>
    </row>
    <row r="1941" spans="1:7" s="16" customFormat="1" outlineLevel="3" x14ac:dyDescent="0.15">
      <c r="A1941" s="163"/>
      <c r="B1941" s="163"/>
      <c r="C1941" s="164"/>
      <c r="D1941" s="165"/>
      <c r="E1941" s="11" t="s">
        <v>1149</v>
      </c>
      <c r="F1941" s="166">
        <f xml:space="preserve"> F1923 * (1 - F1932)</f>
        <v>0</v>
      </c>
      <c r="G1941" s="16" t="s">
        <v>158</v>
      </c>
    </row>
    <row r="1942" spans="1:7" s="16" customFormat="1" outlineLevel="3" x14ac:dyDescent="0.15">
      <c r="A1942" s="163"/>
      <c r="B1942" s="163"/>
      <c r="C1942" s="164"/>
      <c r="D1942" s="165"/>
      <c r="E1942" s="11" t="s">
        <v>1150</v>
      </c>
      <c r="F1942" s="166">
        <f t="shared" ref="F1942:F1947" si="607" xml:space="preserve"> F1924 * (1 - F1933)</f>
        <v>0</v>
      </c>
      <c r="G1942" s="16" t="s">
        <v>158</v>
      </c>
    </row>
    <row r="1943" spans="1:7" s="16" customFormat="1" outlineLevel="3" x14ac:dyDescent="0.15">
      <c r="A1943" s="163"/>
      <c r="B1943" s="163"/>
      <c r="C1943" s="164"/>
      <c r="D1943" s="165"/>
      <c r="E1943" s="11" t="s">
        <v>1151</v>
      </c>
      <c r="F1943" s="166">
        <f t="shared" si="607"/>
        <v>0</v>
      </c>
      <c r="G1943" s="16" t="s">
        <v>158</v>
      </c>
    </row>
    <row r="1944" spans="1:7" s="16" customFormat="1" outlineLevel="3" x14ac:dyDescent="0.15">
      <c r="A1944" s="163"/>
      <c r="B1944" s="163"/>
      <c r="C1944" s="164"/>
      <c r="D1944" s="165"/>
      <c r="E1944" s="11" t="s">
        <v>1152</v>
      </c>
      <c r="F1944" s="166">
        <f xml:space="preserve"> F1926 * (1 - F1935)</f>
        <v>0</v>
      </c>
      <c r="G1944" s="16" t="s">
        <v>158</v>
      </c>
    </row>
    <row r="1945" spans="1:7" s="16" customFormat="1" outlineLevel="3" x14ac:dyDescent="0.15">
      <c r="A1945" s="163"/>
      <c r="B1945" s="163"/>
      <c r="C1945" s="164"/>
      <c r="D1945" s="165"/>
      <c r="E1945" s="11" t="s">
        <v>1153</v>
      </c>
      <c r="F1945" s="166">
        <f t="shared" si="607"/>
        <v>0</v>
      </c>
      <c r="G1945" s="16" t="s">
        <v>158</v>
      </c>
    </row>
    <row r="1946" spans="1:7" s="16" customFormat="1" outlineLevel="3" x14ac:dyDescent="0.15">
      <c r="A1946" s="163"/>
      <c r="B1946" s="163"/>
      <c r="C1946" s="164"/>
      <c r="D1946" s="165"/>
      <c r="E1946" s="11" t="s">
        <v>1154</v>
      </c>
      <c r="F1946" s="166">
        <f t="shared" si="607"/>
        <v>0</v>
      </c>
      <c r="G1946" s="16" t="s">
        <v>158</v>
      </c>
    </row>
    <row r="1947" spans="1:7" s="16" customFormat="1" outlineLevel="3" x14ac:dyDescent="0.15">
      <c r="A1947" s="163"/>
      <c r="B1947" s="163"/>
      <c r="C1947" s="164"/>
      <c r="D1947" s="165"/>
      <c r="E1947" s="11" t="s">
        <v>1155</v>
      </c>
      <c r="F1947" s="166">
        <f t="shared" si="607"/>
        <v>0</v>
      </c>
      <c r="G1947" s="16" t="s">
        <v>158</v>
      </c>
    </row>
    <row r="1948" spans="1:7" s="16" customFormat="1" outlineLevel="3" x14ac:dyDescent="0.15">
      <c r="A1948" s="163"/>
      <c r="B1948" s="163"/>
      <c r="C1948" s="164"/>
      <c r="D1948" s="165"/>
      <c r="E1948" s="11" t="s">
        <v>1156</v>
      </c>
      <c r="F1948" s="166">
        <f xml:space="preserve"> F1930 * (1 - F1939)</f>
        <v>0</v>
      </c>
      <c r="G1948" s="16" t="s">
        <v>158</v>
      </c>
    </row>
    <row r="1949" spans="1:7" s="16" customFormat="1" outlineLevel="1" x14ac:dyDescent="0.15">
      <c r="A1949" s="163"/>
      <c r="B1949" s="163"/>
      <c r="C1949" s="164"/>
      <c r="D1949" s="165"/>
      <c r="E1949" s="11"/>
      <c r="F1949" s="166"/>
    </row>
    <row r="1950" spans="1:7" s="16" customFormat="1" outlineLevel="1" x14ac:dyDescent="0.15">
      <c r="A1950" s="10"/>
      <c r="B1950" s="10" t="s">
        <v>1157</v>
      </c>
      <c r="C1950" s="40"/>
      <c r="D1950" s="46"/>
      <c r="E1950" s="11"/>
      <c r="F1950" s="260"/>
      <c r="G1950" s="11"/>
    </row>
    <row r="1951" spans="1:7" outlineLevel="2" x14ac:dyDescent="0.15">
      <c r="C1951" s="40" t="s">
        <v>951</v>
      </c>
      <c r="F1951" s="260"/>
    </row>
    <row r="1952" spans="1:7" outlineLevel="3" x14ac:dyDescent="0.15">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15">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15">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15">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15">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15">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15">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15">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15">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15">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15">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15">
      <c r="E1963" s="16" t="str">
        <f>E$1578</f>
        <v>PR19 Cost of new debt revenue adjustment not eligible for tax uplift in 2022-23 CPIH FYA prices (WR)</v>
      </c>
      <c r="F1963" s="166">
        <f t="shared" ref="F1963:G1963" si="619">F$1578</f>
        <v>3.0821812424542929</v>
      </c>
      <c r="G1963" s="16" t="str">
        <f t="shared" si="619"/>
        <v>£m</v>
      </c>
    </row>
    <row r="1964" spans="5:7" outlineLevel="3" x14ac:dyDescent="0.15">
      <c r="E1964" s="16" t="str">
        <f xml:space="preserve"> E$1606</f>
        <v>PR19 Totex costs revenue adjustment not eligible for tax uplift in 2022-23 CPIH FYA prices (WR)</v>
      </c>
      <c r="F1964" s="166">
        <f t="shared" ref="F1964:G1964" si="620" xml:space="preserve"> F$1606</f>
        <v>-14.198869988604518</v>
      </c>
      <c r="G1964" s="16" t="str">
        <f t="shared" si="620"/>
        <v>£m</v>
      </c>
    </row>
    <row r="1965" spans="5:7" outlineLevel="3" x14ac:dyDescent="0.15">
      <c r="E1965" s="16" t="str">
        <f xml:space="preserve"> E$1634</f>
        <v>PR19 Tax revenue adjustment not eligible for tax uplift in 2022-23 CPIH FYA prices (WR)</v>
      </c>
      <c r="F1965" s="166">
        <f t="shared" ref="F1965:G1965" si="621" xml:space="preserve"> F$1634</f>
        <v>-6.6056157403357147</v>
      </c>
      <c r="G1965" s="16" t="str">
        <f t="shared" si="621"/>
        <v>£m</v>
      </c>
    </row>
    <row r="1966" spans="5:7" outlineLevel="3" x14ac:dyDescent="0.15">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15">
      <c r="E1967" s="16" t="str">
        <f xml:space="preserve"> E$1690</f>
        <v>PR19 Strategic regional water resources revenue adjustment not eligible for tax uplift in 2022-23 CPIH FYA prices (WR)</v>
      </c>
      <c r="F1967" s="166">
        <f t="shared" ref="F1967:G1967" si="623" xml:space="preserve"> F$1690</f>
        <v>-6.8855455893646234</v>
      </c>
      <c r="G1967" s="16" t="str">
        <f t="shared" si="623"/>
        <v>£m</v>
      </c>
    </row>
    <row r="1968" spans="5:7" outlineLevel="3" x14ac:dyDescent="0.15">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15">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15">
      <c r="E1970" s="16" t="str">
        <f xml:space="preserve"> E$1774</f>
        <v>PR19 Green recovery (TVM) revenue adjustment not eligible for tax uplift in 2022-23 CPIH FYA prices (WR)</v>
      </c>
      <c r="F1970" s="166">
        <f t="shared" ref="F1970:G1970" si="626" xml:space="preserve"> F$1774</f>
        <v>0.13203397016413471</v>
      </c>
      <c r="G1970" s="16" t="str">
        <f t="shared" si="626"/>
        <v>£m</v>
      </c>
    </row>
    <row r="1971" spans="1:7" outlineLevel="3" x14ac:dyDescent="0.15">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15">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15">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15">
      <c r="E1974" s="16" t="str">
        <f xml:space="preserve"> E$1886</f>
        <v>PR19 RFI revenue adjustment not eligible for tax uplift in 2022-23 CPIH FYA prices (WR)</v>
      </c>
      <c r="F1974" s="166">
        <f t="shared" ref="F1974:G1974" si="630" xml:space="preserve"> F$1886</f>
        <v>0</v>
      </c>
      <c r="G1974" s="16" t="str">
        <f t="shared" si="630"/>
        <v>£m</v>
      </c>
    </row>
    <row r="1975" spans="1:7" outlineLevel="3" x14ac:dyDescent="0.15">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15">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15">
      <c r="A1977" s="163"/>
      <c r="B1977" s="163"/>
      <c r="C1977" s="164"/>
      <c r="D1977" s="165"/>
      <c r="E1977" s="271" t="s">
        <v>1158</v>
      </c>
      <c r="F1977" s="272">
        <f xml:space="preserve"> SUM( F1952:F1976 )</f>
        <v>-24.47581610568643</v>
      </c>
      <c r="G1977" s="271" t="s">
        <v>158</v>
      </c>
    </row>
    <row r="1978" spans="1:7" outlineLevel="2" x14ac:dyDescent="0.15">
      <c r="C1978" s="40" t="s">
        <v>953</v>
      </c>
      <c r="F1978" s="260"/>
    </row>
    <row r="1979" spans="1:7" outlineLevel="3" x14ac:dyDescent="0.15">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15">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15">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15">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15">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15">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15">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15">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15">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15">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15">
      <c r="E1989" s="16" t="str">
        <f xml:space="preserve"> E$1551</f>
        <v>PR19 Developer services revenue adjustment not eligible for tax uplift in 2022-23 CPIH FYA prices (WN)</v>
      </c>
      <c r="F1989" s="166">
        <f t="shared" ref="F1989:G1989" si="643" xml:space="preserve"> F$1551</f>
        <v>74.755957547899129</v>
      </c>
      <c r="G1989" s="16" t="str">
        <f t="shared" si="643"/>
        <v>£m</v>
      </c>
    </row>
    <row r="1990" spans="5:7" outlineLevel="3" x14ac:dyDescent="0.15">
      <c r="E1990" s="16" t="str">
        <f>E$1579</f>
        <v>PR19 Cost of new debt revenue adjustment not eligible for tax uplift in 2022-23 CPIH FYA prices (WN)</v>
      </c>
      <c r="F1990" s="166">
        <f t="shared" ref="F1990:G1990" si="644">F$1579</f>
        <v>17.081358003741634</v>
      </c>
      <c r="G1990" s="16" t="str">
        <f t="shared" si="644"/>
        <v>£m</v>
      </c>
    </row>
    <row r="1991" spans="5:7" outlineLevel="3" x14ac:dyDescent="0.15">
      <c r="E1991" s="16" t="str">
        <f xml:space="preserve"> E$1607</f>
        <v>PR19 Totex costs revenue adjustment not eligible for tax uplift in 2022-23 CPIH FYA prices (WN)</v>
      </c>
      <c r="F1991" s="166">
        <f t="shared" ref="F1991:G1991" si="645" xml:space="preserve"> F$1607</f>
        <v>181.88245245612319</v>
      </c>
      <c r="G1991" s="16" t="str">
        <f t="shared" si="645"/>
        <v>£m</v>
      </c>
    </row>
    <row r="1992" spans="5:7" outlineLevel="3" x14ac:dyDescent="0.15">
      <c r="E1992" s="16" t="str">
        <f xml:space="preserve"> E$1635</f>
        <v>PR19 Tax revenue adjustment not eligible for tax uplift in 2022-23 CPIH FYA prices (WN)</v>
      </c>
      <c r="F1992" s="166">
        <f t="shared" ref="F1992:G1992" si="646" xml:space="preserve"> F$1635</f>
        <v>-55.681977843373417</v>
      </c>
      <c r="G1992" s="16" t="str">
        <f t="shared" si="646"/>
        <v>£m</v>
      </c>
    </row>
    <row r="1993" spans="5:7" outlineLevel="3" x14ac:dyDescent="0.15">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15">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outlineLevel="3" x14ac:dyDescent="0.15">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15">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15">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15">
      <c r="E1998" s="16" t="str">
        <f xml:space="preserve"> E$1803</f>
        <v>Other revenue adjustment not eligible for tax uplift in 2022-23 CPIH FYA prices (WN)</v>
      </c>
      <c r="F1998" s="166">
        <f t="shared" ref="F1998:G1998" si="652" xml:space="preserve"> F$1803</f>
        <v>0</v>
      </c>
      <c r="G1998" s="16" t="str">
        <f t="shared" si="652"/>
        <v>£m</v>
      </c>
    </row>
    <row r="1999" spans="5:7" outlineLevel="3" x14ac:dyDescent="0.15">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15">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15">
      <c r="E2001" s="16" t="str">
        <f xml:space="preserve"> E$1887</f>
        <v>PR19 RFI revenue adjustment not eligible for tax uplift in 2022-23 CPIH FYA prices (WN)</v>
      </c>
      <c r="F2001" s="166">
        <f t="shared" ref="F2001:G2001" si="655" xml:space="preserve"> F$1887</f>
        <v>0</v>
      </c>
      <c r="G2001" s="16" t="str">
        <f t="shared" si="655"/>
        <v>£m</v>
      </c>
    </row>
    <row r="2002" spans="1:7" outlineLevel="3" x14ac:dyDescent="0.15">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15">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15">
      <c r="A2004" s="163"/>
      <c r="B2004" s="163"/>
      <c r="C2004" s="164"/>
      <c r="D2004" s="165"/>
      <c r="E2004" s="271" t="s">
        <v>1159</v>
      </c>
      <c r="F2004" s="272">
        <f xml:space="preserve"> SUM( F1979:F2003 )</f>
        <v>218.03779016439051</v>
      </c>
      <c r="G2004" s="271" t="s">
        <v>158</v>
      </c>
    </row>
    <row r="2005" spans="1:7" outlineLevel="2" x14ac:dyDescent="0.15">
      <c r="C2005" s="40" t="s">
        <v>955</v>
      </c>
      <c r="F2005" s="260"/>
    </row>
    <row r="2006" spans="1:7" outlineLevel="3" x14ac:dyDescent="0.15">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15">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15">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15">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15">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15">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15">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15">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15">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15">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15">
      <c r="E2016" s="16" t="str">
        <f xml:space="preserve"> E$1552</f>
        <v>PR19 Developer services revenue adjustment not eligible for tax uplift in 2022-23 CPIH FYA prices (WWN)</v>
      </c>
      <c r="F2016" s="166">
        <f t="shared" ref="F2016:G2016" si="668" xml:space="preserve"> F$1552</f>
        <v>22.175899431026846</v>
      </c>
      <c r="G2016" s="16" t="str">
        <f t="shared" si="668"/>
        <v>£m</v>
      </c>
    </row>
    <row r="2017" spans="1:7" outlineLevel="3" x14ac:dyDescent="0.15">
      <c r="E2017" s="16" t="str">
        <f>E$1580</f>
        <v>PR19 Cost of new debt revenue adjustment not eligible for tax uplift in 2022-23 CPIH FYA prices (WWN)</v>
      </c>
      <c r="F2017" s="166">
        <f t="shared" ref="F2017:G2017" si="669">F$1580</f>
        <v>34.810033821232409</v>
      </c>
      <c r="G2017" s="16" t="str">
        <f t="shared" si="669"/>
        <v>£m</v>
      </c>
    </row>
    <row r="2018" spans="1:7" outlineLevel="3" x14ac:dyDescent="0.15">
      <c r="E2018" s="16" t="str">
        <f xml:space="preserve"> E$1608</f>
        <v>PR19 Totex costs revenue adjustment not eligible for tax uplift in 2022-23 CPIH FYA prices (WWN)</v>
      </c>
      <c r="F2018" s="166">
        <f t="shared" ref="F2018:G2018" si="670" xml:space="preserve"> F$1608</f>
        <v>59.460785359751469</v>
      </c>
      <c r="G2018" s="16" t="str">
        <f t="shared" si="670"/>
        <v>£m</v>
      </c>
    </row>
    <row r="2019" spans="1:7" outlineLevel="3" x14ac:dyDescent="0.15">
      <c r="E2019" s="16" t="str">
        <f xml:space="preserve"> E$1636</f>
        <v>PR19 Tax revenue adjustment not eligible for tax uplift in 2022-23 CPIH FYA prices (WWN)</v>
      </c>
      <c r="F2019" s="166">
        <f t="shared" ref="F2019:G2019" si="671" xml:space="preserve"> F$1636</f>
        <v>-79.782911386445818</v>
      </c>
      <c r="G2019" s="16" t="str">
        <f t="shared" si="671"/>
        <v>£m</v>
      </c>
    </row>
    <row r="2020" spans="1:7" outlineLevel="3" x14ac:dyDescent="0.15">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15">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15">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15">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15">
      <c r="E2024" s="16" t="str">
        <f xml:space="preserve"> E$1776</f>
        <v>PR19 Green recovery (TVM) revenue adjustment not eligible for tax uplift in 2022-23 CPIH FYA prices (WWN)</v>
      </c>
      <c r="F2024" s="166">
        <f t="shared" ref="F2024:G2024" si="676" xml:space="preserve"> F$1776</f>
        <v>0.64501977107821684</v>
      </c>
      <c r="G2024" s="16" t="str">
        <f t="shared" si="676"/>
        <v>£m</v>
      </c>
    </row>
    <row r="2025" spans="1:7" outlineLevel="3" x14ac:dyDescent="0.15">
      <c r="E2025" s="16" t="str">
        <f xml:space="preserve"> E$1804</f>
        <v>Other revenue adjustment not eligible for tax uplift in 2022-23 CPIH FYA prices (WWN)</v>
      </c>
      <c r="F2025" s="166">
        <f t="shared" ref="F2025:G2025" si="677" xml:space="preserve"> F$1804</f>
        <v>0</v>
      </c>
      <c r="G2025" s="16" t="str">
        <f t="shared" si="677"/>
        <v>£m</v>
      </c>
    </row>
    <row r="2026" spans="1:7" outlineLevel="3" x14ac:dyDescent="0.15">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15">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15">
      <c r="E2028" s="16" t="str">
        <f xml:space="preserve"> E$1888</f>
        <v>PR19 RFI revenue adjustment not eligible for tax uplift in 2022-23 CPIH FYA prices (WWN)</v>
      </c>
      <c r="F2028" s="166">
        <f t="shared" ref="F2028:G2028" si="680" xml:space="preserve"> F$1888</f>
        <v>0</v>
      </c>
      <c r="G2028" s="16" t="str">
        <f t="shared" si="680"/>
        <v>£m</v>
      </c>
    </row>
    <row r="2029" spans="1:7" outlineLevel="3" x14ac:dyDescent="0.15">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15">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15">
      <c r="A2031" s="163"/>
      <c r="B2031" s="163"/>
      <c r="C2031" s="164"/>
      <c r="D2031" s="165"/>
      <c r="E2031" s="271" t="s">
        <v>1160</v>
      </c>
      <c r="F2031" s="272">
        <f xml:space="preserve"> SUM( F2006:F2030 )</f>
        <v>37.308826996643127</v>
      </c>
      <c r="G2031" s="271" t="s">
        <v>158</v>
      </c>
    </row>
    <row r="2032" spans="1:7" outlineLevel="2" x14ac:dyDescent="0.15">
      <c r="C2032" s="40" t="s">
        <v>957</v>
      </c>
      <c r="F2032" s="260"/>
    </row>
    <row r="2033" spans="5:7" outlineLevel="3" x14ac:dyDescent="0.15">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15">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15">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15">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15">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15">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15">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15">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15">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15">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15">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15">
      <c r="E2044" s="16" t="str">
        <f>E$1581</f>
        <v>PR19 Cost of new debt revenue adjustment not eligible for tax uplift in 2022-23 CPIH FYA prices (BR)</v>
      </c>
      <c r="F2044" s="166">
        <f t="shared" ref="F2044:G2044" si="694">F$1581</f>
        <v>2.2070206608587664</v>
      </c>
      <c r="G2044" s="16" t="str">
        <f t="shared" si="694"/>
        <v>£m</v>
      </c>
    </row>
    <row r="2045" spans="5:7" outlineLevel="3" x14ac:dyDescent="0.15">
      <c r="E2045" s="16" t="str">
        <f xml:space="preserve"> E$1609</f>
        <v>PR19 Totex costs revenue adjustment not eligible for tax uplift in 2022-23 CPIH FYA prices (BR)</v>
      </c>
      <c r="F2045" s="166">
        <f t="shared" ref="F2045:G2045" si="695" xml:space="preserve"> F$1609</f>
        <v>0</v>
      </c>
      <c r="G2045" s="16" t="str">
        <f t="shared" si="695"/>
        <v>£m</v>
      </c>
    </row>
    <row r="2046" spans="5:7" outlineLevel="3" x14ac:dyDescent="0.15">
      <c r="E2046" s="16" t="str">
        <f xml:space="preserve"> E$1637</f>
        <v>PR19 Tax revenue adjustment not eligible for tax uplift in 2022-23 CPIH FYA prices (BR)</v>
      </c>
      <c r="F2046" s="166">
        <f t="shared" ref="F2046:G2046" si="696" xml:space="preserve"> F$1637</f>
        <v>-14.623911218525647</v>
      </c>
      <c r="G2046" s="16" t="str">
        <f t="shared" si="696"/>
        <v>£m</v>
      </c>
    </row>
    <row r="2047" spans="5:7" outlineLevel="3" x14ac:dyDescent="0.15">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15">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15">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15">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15">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15">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15">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15">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15">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15">
      <c r="E2056" s="16" t="str">
        <f xml:space="preserve"> E$1917</f>
        <v>PR19 Bioresources revenue adjustment not eligible for tax uplift in 2022-23 CPIH FYA prices (BR)</v>
      </c>
      <c r="F2056" s="166">
        <f t="shared" ref="F2056:G2056" si="706" xml:space="preserve"> F$1917</f>
        <v>0</v>
      </c>
      <c r="G2056" s="16" t="str">
        <f t="shared" si="706"/>
        <v>£m</v>
      </c>
    </row>
    <row r="2057" spans="1:7" outlineLevel="3" x14ac:dyDescent="0.15">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15">
      <c r="A2058" s="163"/>
      <c r="B2058" s="163"/>
      <c r="C2058" s="164"/>
      <c r="D2058" s="165"/>
      <c r="E2058" s="271" t="s">
        <v>1161</v>
      </c>
      <c r="F2058" s="272">
        <f xml:space="preserve"> SUM( F2033:F2057 )</f>
        <v>-12.41689055766688</v>
      </c>
      <c r="G2058" s="271" t="s">
        <v>158</v>
      </c>
    </row>
    <row r="2059" spans="1:7" outlineLevel="2" x14ac:dyDescent="0.15">
      <c r="C2059" s="40" t="s">
        <v>959</v>
      </c>
      <c r="F2059" s="260"/>
    </row>
    <row r="2060" spans="1:7" outlineLevel="3" x14ac:dyDescent="0.15">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15">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15">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15">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15">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15">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15">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15">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15">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15">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15">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15">
      <c r="E2071" s="16" t="str">
        <f>E$1582</f>
        <v>PR19 Cost of new debt revenue adjustment not eligible for tax uplift in 2022-23 CPIH FYA prices (ADDN1)</v>
      </c>
      <c r="F2071" s="166">
        <f t="shared" ref="F2071:G2071" si="719">F$1582</f>
        <v>0</v>
      </c>
      <c r="G2071" s="16" t="str">
        <f t="shared" si="719"/>
        <v>£m</v>
      </c>
    </row>
    <row r="2072" spans="5:7" outlineLevel="3" x14ac:dyDescent="0.15">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15">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15">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15">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15">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15">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15">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15">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15">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15">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15">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15">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15">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15">
      <c r="A2085" s="163"/>
      <c r="B2085" s="163"/>
      <c r="C2085" s="164"/>
      <c r="D2085" s="165"/>
      <c r="E2085" s="271" t="s">
        <v>1162</v>
      </c>
      <c r="F2085" s="272">
        <f xml:space="preserve"> SUM( F2060:F2084 )</f>
        <v>0</v>
      </c>
      <c r="G2085" s="271" t="s">
        <v>158</v>
      </c>
    </row>
    <row r="2086" spans="1:7" outlineLevel="2" x14ac:dyDescent="0.15">
      <c r="C2086" s="40" t="s">
        <v>961</v>
      </c>
      <c r="F2086" s="260"/>
    </row>
    <row r="2087" spans="1:7" outlineLevel="3" x14ac:dyDescent="0.15">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15">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15">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15">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15">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15">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15">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15">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15">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15">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15">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15">
      <c r="E2098" s="16" t="str">
        <f>E$1583</f>
        <v>PR19 Cost of new debt revenue adjustment not eligible for tax uplift in 2022-23 CPIH FYA prices (ADDN2)</v>
      </c>
      <c r="F2098" s="166">
        <f t="shared" ref="F2098:G2098" si="744">F$1583</f>
        <v>0</v>
      </c>
      <c r="G2098" s="16" t="str">
        <f t="shared" si="744"/>
        <v>£m</v>
      </c>
    </row>
    <row r="2099" spans="1:7" outlineLevel="3" x14ac:dyDescent="0.15">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15">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15">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15">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15">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15">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15">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15">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15">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15">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15">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15">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15">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15">
      <c r="A2112" s="163"/>
      <c r="B2112" s="163"/>
      <c r="C2112" s="164"/>
      <c r="D2112" s="165"/>
      <c r="E2112" s="271" t="s">
        <v>1163</v>
      </c>
      <c r="F2112" s="272">
        <f xml:space="preserve"> SUM( F2087:F2111 )</f>
        <v>0</v>
      </c>
      <c r="G2112" s="271" t="s">
        <v>158</v>
      </c>
    </row>
    <row r="2113" spans="3:7" outlineLevel="2" x14ac:dyDescent="0.15">
      <c r="C2113" s="40" t="s">
        <v>1164</v>
      </c>
      <c r="F2113" s="260"/>
    </row>
    <row r="2114" spans="3:7" outlineLevel="3" x14ac:dyDescent="0.15">
      <c r="E2114" s="16" t="str">
        <f xml:space="preserve"> E$1357</f>
        <v>PR14 BYR Residential retail revenue adjustment expressed in 2022-23 CPIH FYA prices</v>
      </c>
      <c r="F2114" s="166">
        <f t="shared" ref="F2114:G2114" si="758" xml:space="preserve"> F$1357</f>
        <v>-0.3420403299888089</v>
      </c>
      <c r="G2114" s="16" t="str">
        <f t="shared" si="758"/>
        <v>£m</v>
      </c>
    </row>
    <row r="2115" spans="3:7" outlineLevel="3" x14ac:dyDescent="0.15">
      <c r="E2115" s="16" t="str">
        <f xml:space="preserve"> E$1388</f>
        <v>PR19 ODI revenue adjustment not eligible for tax uplift in 2022-23 CPIH FYA prices (Residential retail)</v>
      </c>
      <c r="F2115" s="166">
        <f t="shared" ref="F2115:G2115" si="759" xml:space="preserve"> F$1388</f>
        <v>37.444937281304973</v>
      </c>
      <c r="G2115" s="16" t="str">
        <f t="shared" si="759"/>
        <v>£m</v>
      </c>
    </row>
    <row r="2116" spans="3:7" outlineLevel="3" x14ac:dyDescent="0.15">
      <c r="E2116" s="16" t="str">
        <f xml:space="preserve"> E$1416</f>
        <v>PR19 C-MeX revenue adjustment not eligible for tax uplift in 2022-23 CPIH FYA prices (Residential retail)</v>
      </c>
      <c r="F2116" s="166">
        <f t="shared" ref="F2116:G2116" si="760" xml:space="preserve"> F$1416</f>
        <v>5.1828954320967258</v>
      </c>
      <c r="G2116" s="16" t="str">
        <f t="shared" si="760"/>
        <v>£m</v>
      </c>
    </row>
    <row r="2117" spans="3:7" outlineLevel="3" x14ac:dyDescent="0.15">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15">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15">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15">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15">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15">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15">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15">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15">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15">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15">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15">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15">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15">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15">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15">
      <c r="E2132" s="16" t="str">
        <f xml:space="preserve"> E$1864</f>
        <v>PR19 Residential retail revenue adjustment not eligible for tax uplift in 2022-23 CPIH FYA prices (Residential retail)</v>
      </c>
      <c r="F2132" s="166">
        <f t="shared" ref="F2132:G2132" si="776" xml:space="preserve"> F$1864</f>
        <v>14.945255165564276</v>
      </c>
      <c r="G2132" s="16" t="str">
        <f t="shared" si="776"/>
        <v>£m</v>
      </c>
    </row>
    <row r="2133" spans="1:7" outlineLevel="3" x14ac:dyDescent="0.15">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15">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15">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15">
      <c r="A2136" s="163"/>
      <c r="B2136" s="163"/>
      <c r="C2136" s="164"/>
      <c r="D2136" s="165"/>
      <c r="E2136" s="271" t="s">
        <v>1165</v>
      </c>
      <c r="F2136" s="272">
        <f xml:space="preserve"> SUM( F2114:F2135 )</f>
        <v>57.231047548977166</v>
      </c>
      <c r="G2136" s="271" t="s">
        <v>158</v>
      </c>
    </row>
    <row r="2137" spans="1:7" outlineLevel="2" x14ac:dyDescent="0.15">
      <c r="C2137" s="40" t="s">
        <v>1166</v>
      </c>
      <c r="F2137" s="260"/>
    </row>
    <row r="2138" spans="1:7" outlineLevel="3" x14ac:dyDescent="0.15">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15">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15">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15">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15">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15">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15">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15">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15">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15">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15">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15">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15">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15">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15">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15">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15">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15">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15">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15">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15">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15">
      <c r="A2159" s="163"/>
      <c r="B2159" s="163"/>
      <c r="C2159" s="164"/>
      <c r="D2159" s="165"/>
      <c r="E2159" s="271" t="s">
        <v>1167</v>
      </c>
      <c r="F2159" s="272">
        <f xml:space="preserve"> SUM( F2137:F2158 )</f>
        <v>0</v>
      </c>
      <c r="G2159" s="271" t="s">
        <v>158</v>
      </c>
    </row>
    <row r="2160" spans="1:7" s="16" customFormat="1" x14ac:dyDescent="0.15">
      <c r="A2160" s="163"/>
      <c r="B2160" s="163"/>
      <c r="C2160" s="164"/>
      <c r="D2160" s="165"/>
      <c r="F2160" s="166"/>
    </row>
    <row r="2161" spans="1:23" s="223" customFormat="1" x14ac:dyDescent="0.15">
      <c r="A2161" s="223" t="s">
        <v>1168</v>
      </c>
    </row>
    <row r="2162" spans="1:23" s="16" customFormat="1" outlineLevel="1" x14ac:dyDescent="0.15">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15">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3.7403898052619975</v>
      </c>
      <c r="G2163" s="254" t="str">
        <f t="shared" si="801"/>
        <v>£m</v>
      </c>
      <c r="H2163" s="11"/>
      <c r="I2163" s="11"/>
    </row>
    <row r="2164" spans="1:23" s="16" customFormat="1" outlineLevel="2" x14ac:dyDescent="0.15">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95.198773963412521</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15">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53.992236223788026</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15">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8.0867378118870477</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15">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15">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15">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15">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15">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-24.47581610568643</v>
      </c>
      <c r="G2171" s="254" t="str">
        <f t="shared" si="807"/>
        <v>£m</v>
      </c>
      <c r="H2171" s="11"/>
      <c r="I2171" s="11"/>
    </row>
    <row r="2172" spans="1:23" s="16" customFormat="1" outlineLevel="2" x14ac:dyDescent="0.15">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218.03779016439051</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15">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37.308826996643127</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15">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-12.41689055766688</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15">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15">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15">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15">
      <c r="A2178" s="10"/>
      <c r="B2178" s="10"/>
      <c r="C2178" s="40"/>
      <c r="D2178" s="46"/>
      <c r="E2178" s="254" t="str">
        <f xml:space="preserve"> E$2136</f>
        <v>Company - Unprofiled - Residential retail revenue adjustment - real (2022-23 CPIH FYA prices)</v>
      </c>
      <c r="F2178" s="270">
        <f t="shared" ref="F2178:G2178" si="813" xml:space="preserve"> F$2136</f>
        <v>57.231047548977166</v>
      </c>
      <c r="G2178" s="254" t="str">
        <f t="shared" si="813"/>
        <v>£m</v>
      </c>
      <c r="H2178" s="11"/>
      <c r="I2178" s="11"/>
    </row>
    <row r="2179" spans="1:23" s="16" customFormat="1" outlineLevel="2" x14ac:dyDescent="0.15">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15">
      <c r="A2180" s="163"/>
      <c r="B2180" s="163"/>
      <c r="C2180" s="164"/>
      <c r="D2180" s="165"/>
      <c r="F2180" s="166"/>
    </row>
    <row r="2181" spans="1:23" s="16" customFormat="1" x14ac:dyDescent="0.15">
      <c r="A2181" s="10"/>
      <c r="B2181" s="10" t="s">
        <v>90</v>
      </c>
      <c r="C2181" s="40"/>
      <c r="D2181" s="46"/>
      <c r="E2181" s="11"/>
      <c r="F2181" s="11"/>
      <c r="G2181" s="11"/>
      <c r="H2181" s="11"/>
      <c r="I2181" s="11"/>
    </row>
    <row r="2182" spans="1:23" s="16" customFormat="1" x14ac:dyDescent="0.15">
      <c r="A2182" s="10"/>
      <c r="B2182" s="10"/>
      <c r="C2182" s="40"/>
      <c r="D2182" s="46"/>
      <c r="E2182" s="11"/>
      <c r="F2182" s="11"/>
      <c r="G2182" s="11"/>
      <c r="H2182" s="11"/>
      <c r="I2182" s="11"/>
    </row>
    <row r="2183" spans="1:23" s="16" customFormat="1" x14ac:dyDescent="0.15">
      <c r="A2183" s="10"/>
      <c r="B2183" s="10"/>
      <c r="C2183" s="40"/>
      <c r="D2183" s="46"/>
      <c r="E2183" s="11"/>
      <c r="F2183" s="11"/>
      <c r="G2183" s="11"/>
      <c r="H2183" s="11"/>
      <c r="I2183" s="11"/>
    </row>
  </sheetData>
  <conditionalFormatting sqref="GP4">
    <cfRule type="cellIs" dxfId="104" priority="25" stopIfTrue="1" operator="equal">
      <formula>"Actuals"</formula>
    </cfRule>
    <cfRule type="cellIs" dxfId="103" priority="26" stopIfTrue="1" operator="equal">
      <formula>"Forecast"</formula>
    </cfRule>
  </conditionalFormatting>
  <conditionalFormatting sqref="GP4">
    <cfRule type="cellIs" dxfId="102" priority="24" stopIfTrue="1" operator="equal">
      <formula>"Budget"</formula>
    </cfRule>
  </conditionalFormatting>
  <conditionalFormatting sqref="GQ4:LI4">
    <cfRule type="cellIs" dxfId="101" priority="22" stopIfTrue="1" operator="equal">
      <formula>"Actuals"</formula>
    </cfRule>
    <cfRule type="cellIs" dxfId="100" priority="23" stopIfTrue="1" operator="equal">
      <formula>"Forecast"</formula>
    </cfRule>
  </conditionalFormatting>
  <conditionalFormatting sqref="GQ4:LI4">
    <cfRule type="cellIs" dxfId="99" priority="21" stopIfTrue="1" operator="equal">
      <formula>"Budget"</formula>
    </cfRule>
  </conditionalFormatting>
  <conditionalFormatting sqref="GP4:XFD4">
    <cfRule type="cellIs" dxfId="98" priority="19" stopIfTrue="1" operator="equal">
      <formula>"Const"</formula>
    </cfRule>
    <cfRule type="cellIs" dxfId="97" priority="20" stopIfTrue="1" operator="equal">
      <formula>"Ops"</formula>
    </cfRule>
  </conditionalFormatting>
  <conditionalFormatting sqref="GP4:XFD4">
    <cfRule type="cellIs" dxfId="96" priority="14" operator="equal">
      <formula>"Ops/Post-cont."</formula>
    </cfRule>
    <cfRule type="cellIs" dxfId="95" priority="15" operator="equal">
      <formula>"Const/Ops"</formula>
    </cfRule>
    <cfRule type="cellIs" dxfId="94" priority="17" stopIfTrue="1" operator="equal">
      <formula>"Const"</formula>
    </cfRule>
    <cfRule type="cellIs" dxfId="93" priority="18" stopIfTrue="1" operator="equal">
      <formula>"Ops"</formula>
    </cfRule>
  </conditionalFormatting>
  <conditionalFormatting sqref="GP4:XFD4">
    <cfRule type="cellIs" dxfId="92" priority="16" operator="equal">
      <formula>"Fin-close"</formula>
    </cfRule>
  </conditionalFormatting>
  <conditionalFormatting sqref="GP4:XFD4">
    <cfRule type="cellIs" dxfId="91" priority="13" operator="equal">
      <formula xml:space="preserve"> "FC/Const."</formula>
    </cfRule>
  </conditionalFormatting>
  <conditionalFormatting sqref="X3:GO3">
    <cfRule type="cellIs" dxfId="90" priority="11" stopIfTrue="1" operator="equal">
      <formula>"Construction"</formula>
    </cfRule>
    <cfRule type="cellIs" dxfId="89" priority="12" stopIfTrue="1" operator="equal">
      <formula>"Operations"</formula>
    </cfRule>
  </conditionalFormatting>
  <conditionalFormatting sqref="X3:GO3">
    <cfRule type="cellIs" dxfId="88" priority="10" operator="equal">
      <formula>"Fin Close"</formula>
    </cfRule>
  </conditionalFormatting>
  <conditionalFormatting sqref="X3:GO3">
    <cfRule type="cellIs" dxfId="87" priority="8" operator="equal">
      <formula>"PPA ext."</formula>
    </cfRule>
    <cfRule type="cellIs" dxfId="86" priority="9" operator="equal">
      <formula>"Delay"</formula>
    </cfRule>
  </conditionalFormatting>
  <conditionalFormatting sqref="F2:F3">
    <cfRule type="cellIs" dxfId="85" priority="6" stopIfTrue="1" operator="notEqual">
      <formula>0</formula>
    </cfRule>
    <cfRule type="cellIs" dxfId="84" priority="7" stopIfTrue="1" operator="equal">
      <formula>""</formula>
    </cfRule>
  </conditionalFormatting>
  <conditionalFormatting sqref="J3:W3">
    <cfRule type="cellIs" dxfId="83" priority="4" stopIfTrue="1" operator="equal">
      <formula>"Construction"</formula>
    </cfRule>
    <cfRule type="cellIs" dxfId="82" priority="5" stopIfTrue="1" operator="equal">
      <formula>"Operations"</formula>
    </cfRule>
  </conditionalFormatting>
  <conditionalFormatting sqref="J3:W3">
    <cfRule type="cellIs" dxfId="81" priority="3" operator="equal">
      <formula>"Fin Close"</formula>
    </cfRule>
  </conditionalFormatting>
  <conditionalFormatting sqref="J3:W3">
    <cfRule type="cellIs" dxfId="80" priority="1" operator="equal">
      <formula>"PPA ext."</formula>
    </cfRule>
    <cfRule type="cellIs" dxfId="79"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AE406"/>
  <sheetViews>
    <sheetView showGridLines="0" defaultGridColor="0" colorId="22" zoomScale="90" zoomScaleNormal="90" workbookViewId="0">
      <pane xSplit="9" ySplit="5" topLeftCell="J172" activePane="bottomRight" state="frozen"/>
      <selection pane="topRight" activeCell="J1" sqref="J1"/>
      <selection pane="bottomLeft" activeCell="A6" sqref="A6"/>
      <selection pane="bottomRight"/>
    </sheetView>
  </sheetViews>
  <sheetFormatPr defaultColWidth="0" defaultRowHeight="12.75" outlineLevelRow="3" outlineLevelCol="1" x14ac:dyDescent="0.15"/>
  <cols>
    <col min="1" max="1" width="10.83203125" style="10" customWidth="1"/>
    <col min="2" max="2" width="1.83203125" style="10" customWidth="1"/>
    <col min="3" max="3" width="1.5" style="40" customWidth="1"/>
    <col min="4" max="4" width="1.5" style="46" customWidth="1"/>
    <col min="5" max="5" width="115.83203125" style="11" customWidth="1"/>
    <col min="6" max="6" width="13.6640625" style="11" customWidth="1"/>
    <col min="7" max="7" width="13.1640625" style="11" bestFit="1" customWidth="1"/>
    <col min="8" max="8" width="7" style="11" bestFit="1" customWidth="1"/>
    <col min="9" max="9" width="3.5" style="11" customWidth="1"/>
    <col min="10" max="14" width="11.83203125" style="11" hidden="1" customWidth="1" outlineLevel="1"/>
    <col min="15" max="15" width="11.83203125" style="11" bestFit="1" customWidth="1" collapsed="1"/>
    <col min="16" max="17" width="11.83203125" style="11" bestFit="1" customWidth="1"/>
    <col min="18" max="22" width="11.83203125" style="11" customWidth="1"/>
    <col min="23" max="23" width="11.832031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Calc_In-periodODI</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15">
      <c r="A7" s="163"/>
      <c r="B7" s="163"/>
      <c r="C7" s="164"/>
      <c r="D7" s="165"/>
    </row>
    <row r="8" spans="1:707" x14ac:dyDescent="0.15">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15">
      <c r="B9" s="10" t="s">
        <v>533</v>
      </c>
      <c r="F9" s="260"/>
    </row>
    <row r="10" spans="1:707" s="16" customFormat="1" outlineLevel="2" x14ac:dyDescent="0.15">
      <c r="A10" s="163"/>
      <c r="B10" s="163"/>
      <c r="C10" s="164" t="s">
        <v>159</v>
      </c>
      <c r="D10" s="165"/>
    </row>
    <row r="11" spans="1:707" s="146" customFormat="1" outlineLevel="3" x14ac:dyDescent="0.15">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15">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15">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15">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15">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15">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15">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15">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15">
      <c r="A19" s="211"/>
      <c r="B19" s="211"/>
      <c r="C19" s="209"/>
      <c r="D19" s="210"/>
      <c r="F19" s="263"/>
    </row>
    <row r="20" spans="1:7" s="16" customFormat="1" outlineLevel="2" x14ac:dyDescent="0.15">
      <c r="A20" s="163"/>
      <c r="B20" s="163"/>
      <c r="C20" s="164" t="s">
        <v>175</v>
      </c>
      <c r="D20" s="165"/>
      <c r="F20" s="173"/>
    </row>
    <row r="21" spans="1:7" s="146" customFormat="1" outlineLevel="3" x14ac:dyDescent="0.15">
      <c r="A21" s="211"/>
      <c r="B21" s="211"/>
      <c r="C21" s="209"/>
      <c r="D21" s="210"/>
      <c r="E21" s="146" t="str">
        <f xml:space="preserve"> InpS!E$294</f>
        <v>2023-24 ODI payments in 2017-18 CPIH FYA prices (WR)</v>
      </c>
      <c r="F21" s="263">
        <f xml:space="preserve"> InpS!F$294</f>
        <v>0</v>
      </c>
      <c r="G21" s="146" t="str">
        <f xml:space="preserve"> InpS!G$294</f>
        <v>£m</v>
      </c>
    </row>
    <row r="22" spans="1:7" s="146" customFormat="1" outlineLevel="3" x14ac:dyDescent="0.15">
      <c r="A22" s="211"/>
      <c r="B22" s="211"/>
      <c r="C22" s="209"/>
      <c r="D22" s="210"/>
      <c r="E22" s="146" t="str">
        <f xml:space="preserve"> InpS!E$295</f>
        <v>2023-24 ODI payments in 2017-18 CPIH FYA prices (WN)</v>
      </c>
      <c r="F22" s="263">
        <f xml:space="preserve"> InpS!F$295</f>
        <v>0</v>
      </c>
      <c r="G22" s="146" t="str">
        <f xml:space="preserve"> InpS!G$295</f>
        <v>£m</v>
      </c>
    </row>
    <row r="23" spans="1:7" s="146" customFormat="1" outlineLevel="3" x14ac:dyDescent="0.15">
      <c r="A23" s="211"/>
      <c r="B23" s="211"/>
      <c r="C23" s="209"/>
      <c r="D23" s="210"/>
      <c r="E23" s="146" t="str">
        <f xml:space="preserve"> InpS!E$296</f>
        <v>2023-24 ODI payments in 2017-18 CPIH FYA prices (WWN)</v>
      </c>
      <c r="F23" s="263">
        <f xml:space="preserve"> InpS!F$296</f>
        <v>0</v>
      </c>
      <c r="G23" s="146" t="str">
        <f xml:space="preserve"> InpS!G$296</f>
        <v>£m</v>
      </c>
    </row>
    <row r="24" spans="1:7" s="146" customFormat="1" outlineLevel="3" x14ac:dyDescent="0.15">
      <c r="A24" s="211"/>
      <c r="B24" s="211"/>
      <c r="C24" s="209"/>
      <c r="D24" s="210"/>
      <c r="E24" s="146" t="str">
        <f xml:space="preserve"> InpS!E$297</f>
        <v>2023-24 ODI payments in 2017-18 CPIH FYA prices (BR)</v>
      </c>
      <c r="F24" s="263">
        <f xml:space="preserve"> InpS!F$297</f>
        <v>0</v>
      </c>
      <c r="G24" s="146" t="str">
        <f xml:space="preserve"> InpS!G$297</f>
        <v>£m</v>
      </c>
    </row>
    <row r="25" spans="1:7" s="146" customFormat="1" outlineLevel="3" x14ac:dyDescent="0.15">
      <c r="A25" s="211"/>
      <c r="B25" s="211"/>
      <c r="C25" s="209"/>
      <c r="D25" s="210"/>
      <c r="E25" s="146" t="str">
        <f xml:space="preserve"> InpS!E$298</f>
        <v>2023-24 ODI payments in 2017-18 CPIH FYA prices (Residential retail)</v>
      </c>
      <c r="F25" s="263">
        <f xml:space="preserve"> InpS!F$298</f>
        <v>0</v>
      </c>
      <c r="G25" s="146" t="str">
        <f xml:space="preserve"> InpS!G$298</f>
        <v>£m</v>
      </c>
    </row>
    <row r="26" spans="1:7" s="146" customFormat="1" outlineLevel="3" x14ac:dyDescent="0.15">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15">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15">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15">
      <c r="A29" s="211"/>
      <c r="B29" s="211"/>
      <c r="C29" s="209"/>
      <c r="D29" s="210"/>
      <c r="E29" s="146" t="str">
        <f xml:space="preserve"> InpS!E$302</f>
        <v>2023-24 Other in-period payments in 2017-18 CPIH FYA prices - C-MeX (residential retail)</v>
      </c>
      <c r="F29" s="263">
        <f xml:space="preserve"> InpS!F$302</f>
        <v>0</v>
      </c>
      <c r="G29" s="146" t="str">
        <f xml:space="preserve"> InpS!G$302</f>
        <v>£m</v>
      </c>
    </row>
    <row r="30" spans="1:7" s="146" customFormat="1" outlineLevel="3" x14ac:dyDescent="0.15">
      <c r="A30" s="211"/>
      <c r="B30" s="211"/>
      <c r="C30" s="209"/>
      <c r="D30" s="210"/>
      <c r="E30" s="146" t="str">
        <f xml:space="preserve"> InpS!E$303</f>
        <v>2023-24 Other in-period payments in 2017-18 CPIH FYA prices - D-MeX (water network plus)</v>
      </c>
      <c r="F30" s="263">
        <f xml:space="preserve"> InpS!F$303</f>
        <v>0</v>
      </c>
      <c r="G30" s="146" t="str">
        <f xml:space="preserve"> InpS!G$303</f>
        <v>£m</v>
      </c>
    </row>
    <row r="31" spans="1:7" s="146" customFormat="1" outlineLevel="3" x14ac:dyDescent="0.15">
      <c r="A31" s="211"/>
      <c r="B31" s="211"/>
      <c r="C31" s="209"/>
      <c r="D31" s="210"/>
      <c r="E31" s="146" t="str">
        <f xml:space="preserve"> InpS!E$304</f>
        <v>2023-24 Other in-period payments in 2017-18 CPIH FYA prices - D-MeX (wastewater network plus)</v>
      </c>
      <c r="F31" s="263">
        <f xml:space="preserve"> InpS!F$304</f>
        <v>0</v>
      </c>
      <c r="G31" s="146" t="str">
        <f xml:space="preserve"> InpS!G$304</f>
        <v>£m</v>
      </c>
    </row>
    <row r="32" spans="1:7" s="146" customFormat="1" outlineLevel="3" x14ac:dyDescent="0.15">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15">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15">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15">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15">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15">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15">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15">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15">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15">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15">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15">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15">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15">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15">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15">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15">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15">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15">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15">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15">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15">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15">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15">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15">
      <c r="A56" s="211"/>
      <c r="B56" s="211"/>
      <c r="C56" s="209"/>
      <c r="D56" s="210"/>
      <c r="F56" s="263"/>
    </row>
    <row r="57" spans="1:7" s="16" customFormat="1" outlineLevel="2" x14ac:dyDescent="0.15">
      <c r="A57" s="163"/>
      <c r="B57" s="163"/>
      <c r="C57" s="164" t="s">
        <v>242</v>
      </c>
      <c r="D57" s="165"/>
      <c r="F57" s="173"/>
    </row>
    <row r="58" spans="1:7" s="146" customFormat="1" outlineLevel="3" x14ac:dyDescent="0.15">
      <c r="A58" s="211"/>
      <c r="B58" s="211"/>
      <c r="C58" s="209"/>
      <c r="D58" s="210"/>
      <c r="E58" s="146" t="str">
        <f xml:space="preserve"> InpS!E$331</f>
        <v>2024-25 ODI payments in 2017-18 CPIH FYA prices (WR)</v>
      </c>
      <c r="F58" s="263">
        <f xml:space="preserve"> InpS!F$331</f>
        <v>0</v>
      </c>
      <c r="G58" s="146" t="str">
        <f xml:space="preserve"> InpS!G$331</f>
        <v>£m</v>
      </c>
    </row>
    <row r="59" spans="1:7" s="146" customFormat="1" outlineLevel="3" x14ac:dyDescent="0.15">
      <c r="A59" s="211"/>
      <c r="B59" s="211"/>
      <c r="C59" s="209"/>
      <c r="D59" s="210"/>
      <c r="E59" s="146" t="str">
        <f xml:space="preserve"> InpS!E$332</f>
        <v>2024-25 ODI payments in 2017-18 CPIH FYA prices (WN)</v>
      </c>
      <c r="F59" s="263">
        <f xml:space="preserve"> InpS!F$332</f>
        <v>0</v>
      </c>
      <c r="G59" s="146" t="str">
        <f xml:space="preserve"> InpS!G$332</f>
        <v>£m</v>
      </c>
    </row>
    <row r="60" spans="1:7" s="146" customFormat="1" outlineLevel="3" x14ac:dyDescent="0.15">
      <c r="A60" s="211"/>
      <c r="B60" s="211"/>
      <c r="C60" s="209"/>
      <c r="D60" s="210"/>
      <c r="E60" s="146" t="str">
        <f xml:space="preserve"> InpS!E$333</f>
        <v>2024-25 ODI payments in 2017-18 CPIH FYA prices (WWN)</v>
      </c>
      <c r="F60" s="263">
        <f xml:space="preserve"> InpS!F$333</f>
        <v>0</v>
      </c>
      <c r="G60" s="146" t="str">
        <f xml:space="preserve"> InpS!G$333</f>
        <v>£m</v>
      </c>
    </row>
    <row r="61" spans="1:7" s="146" customFormat="1" outlineLevel="3" x14ac:dyDescent="0.15">
      <c r="A61" s="211"/>
      <c r="B61" s="211"/>
      <c r="C61" s="209"/>
      <c r="D61" s="210"/>
      <c r="E61" s="146" t="str">
        <f xml:space="preserve"> InpS!E$334</f>
        <v>2024-25 ODI payments in 2017-18 CPIH FYA prices (BR)</v>
      </c>
      <c r="F61" s="263">
        <f xml:space="preserve"> InpS!F$334</f>
        <v>0</v>
      </c>
      <c r="G61" s="146" t="str">
        <f xml:space="preserve"> InpS!G$334</f>
        <v>£m</v>
      </c>
    </row>
    <row r="62" spans="1:7" s="146" customFormat="1" outlineLevel="3" x14ac:dyDescent="0.15">
      <c r="A62" s="211"/>
      <c r="B62" s="211"/>
      <c r="C62" s="209"/>
      <c r="D62" s="210"/>
      <c r="E62" s="146" t="str">
        <f xml:space="preserve"> InpS!E$335</f>
        <v>2024-25 ODI payments in 2017-18 CPIH FYA prices (Residential retail)</v>
      </c>
      <c r="F62" s="263">
        <f xml:space="preserve"> InpS!F$335</f>
        <v>0</v>
      </c>
      <c r="G62" s="146" t="str">
        <f xml:space="preserve"> InpS!G$335</f>
        <v>£m</v>
      </c>
    </row>
    <row r="63" spans="1:7" s="146" customFormat="1" outlineLevel="3" x14ac:dyDescent="0.15">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15">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15">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15">
      <c r="A66" s="211"/>
      <c r="B66" s="211"/>
      <c r="C66" s="209"/>
      <c r="D66" s="210"/>
      <c r="E66" s="146" t="str">
        <f xml:space="preserve"> InpS!E$339</f>
        <v>2024-25 Other in-period payments in 2017-18 CPIH FYA prices - C-MeX (residential retail)</v>
      </c>
      <c r="F66" s="263">
        <f xml:space="preserve"> InpS!F$339</f>
        <v>0</v>
      </c>
      <c r="G66" s="146" t="str">
        <f xml:space="preserve"> InpS!G$339</f>
        <v>£m</v>
      </c>
    </row>
    <row r="67" spans="1:7" s="146" customFormat="1" outlineLevel="3" x14ac:dyDescent="0.15">
      <c r="A67" s="211"/>
      <c r="B67" s="211"/>
      <c r="C67" s="209"/>
      <c r="D67" s="210"/>
      <c r="E67" s="146" t="str">
        <f xml:space="preserve"> InpS!E$340</f>
        <v>2024-25 Other in-period payments in 2017-18 CPIH FYA prices - D-MeX (water network plus)</v>
      </c>
      <c r="F67" s="263">
        <f xml:space="preserve"> InpS!F$340</f>
        <v>0</v>
      </c>
      <c r="G67" s="146" t="str">
        <f xml:space="preserve"> InpS!G$340</f>
        <v>£m</v>
      </c>
    </row>
    <row r="68" spans="1:7" s="146" customFormat="1" outlineLevel="3" x14ac:dyDescent="0.15">
      <c r="A68" s="211"/>
      <c r="B68" s="211"/>
      <c r="C68" s="209"/>
      <c r="D68" s="210"/>
      <c r="E68" s="146" t="str">
        <f xml:space="preserve"> InpS!E$341</f>
        <v>2024-25 Other in-period payments in 2017-18 CPIH FYA prices - D-MeX (wastewater network plus)</v>
      </c>
      <c r="F68" s="263">
        <f xml:space="preserve"> InpS!F$341</f>
        <v>0</v>
      </c>
      <c r="G68" s="146" t="str">
        <f xml:space="preserve"> InpS!G$341</f>
        <v>£m</v>
      </c>
    </row>
    <row r="69" spans="1:7" s="146" customFormat="1" outlineLevel="3" x14ac:dyDescent="0.15">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15">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15">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15">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15">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15">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15">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15">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15">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15">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15">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15">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15">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15">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15">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15">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15">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15">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15">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15">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15">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15">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15">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15">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15">
      <c r="A93" s="211"/>
      <c r="B93" s="211"/>
      <c r="C93" s="209"/>
      <c r="D93" s="210"/>
    </row>
    <row r="94" spans="1:7" s="146" customFormat="1" outlineLevel="2" x14ac:dyDescent="0.15">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15">
      <c r="A95" s="163"/>
      <c r="B95" s="163"/>
      <c r="C95" s="164"/>
      <c r="D95" s="165"/>
      <c r="F95" s="166"/>
    </row>
    <row r="96" spans="1:7" s="16" customFormat="1" outlineLevel="2" x14ac:dyDescent="0.15">
      <c r="A96" s="163"/>
      <c r="B96" s="163"/>
      <c r="C96" s="164" t="s">
        <v>159</v>
      </c>
      <c r="D96" s="165"/>
    </row>
    <row r="97" spans="1:7" s="16" customFormat="1" outlineLevel="3" x14ac:dyDescent="0.15">
      <c r="A97" s="163"/>
      <c r="B97" s="163"/>
      <c r="C97" s="164"/>
      <c r="D97" s="165"/>
      <c r="E97" s="16" t="s">
        <v>1171</v>
      </c>
      <c r="F97" s="173">
        <f xml:space="preserve"> IF(F11 = "n/a", 0, F11 * $F$94)</f>
        <v>0</v>
      </c>
      <c r="G97" s="16" t="s">
        <v>158</v>
      </c>
    </row>
    <row r="98" spans="1:7" s="16" customFormat="1" outlineLevel="3" x14ac:dyDescent="0.15">
      <c r="A98" s="163"/>
      <c r="B98" s="163"/>
      <c r="C98" s="164"/>
      <c r="D98" s="165"/>
      <c r="E98" s="16" t="s">
        <v>1172</v>
      </c>
      <c r="F98" s="173">
        <f xml:space="preserve"> IF(F12 = "n/a", 0, F12 * $F$94)</f>
        <v>0</v>
      </c>
      <c r="G98" s="16" t="s">
        <v>158</v>
      </c>
    </row>
    <row r="99" spans="1:7" s="16" customFormat="1" outlineLevel="3" x14ac:dyDescent="0.15">
      <c r="A99" s="163"/>
      <c r="B99" s="163"/>
      <c r="C99" s="164"/>
      <c r="D99" s="165"/>
      <c r="E99" s="16" t="s">
        <v>1173</v>
      </c>
      <c r="F99" s="173">
        <f t="shared" ref="F99:F104" si="0" xml:space="preserve"> IF(F13 = "n/a", 0, F13 * $F$94)</f>
        <v>0</v>
      </c>
      <c r="G99" s="16" t="s">
        <v>158</v>
      </c>
    </row>
    <row r="100" spans="1:7" s="16" customFormat="1" outlineLevel="3" x14ac:dyDescent="0.15">
      <c r="A100" s="163"/>
      <c r="B100" s="163"/>
      <c r="C100" s="164"/>
      <c r="D100" s="165"/>
      <c r="E100" s="16" t="s">
        <v>1174</v>
      </c>
      <c r="F100" s="173">
        <f t="shared" si="0"/>
        <v>0</v>
      </c>
      <c r="G100" s="16" t="s">
        <v>158</v>
      </c>
    </row>
    <row r="101" spans="1:7" s="16" customFormat="1" outlineLevel="3" x14ac:dyDescent="0.15">
      <c r="A101" s="163"/>
      <c r="B101" s="163"/>
      <c r="C101" s="164"/>
      <c r="D101" s="165"/>
      <c r="E101" s="16" t="s">
        <v>1175</v>
      </c>
      <c r="F101" s="173">
        <f t="shared" si="0"/>
        <v>0</v>
      </c>
      <c r="G101" s="16" t="s">
        <v>158</v>
      </c>
    </row>
    <row r="102" spans="1:7" s="16" customFormat="1" outlineLevel="3" x14ac:dyDescent="0.15">
      <c r="A102" s="163"/>
      <c r="B102" s="163"/>
      <c r="C102" s="164"/>
      <c r="D102" s="165"/>
      <c r="E102" s="16" t="s">
        <v>1176</v>
      </c>
      <c r="F102" s="173">
        <f t="shared" si="0"/>
        <v>0</v>
      </c>
      <c r="G102" s="16" t="s">
        <v>158</v>
      </c>
    </row>
    <row r="103" spans="1:7" s="16" customFormat="1" outlineLevel="3" x14ac:dyDescent="0.15">
      <c r="A103" s="163"/>
      <c r="B103" s="163"/>
      <c r="C103" s="164"/>
      <c r="D103" s="165"/>
      <c r="E103" s="16" t="s">
        <v>1177</v>
      </c>
      <c r="F103" s="173">
        <f t="shared" si="0"/>
        <v>0</v>
      </c>
      <c r="G103" s="16" t="s">
        <v>158</v>
      </c>
    </row>
    <row r="104" spans="1:7" s="16" customFormat="1" outlineLevel="3" x14ac:dyDescent="0.15">
      <c r="A104" s="163"/>
      <c r="B104" s="163"/>
      <c r="C104" s="164"/>
      <c r="D104" s="165"/>
      <c r="E104" s="16" t="s">
        <v>1178</v>
      </c>
      <c r="F104" s="173">
        <f t="shared" si="0"/>
        <v>0</v>
      </c>
      <c r="G104" s="16" t="s">
        <v>158</v>
      </c>
    </row>
    <row r="105" spans="1:7" s="16" customFormat="1" outlineLevel="2" x14ac:dyDescent="0.15">
      <c r="A105" s="163"/>
      <c r="B105" s="163"/>
      <c r="C105" s="164"/>
      <c r="D105" s="165"/>
      <c r="F105" s="173"/>
    </row>
    <row r="106" spans="1:7" s="16" customFormat="1" outlineLevel="2" x14ac:dyDescent="0.15">
      <c r="A106" s="163"/>
      <c r="B106" s="163"/>
      <c r="C106" s="164" t="s">
        <v>175</v>
      </c>
      <c r="D106" s="165"/>
      <c r="F106" s="173"/>
    </row>
    <row r="107" spans="1:7" s="16" customFormat="1" outlineLevel="3" x14ac:dyDescent="0.15">
      <c r="A107" s="163"/>
      <c r="B107" s="163"/>
      <c r="C107" s="164"/>
      <c r="D107" s="165"/>
      <c r="E107" s="16" t="s">
        <v>1179</v>
      </c>
      <c r="F107" s="173">
        <f xml:space="preserve"> IF(F21 = "n/a", 0, F21 * $F$94)</f>
        <v>0</v>
      </c>
      <c r="G107" s="16" t="s">
        <v>158</v>
      </c>
    </row>
    <row r="108" spans="1:7" s="16" customFormat="1" outlineLevel="3" x14ac:dyDescent="0.15">
      <c r="A108" s="163"/>
      <c r="B108" s="163"/>
      <c r="C108" s="164"/>
      <c r="D108" s="165"/>
      <c r="E108" s="16" t="s">
        <v>1180</v>
      </c>
      <c r="F108" s="173">
        <f t="shared" ref="F108:F141" si="1" xml:space="preserve"> IF(F22 = "n/a", 0, F22 * $F$94)</f>
        <v>0</v>
      </c>
      <c r="G108" s="16" t="s">
        <v>158</v>
      </c>
    </row>
    <row r="109" spans="1:7" s="16" customFormat="1" outlineLevel="3" x14ac:dyDescent="0.15">
      <c r="A109" s="163"/>
      <c r="B109" s="163"/>
      <c r="C109" s="164"/>
      <c r="D109" s="165"/>
      <c r="E109" s="16" t="s">
        <v>1181</v>
      </c>
      <c r="F109" s="173">
        <f t="shared" si="1"/>
        <v>0</v>
      </c>
      <c r="G109" s="16" t="s">
        <v>158</v>
      </c>
    </row>
    <row r="110" spans="1:7" s="16" customFormat="1" outlineLevel="3" x14ac:dyDescent="0.15">
      <c r="A110" s="163"/>
      <c r="B110" s="163"/>
      <c r="C110" s="164"/>
      <c r="D110" s="165"/>
      <c r="E110" s="16" t="s">
        <v>1182</v>
      </c>
      <c r="F110" s="173">
        <f t="shared" si="1"/>
        <v>0</v>
      </c>
      <c r="G110" s="16" t="s">
        <v>158</v>
      </c>
    </row>
    <row r="111" spans="1:7" s="16" customFormat="1" outlineLevel="3" x14ac:dyDescent="0.15">
      <c r="A111" s="163"/>
      <c r="B111" s="163"/>
      <c r="C111" s="164"/>
      <c r="D111" s="165"/>
      <c r="E111" s="16" t="s">
        <v>1183</v>
      </c>
      <c r="F111" s="173">
        <f t="shared" si="1"/>
        <v>0</v>
      </c>
      <c r="G111" s="16" t="s">
        <v>158</v>
      </c>
    </row>
    <row r="112" spans="1:7" s="16" customFormat="1" outlineLevel="3" x14ac:dyDescent="0.15">
      <c r="A112" s="163"/>
      <c r="B112" s="163"/>
      <c r="C112" s="164"/>
      <c r="D112" s="165"/>
      <c r="E112" s="16" t="s">
        <v>1184</v>
      </c>
      <c r="F112" s="173">
        <f t="shared" si="1"/>
        <v>0</v>
      </c>
      <c r="G112" s="16" t="s">
        <v>158</v>
      </c>
    </row>
    <row r="113" spans="1:7" s="16" customFormat="1" outlineLevel="3" x14ac:dyDescent="0.15">
      <c r="A113" s="163"/>
      <c r="B113" s="163"/>
      <c r="C113" s="164"/>
      <c r="D113" s="165"/>
      <c r="E113" s="16" t="s">
        <v>1185</v>
      </c>
      <c r="F113" s="173">
        <f t="shared" si="1"/>
        <v>0</v>
      </c>
      <c r="G113" s="16" t="s">
        <v>158</v>
      </c>
    </row>
    <row r="114" spans="1:7" s="16" customFormat="1" outlineLevel="3" x14ac:dyDescent="0.15">
      <c r="A114" s="163"/>
      <c r="B114" s="163"/>
      <c r="C114" s="164"/>
      <c r="D114" s="165"/>
      <c r="E114" s="16" t="s">
        <v>1186</v>
      </c>
      <c r="F114" s="173">
        <f t="shared" si="1"/>
        <v>0</v>
      </c>
      <c r="G114" s="16" t="s">
        <v>158</v>
      </c>
    </row>
    <row r="115" spans="1:7" s="16" customFormat="1" outlineLevel="3" x14ac:dyDescent="0.15">
      <c r="A115" s="163"/>
      <c r="B115" s="163"/>
      <c r="C115" s="164"/>
      <c r="D115" s="165"/>
      <c r="E115" s="16" t="s">
        <v>1187</v>
      </c>
      <c r="F115" s="173">
        <f t="shared" si="1"/>
        <v>0</v>
      </c>
      <c r="G115" s="16" t="s">
        <v>158</v>
      </c>
    </row>
    <row r="116" spans="1:7" s="16" customFormat="1" outlineLevel="3" x14ac:dyDescent="0.15">
      <c r="A116" s="163"/>
      <c r="B116" s="163"/>
      <c r="C116" s="164"/>
      <c r="D116" s="165"/>
      <c r="E116" s="16" t="s">
        <v>1188</v>
      </c>
      <c r="F116" s="173">
        <f t="shared" si="1"/>
        <v>0</v>
      </c>
      <c r="G116" s="16" t="s">
        <v>158</v>
      </c>
    </row>
    <row r="117" spans="1:7" s="16" customFormat="1" outlineLevel="3" x14ac:dyDescent="0.15">
      <c r="A117" s="163"/>
      <c r="B117" s="163"/>
      <c r="C117" s="164"/>
      <c r="D117" s="165"/>
      <c r="E117" s="16" t="s">
        <v>1189</v>
      </c>
      <c r="F117" s="173">
        <f t="shared" si="1"/>
        <v>0</v>
      </c>
      <c r="G117" s="16" t="s">
        <v>158</v>
      </c>
    </row>
    <row r="118" spans="1:7" s="16" customFormat="1" outlineLevel="3" x14ac:dyDescent="0.15">
      <c r="A118" s="163"/>
      <c r="B118" s="163"/>
      <c r="C118" s="164"/>
      <c r="D118" s="165"/>
      <c r="E118" s="16" t="s">
        <v>1190</v>
      </c>
      <c r="F118" s="173">
        <f t="shared" ref="F118:F133" si="2" xml:space="preserve"> IF(F32 = "n/a", 0, F32 * $F$94 * (-1))</f>
        <v>0</v>
      </c>
      <c r="G118" s="16" t="s">
        <v>158</v>
      </c>
    </row>
    <row r="119" spans="1:7" s="16" customFormat="1" outlineLevel="3" x14ac:dyDescent="0.15">
      <c r="A119" s="163"/>
      <c r="B119" s="163"/>
      <c r="C119" s="164"/>
      <c r="D119" s="165"/>
      <c r="E119" s="16" t="s">
        <v>1191</v>
      </c>
      <c r="F119" s="173">
        <f t="shared" si="2"/>
        <v>0</v>
      </c>
      <c r="G119" s="16" t="s">
        <v>158</v>
      </c>
    </row>
    <row r="120" spans="1:7" s="16" customFormat="1" outlineLevel="3" x14ac:dyDescent="0.15">
      <c r="A120" s="163"/>
      <c r="B120" s="163"/>
      <c r="C120" s="164"/>
      <c r="D120" s="165"/>
      <c r="E120" s="16" t="s">
        <v>1192</v>
      </c>
      <c r="F120" s="173">
        <f t="shared" si="2"/>
        <v>0</v>
      </c>
      <c r="G120" s="16" t="s">
        <v>158</v>
      </c>
    </row>
    <row r="121" spans="1:7" s="16" customFormat="1" outlineLevel="3" x14ac:dyDescent="0.15">
      <c r="A121" s="163"/>
      <c r="B121" s="163"/>
      <c r="C121" s="164"/>
      <c r="D121" s="165"/>
      <c r="E121" s="16" t="s">
        <v>1193</v>
      </c>
      <c r="F121" s="173">
        <f t="shared" si="2"/>
        <v>0</v>
      </c>
      <c r="G121" s="16" t="s">
        <v>158</v>
      </c>
    </row>
    <row r="122" spans="1:7" s="16" customFormat="1" outlineLevel="3" x14ac:dyDescent="0.15">
      <c r="A122" s="163"/>
      <c r="B122" s="163"/>
      <c r="C122" s="164"/>
      <c r="D122" s="165"/>
      <c r="E122" s="16" t="s">
        <v>1194</v>
      </c>
      <c r="F122" s="173">
        <f t="shared" si="2"/>
        <v>0</v>
      </c>
      <c r="G122" s="16" t="s">
        <v>158</v>
      </c>
    </row>
    <row r="123" spans="1:7" s="16" customFormat="1" outlineLevel="3" x14ac:dyDescent="0.15">
      <c r="A123" s="163"/>
      <c r="B123" s="163"/>
      <c r="C123" s="164"/>
      <c r="D123" s="165"/>
      <c r="E123" s="16" t="s">
        <v>1195</v>
      </c>
      <c r="F123" s="173">
        <f t="shared" si="2"/>
        <v>0</v>
      </c>
      <c r="G123" s="16" t="s">
        <v>158</v>
      </c>
    </row>
    <row r="124" spans="1:7" s="16" customFormat="1" outlineLevel="3" x14ac:dyDescent="0.15">
      <c r="A124" s="163"/>
      <c r="B124" s="163"/>
      <c r="C124" s="164"/>
      <c r="D124" s="165"/>
      <c r="E124" s="16" t="s">
        <v>1196</v>
      </c>
      <c r="F124" s="173">
        <f t="shared" si="2"/>
        <v>0</v>
      </c>
      <c r="G124" s="16" t="s">
        <v>158</v>
      </c>
    </row>
    <row r="125" spans="1:7" s="16" customFormat="1" outlineLevel="3" x14ac:dyDescent="0.15">
      <c r="A125" s="163"/>
      <c r="B125" s="163"/>
      <c r="C125" s="164"/>
      <c r="D125" s="165"/>
      <c r="E125" s="16" t="s">
        <v>1197</v>
      </c>
      <c r="F125" s="173">
        <f t="shared" si="2"/>
        <v>0</v>
      </c>
      <c r="G125" s="16" t="s">
        <v>158</v>
      </c>
    </row>
    <row r="126" spans="1:7" s="16" customFormat="1" outlineLevel="3" x14ac:dyDescent="0.15">
      <c r="A126" s="163"/>
      <c r="B126" s="163"/>
      <c r="C126" s="164"/>
      <c r="D126" s="165"/>
      <c r="E126" s="16" t="s">
        <v>1198</v>
      </c>
      <c r="F126" s="173">
        <f t="shared" si="2"/>
        <v>0</v>
      </c>
      <c r="G126" s="16" t="s">
        <v>158</v>
      </c>
    </row>
    <row r="127" spans="1:7" s="16" customFormat="1" outlineLevel="3" x14ac:dyDescent="0.15">
      <c r="A127" s="163"/>
      <c r="B127" s="163"/>
      <c r="C127" s="164"/>
      <c r="D127" s="165"/>
      <c r="E127" s="16" t="s">
        <v>1199</v>
      </c>
      <c r="F127" s="173">
        <f t="shared" si="2"/>
        <v>0</v>
      </c>
      <c r="G127" s="16" t="s">
        <v>158</v>
      </c>
    </row>
    <row r="128" spans="1:7" s="16" customFormat="1" outlineLevel="3" x14ac:dyDescent="0.15">
      <c r="A128" s="163"/>
      <c r="B128" s="163"/>
      <c r="C128" s="164"/>
      <c r="D128" s="165"/>
      <c r="E128" s="16" t="s">
        <v>1200</v>
      </c>
      <c r="F128" s="173">
        <f t="shared" si="2"/>
        <v>0</v>
      </c>
      <c r="G128" s="16" t="s">
        <v>158</v>
      </c>
    </row>
    <row r="129" spans="1:7" s="16" customFormat="1" outlineLevel="3" x14ac:dyDescent="0.15">
      <c r="A129" s="163"/>
      <c r="B129" s="163"/>
      <c r="C129" s="164"/>
      <c r="D129" s="165"/>
      <c r="E129" s="16" t="s">
        <v>1201</v>
      </c>
      <c r="F129" s="173">
        <f t="shared" si="2"/>
        <v>0</v>
      </c>
      <c r="G129" s="16" t="s">
        <v>158</v>
      </c>
    </row>
    <row r="130" spans="1:7" s="16" customFormat="1" outlineLevel="3" x14ac:dyDescent="0.15">
      <c r="A130" s="163"/>
      <c r="B130" s="163"/>
      <c r="C130" s="164"/>
      <c r="D130" s="165"/>
      <c r="E130" s="16" t="s">
        <v>1202</v>
      </c>
      <c r="F130" s="173">
        <f t="shared" si="2"/>
        <v>0</v>
      </c>
      <c r="G130" s="16" t="s">
        <v>158</v>
      </c>
    </row>
    <row r="131" spans="1:7" s="16" customFormat="1" outlineLevel="3" x14ac:dyDescent="0.15">
      <c r="A131" s="163"/>
      <c r="B131" s="163"/>
      <c r="C131" s="164"/>
      <c r="D131" s="165"/>
      <c r="E131" s="16" t="s">
        <v>1203</v>
      </c>
      <c r="F131" s="173">
        <f t="shared" si="2"/>
        <v>0</v>
      </c>
      <c r="G131" s="16" t="s">
        <v>158</v>
      </c>
    </row>
    <row r="132" spans="1:7" s="16" customFormat="1" outlineLevel="3" x14ac:dyDescent="0.15">
      <c r="A132" s="163"/>
      <c r="B132" s="163"/>
      <c r="C132" s="164"/>
      <c r="D132" s="165"/>
      <c r="E132" s="16" t="s">
        <v>1204</v>
      </c>
      <c r="F132" s="173">
        <f t="shared" si="2"/>
        <v>0</v>
      </c>
      <c r="G132" s="16" t="s">
        <v>158</v>
      </c>
    </row>
    <row r="133" spans="1:7" s="16" customFormat="1" outlineLevel="3" x14ac:dyDescent="0.15">
      <c r="A133" s="163"/>
      <c r="B133" s="163"/>
      <c r="C133" s="164"/>
      <c r="D133" s="165"/>
      <c r="E133" s="16" t="s">
        <v>1205</v>
      </c>
      <c r="F133" s="173">
        <f t="shared" si="2"/>
        <v>0</v>
      </c>
      <c r="G133" s="16" t="s">
        <v>158</v>
      </c>
    </row>
    <row r="134" spans="1:7" s="16" customFormat="1" outlineLevel="3" x14ac:dyDescent="0.15">
      <c r="A134" s="163"/>
      <c r="B134" s="163"/>
      <c r="C134" s="164"/>
      <c r="D134" s="165"/>
      <c r="E134" s="16" t="s">
        <v>1206</v>
      </c>
      <c r="F134" s="173">
        <f t="shared" si="1"/>
        <v>0</v>
      </c>
      <c r="G134" s="16" t="s">
        <v>158</v>
      </c>
    </row>
    <row r="135" spans="1:7" s="16" customFormat="1" outlineLevel="3" x14ac:dyDescent="0.15">
      <c r="A135" s="163"/>
      <c r="B135" s="163"/>
      <c r="C135" s="164"/>
      <c r="D135" s="165"/>
      <c r="E135" s="16" t="s">
        <v>1207</v>
      </c>
      <c r="F135" s="173">
        <f t="shared" si="1"/>
        <v>0</v>
      </c>
      <c r="G135" s="16" t="s">
        <v>158</v>
      </c>
    </row>
    <row r="136" spans="1:7" s="16" customFormat="1" outlineLevel="3" x14ac:dyDescent="0.15">
      <c r="A136" s="163"/>
      <c r="B136" s="163"/>
      <c r="C136" s="164"/>
      <c r="D136" s="165"/>
      <c r="E136" s="16" t="s">
        <v>1208</v>
      </c>
      <c r="F136" s="173">
        <f t="shared" si="1"/>
        <v>0</v>
      </c>
      <c r="G136" s="16" t="s">
        <v>158</v>
      </c>
    </row>
    <row r="137" spans="1:7" s="16" customFormat="1" outlineLevel="3" x14ac:dyDescent="0.15">
      <c r="A137" s="163"/>
      <c r="B137" s="163"/>
      <c r="C137" s="164"/>
      <c r="D137" s="165"/>
      <c r="E137" s="16" t="s">
        <v>1209</v>
      </c>
      <c r="F137" s="173">
        <f t="shared" si="1"/>
        <v>0</v>
      </c>
      <c r="G137" s="16" t="s">
        <v>158</v>
      </c>
    </row>
    <row r="138" spans="1:7" s="16" customFormat="1" outlineLevel="3" x14ac:dyDescent="0.15">
      <c r="A138" s="163"/>
      <c r="B138" s="163"/>
      <c r="C138" s="164"/>
      <c r="D138" s="165"/>
      <c r="E138" s="16" t="s">
        <v>1210</v>
      </c>
      <c r="F138" s="173">
        <f t="shared" si="1"/>
        <v>0</v>
      </c>
      <c r="G138" s="16" t="s">
        <v>158</v>
      </c>
    </row>
    <row r="139" spans="1:7" s="16" customFormat="1" outlineLevel="3" x14ac:dyDescent="0.15">
      <c r="A139" s="163"/>
      <c r="B139" s="163"/>
      <c r="C139" s="164"/>
      <c r="D139" s="165"/>
      <c r="E139" s="16" t="s">
        <v>1211</v>
      </c>
      <c r="F139" s="173">
        <f t="shared" si="1"/>
        <v>0</v>
      </c>
      <c r="G139" s="16" t="s">
        <v>158</v>
      </c>
    </row>
    <row r="140" spans="1:7" s="16" customFormat="1" outlineLevel="3" x14ac:dyDescent="0.15">
      <c r="A140" s="163"/>
      <c r="B140" s="163"/>
      <c r="C140" s="164"/>
      <c r="D140" s="165"/>
      <c r="E140" s="16" t="s">
        <v>1212</v>
      </c>
      <c r="F140" s="173">
        <f t="shared" si="1"/>
        <v>0</v>
      </c>
      <c r="G140" s="16" t="s">
        <v>158</v>
      </c>
    </row>
    <row r="141" spans="1:7" s="16" customFormat="1" outlineLevel="3" x14ac:dyDescent="0.15">
      <c r="A141" s="163"/>
      <c r="B141" s="163"/>
      <c r="C141" s="164"/>
      <c r="D141" s="165"/>
      <c r="E141" s="16" t="s">
        <v>1213</v>
      </c>
      <c r="F141" s="173">
        <f t="shared" si="1"/>
        <v>0</v>
      </c>
      <c r="G141" s="16" t="s">
        <v>158</v>
      </c>
    </row>
    <row r="142" spans="1:7" s="16" customFormat="1" outlineLevel="2" x14ac:dyDescent="0.15">
      <c r="A142" s="163"/>
      <c r="B142" s="163"/>
      <c r="C142" s="164"/>
      <c r="D142" s="165"/>
      <c r="F142" s="173"/>
    </row>
    <row r="143" spans="1:7" s="16" customFormat="1" outlineLevel="2" x14ac:dyDescent="0.15">
      <c r="A143" s="163"/>
      <c r="B143" s="163"/>
      <c r="C143" s="164" t="s">
        <v>242</v>
      </c>
      <c r="D143" s="165"/>
      <c r="F143" s="173"/>
    </row>
    <row r="144" spans="1:7" s="16" customFormat="1" outlineLevel="3" x14ac:dyDescent="0.15">
      <c r="A144" s="163"/>
      <c r="B144" s="163"/>
      <c r="C144" s="164"/>
      <c r="D144" s="165"/>
      <c r="E144" s="16" t="s">
        <v>1214</v>
      </c>
      <c r="F144" s="173">
        <f t="shared" ref="F144:F178" si="3" xml:space="preserve"> IF(F58 = "n/a", 0, F58 * $F$94)</f>
        <v>0</v>
      </c>
      <c r="G144" s="16" t="s">
        <v>158</v>
      </c>
    </row>
    <row r="145" spans="1:7" s="16" customFormat="1" outlineLevel="3" x14ac:dyDescent="0.15">
      <c r="A145" s="163"/>
      <c r="B145" s="163"/>
      <c r="C145" s="164"/>
      <c r="D145" s="165"/>
      <c r="E145" s="16" t="s">
        <v>1215</v>
      </c>
      <c r="F145" s="173">
        <f t="shared" si="3"/>
        <v>0</v>
      </c>
      <c r="G145" s="16" t="s">
        <v>158</v>
      </c>
    </row>
    <row r="146" spans="1:7" s="16" customFormat="1" outlineLevel="3" x14ac:dyDescent="0.15">
      <c r="A146" s="163"/>
      <c r="B146" s="163"/>
      <c r="C146" s="164"/>
      <c r="D146" s="165"/>
      <c r="E146" s="16" t="s">
        <v>1216</v>
      </c>
      <c r="F146" s="173">
        <f t="shared" si="3"/>
        <v>0</v>
      </c>
      <c r="G146" s="16" t="s">
        <v>158</v>
      </c>
    </row>
    <row r="147" spans="1:7" s="16" customFormat="1" outlineLevel="3" x14ac:dyDescent="0.15">
      <c r="A147" s="163"/>
      <c r="B147" s="163"/>
      <c r="C147" s="164"/>
      <c r="D147" s="165"/>
      <c r="E147" s="16" t="s">
        <v>1217</v>
      </c>
      <c r="F147" s="173">
        <f t="shared" si="3"/>
        <v>0</v>
      </c>
      <c r="G147" s="16" t="s">
        <v>158</v>
      </c>
    </row>
    <row r="148" spans="1:7" s="16" customFormat="1" outlineLevel="3" x14ac:dyDescent="0.15">
      <c r="A148" s="163"/>
      <c r="B148" s="163"/>
      <c r="C148" s="164"/>
      <c r="D148" s="165"/>
      <c r="E148" s="16" t="s">
        <v>1218</v>
      </c>
      <c r="F148" s="173">
        <f t="shared" si="3"/>
        <v>0</v>
      </c>
      <c r="G148" s="16" t="s">
        <v>158</v>
      </c>
    </row>
    <row r="149" spans="1:7" s="16" customFormat="1" outlineLevel="3" x14ac:dyDescent="0.15">
      <c r="A149" s="163"/>
      <c r="B149" s="163"/>
      <c r="C149" s="164"/>
      <c r="D149" s="165"/>
      <c r="E149" s="16" t="s">
        <v>1219</v>
      </c>
      <c r="F149" s="173">
        <f t="shared" si="3"/>
        <v>0</v>
      </c>
      <c r="G149" s="16" t="s">
        <v>158</v>
      </c>
    </row>
    <row r="150" spans="1:7" s="16" customFormat="1" outlineLevel="3" x14ac:dyDescent="0.15">
      <c r="A150" s="163"/>
      <c r="B150" s="163"/>
      <c r="C150" s="164"/>
      <c r="D150" s="165"/>
      <c r="E150" s="16" t="s">
        <v>1220</v>
      </c>
      <c r="F150" s="173">
        <f t="shared" si="3"/>
        <v>0</v>
      </c>
      <c r="G150" s="16" t="s">
        <v>158</v>
      </c>
    </row>
    <row r="151" spans="1:7" s="16" customFormat="1" outlineLevel="3" x14ac:dyDescent="0.15">
      <c r="A151" s="163"/>
      <c r="B151" s="163"/>
      <c r="C151" s="164"/>
      <c r="D151" s="165"/>
      <c r="E151" s="16" t="s">
        <v>1221</v>
      </c>
      <c r="F151" s="173">
        <f t="shared" si="3"/>
        <v>0</v>
      </c>
      <c r="G151" s="16" t="s">
        <v>158</v>
      </c>
    </row>
    <row r="152" spans="1:7" s="16" customFormat="1" outlineLevel="3" x14ac:dyDescent="0.15">
      <c r="A152" s="163"/>
      <c r="B152" s="163"/>
      <c r="C152" s="164"/>
      <c r="D152" s="165"/>
      <c r="E152" s="16" t="s">
        <v>1222</v>
      </c>
      <c r="F152" s="173">
        <f t="shared" si="3"/>
        <v>0</v>
      </c>
      <c r="G152" s="16" t="s">
        <v>158</v>
      </c>
    </row>
    <row r="153" spans="1:7" s="16" customFormat="1" outlineLevel="3" x14ac:dyDescent="0.15">
      <c r="A153" s="163"/>
      <c r="B153" s="163"/>
      <c r="C153" s="164"/>
      <c r="D153" s="165"/>
      <c r="E153" s="16" t="s">
        <v>1223</v>
      </c>
      <c r="F153" s="173">
        <f t="shared" si="3"/>
        <v>0</v>
      </c>
      <c r="G153" s="16" t="s">
        <v>158</v>
      </c>
    </row>
    <row r="154" spans="1:7" s="16" customFormat="1" outlineLevel="3" x14ac:dyDescent="0.15">
      <c r="A154" s="163"/>
      <c r="B154" s="163"/>
      <c r="C154" s="164"/>
      <c r="D154" s="165"/>
      <c r="E154" s="16" t="s">
        <v>1224</v>
      </c>
      <c r="F154" s="173">
        <f t="shared" si="3"/>
        <v>0</v>
      </c>
      <c r="G154" s="16" t="s">
        <v>158</v>
      </c>
    </row>
    <row r="155" spans="1:7" s="16" customFormat="1" outlineLevel="3" x14ac:dyDescent="0.15">
      <c r="A155" s="163"/>
      <c r="B155" s="163"/>
      <c r="C155" s="164"/>
      <c r="D155" s="165"/>
      <c r="E155" s="16" t="s">
        <v>1225</v>
      </c>
      <c r="F155" s="173">
        <f t="shared" ref="F155:F170" si="4" xml:space="preserve"> IF(F69 = "n/a", 0, F69 * $F$94 * (-1))</f>
        <v>0</v>
      </c>
      <c r="G155" s="16" t="s">
        <v>158</v>
      </c>
    </row>
    <row r="156" spans="1:7" s="16" customFormat="1" outlineLevel="3" x14ac:dyDescent="0.15">
      <c r="A156" s="163"/>
      <c r="B156" s="163"/>
      <c r="C156" s="164"/>
      <c r="D156" s="165"/>
      <c r="E156" s="16" t="s">
        <v>1226</v>
      </c>
      <c r="F156" s="173">
        <f t="shared" si="4"/>
        <v>0</v>
      </c>
      <c r="G156" s="16" t="s">
        <v>158</v>
      </c>
    </row>
    <row r="157" spans="1:7" s="16" customFormat="1" outlineLevel="3" x14ac:dyDescent="0.15">
      <c r="A157" s="163"/>
      <c r="B157" s="163"/>
      <c r="C157" s="164"/>
      <c r="D157" s="165"/>
      <c r="E157" s="16" t="s">
        <v>1227</v>
      </c>
      <c r="F157" s="173">
        <f t="shared" si="4"/>
        <v>0</v>
      </c>
      <c r="G157" s="16" t="s">
        <v>158</v>
      </c>
    </row>
    <row r="158" spans="1:7" s="16" customFormat="1" outlineLevel="3" x14ac:dyDescent="0.15">
      <c r="A158" s="163"/>
      <c r="B158" s="163"/>
      <c r="C158" s="164"/>
      <c r="D158" s="165"/>
      <c r="E158" s="16" t="s">
        <v>1228</v>
      </c>
      <c r="F158" s="173">
        <f t="shared" si="4"/>
        <v>0</v>
      </c>
      <c r="G158" s="16" t="s">
        <v>158</v>
      </c>
    </row>
    <row r="159" spans="1:7" s="16" customFormat="1" outlineLevel="3" x14ac:dyDescent="0.15">
      <c r="A159" s="163"/>
      <c r="B159" s="163"/>
      <c r="C159" s="164"/>
      <c r="D159" s="165"/>
      <c r="E159" s="16" t="s">
        <v>1229</v>
      </c>
      <c r="F159" s="173">
        <f t="shared" si="4"/>
        <v>0</v>
      </c>
      <c r="G159" s="16" t="s">
        <v>158</v>
      </c>
    </row>
    <row r="160" spans="1:7" s="16" customFormat="1" outlineLevel="3" x14ac:dyDescent="0.15">
      <c r="A160" s="163"/>
      <c r="B160" s="163"/>
      <c r="C160" s="164"/>
      <c r="D160" s="165"/>
      <c r="E160" s="16" t="s">
        <v>1230</v>
      </c>
      <c r="F160" s="173">
        <f t="shared" si="4"/>
        <v>0</v>
      </c>
      <c r="G160" s="16" t="s">
        <v>158</v>
      </c>
    </row>
    <row r="161" spans="1:7" s="16" customFormat="1" outlineLevel="3" x14ac:dyDescent="0.15">
      <c r="A161" s="163"/>
      <c r="B161" s="163"/>
      <c r="C161" s="164"/>
      <c r="D161" s="165"/>
      <c r="E161" s="16" t="s">
        <v>1231</v>
      </c>
      <c r="F161" s="173">
        <f t="shared" si="4"/>
        <v>0</v>
      </c>
      <c r="G161" s="16" t="s">
        <v>158</v>
      </c>
    </row>
    <row r="162" spans="1:7" s="16" customFormat="1" outlineLevel="3" x14ac:dyDescent="0.15">
      <c r="A162" s="163"/>
      <c r="B162" s="163"/>
      <c r="C162" s="164"/>
      <c r="D162" s="165"/>
      <c r="E162" s="16" t="s">
        <v>1232</v>
      </c>
      <c r="F162" s="173">
        <f t="shared" si="4"/>
        <v>0</v>
      </c>
      <c r="G162" s="16" t="s">
        <v>158</v>
      </c>
    </row>
    <row r="163" spans="1:7" s="16" customFormat="1" outlineLevel="3" x14ac:dyDescent="0.15">
      <c r="A163" s="163"/>
      <c r="B163" s="163"/>
      <c r="C163" s="164"/>
      <c r="D163" s="165"/>
      <c r="E163" s="16" t="s">
        <v>1233</v>
      </c>
      <c r="F163" s="173">
        <f t="shared" si="4"/>
        <v>0</v>
      </c>
      <c r="G163" s="16" t="s">
        <v>158</v>
      </c>
    </row>
    <row r="164" spans="1:7" s="16" customFormat="1" outlineLevel="3" x14ac:dyDescent="0.15">
      <c r="A164" s="163"/>
      <c r="B164" s="163"/>
      <c r="C164" s="164"/>
      <c r="D164" s="165"/>
      <c r="E164" s="16" t="s">
        <v>1234</v>
      </c>
      <c r="F164" s="173">
        <f t="shared" si="4"/>
        <v>0</v>
      </c>
      <c r="G164" s="16" t="s">
        <v>158</v>
      </c>
    </row>
    <row r="165" spans="1:7" s="16" customFormat="1" outlineLevel="3" x14ac:dyDescent="0.15">
      <c r="A165" s="163"/>
      <c r="B165" s="163"/>
      <c r="C165" s="164"/>
      <c r="D165" s="165"/>
      <c r="E165" s="16" t="s">
        <v>1235</v>
      </c>
      <c r="F165" s="173">
        <f t="shared" si="4"/>
        <v>0</v>
      </c>
      <c r="G165" s="16" t="s">
        <v>158</v>
      </c>
    </row>
    <row r="166" spans="1:7" s="16" customFormat="1" outlineLevel="3" x14ac:dyDescent="0.15">
      <c r="A166" s="163"/>
      <c r="B166" s="163"/>
      <c r="C166" s="164"/>
      <c r="D166" s="165"/>
      <c r="E166" s="16" t="s">
        <v>1236</v>
      </c>
      <c r="F166" s="173">
        <f t="shared" si="4"/>
        <v>0</v>
      </c>
      <c r="G166" s="16" t="s">
        <v>158</v>
      </c>
    </row>
    <row r="167" spans="1:7" s="16" customFormat="1" outlineLevel="3" x14ac:dyDescent="0.15">
      <c r="A167" s="163"/>
      <c r="B167" s="163"/>
      <c r="C167" s="164"/>
      <c r="D167" s="165"/>
      <c r="E167" s="16" t="s">
        <v>1237</v>
      </c>
      <c r="F167" s="173">
        <f t="shared" si="4"/>
        <v>0</v>
      </c>
      <c r="G167" s="16" t="s">
        <v>158</v>
      </c>
    </row>
    <row r="168" spans="1:7" s="16" customFormat="1" outlineLevel="3" x14ac:dyDescent="0.15">
      <c r="A168" s="163"/>
      <c r="B168" s="163"/>
      <c r="C168" s="164"/>
      <c r="D168" s="165"/>
      <c r="E168" s="16" t="s">
        <v>1238</v>
      </c>
      <c r="F168" s="173">
        <f t="shared" si="4"/>
        <v>0</v>
      </c>
      <c r="G168" s="16" t="s">
        <v>158</v>
      </c>
    </row>
    <row r="169" spans="1:7" s="16" customFormat="1" outlineLevel="3" x14ac:dyDescent="0.15">
      <c r="A169" s="163"/>
      <c r="B169" s="163"/>
      <c r="C169" s="164"/>
      <c r="D169" s="165"/>
      <c r="E169" s="16" t="s">
        <v>1239</v>
      </c>
      <c r="F169" s="173">
        <f t="shared" si="4"/>
        <v>0</v>
      </c>
      <c r="G169" s="16" t="s">
        <v>158</v>
      </c>
    </row>
    <row r="170" spans="1:7" s="16" customFormat="1" outlineLevel="3" x14ac:dyDescent="0.15">
      <c r="A170" s="163"/>
      <c r="B170" s="163"/>
      <c r="C170" s="164"/>
      <c r="D170" s="165"/>
      <c r="E170" s="16" t="s">
        <v>1240</v>
      </c>
      <c r="F170" s="173">
        <f t="shared" si="4"/>
        <v>0</v>
      </c>
      <c r="G170" s="16" t="s">
        <v>158</v>
      </c>
    </row>
    <row r="171" spans="1:7" s="16" customFormat="1" outlineLevel="3" x14ac:dyDescent="0.15">
      <c r="A171" s="163"/>
      <c r="B171" s="163"/>
      <c r="C171" s="164"/>
      <c r="D171" s="165"/>
      <c r="E171" s="16" t="s">
        <v>1241</v>
      </c>
      <c r="F171" s="173">
        <f t="shared" si="3"/>
        <v>0</v>
      </c>
      <c r="G171" s="16" t="s">
        <v>158</v>
      </c>
    </row>
    <row r="172" spans="1:7" s="16" customFormat="1" outlineLevel="3" x14ac:dyDescent="0.15">
      <c r="A172" s="163"/>
      <c r="B172" s="163"/>
      <c r="C172" s="164"/>
      <c r="D172" s="165"/>
      <c r="E172" s="16" t="s">
        <v>1242</v>
      </c>
      <c r="F172" s="173">
        <f t="shared" si="3"/>
        <v>0</v>
      </c>
      <c r="G172" s="16" t="s">
        <v>158</v>
      </c>
    </row>
    <row r="173" spans="1:7" s="16" customFormat="1" outlineLevel="3" x14ac:dyDescent="0.15">
      <c r="A173" s="163"/>
      <c r="B173" s="163"/>
      <c r="C173" s="164"/>
      <c r="D173" s="165"/>
      <c r="E173" s="16" t="s">
        <v>1243</v>
      </c>
      <c r="F173" s="173">
        <f t="shared" si="3"/>
        <v>0</v>
      </c>
      <c r="G173" s="16" t="s">
        <v>158</v>
      </c>
    </row>
    <row r="174" spans="1:7" s="16" customFormat="1" outlineLevel="3" x14ac:dyDescent="0.15">
      <c r="A174" s="163"/>
      <c r="B174" s="163"/>
      <c r="C174" s="164"/>
      <c r="D174" s="165"/>
      <c r="E174" s="16" t="s">
        <v>1244</v>
      </c>
      <c r="F174" s="173">
        <f t="shared" si="3"/>
        <v>0</v>
      </c>
      <c r="G174" s="16" t="s">
        <v>158</v>
      </c>
    </row>
    <row r="175" spans="1:7" s="16" customFormat="1" outlineLevel="3" x14ac:dyDescent="0.15">
      <c r="A175" s="163"/>
      <c r="B175" s="163"/>
      <c r="C175" s="164"/>
      <c r="D175" s="165"/>
      <c r="E175" s="16" t="s">
        <v>1245</v>
      </c>
      <c r="F175" s="173">
        <f t="shared" si="3"/>
        <v>0</v>
      </c>
      <c r="G175" s="16" t="s">
        <v>158</v>
      </c>
    </row>
    <row r="176" spans="1:7" s="16" customFormat="1" outlineLevel="3" x14ac:dyDescent="0.15">
      <c r="A176" s="163"/>
      <c r="B176" s="163"/>
      <c r="C176" s="164"/>
      <c r="D176" s="165"/>
      <c r="E176" s="16" t="s">
        <v>1246</v>
      </c>
      <c r="F176" s="173">
        <f t="shared" si="3"/>
        <v>0</v>
      </c>
      <c r="G176" s="16" t="s">
        <v>158</v>
      </c>
    </row>
    <row r="177" spans="1:23" s="16" customFormat="1" outlineLevel="3" x14ac:dyDescent="0.15">
      <c r="A177" s="163"/>
      <c r="B177" s="163"/>
      <c r="C177" s="164"/>
      <c r="D177" s="165"/>
      <c r="E177" s="16" t="s">
        <v>1247</v>
      </c>
      <c r="F177" s="173">
        <f t="shared" si="3"/>
        <v>0</v>
      </c>
      <c r="G177" s="16" t="s">
        <v>158</v>
      </c>
    </row>
    <row r="178" spans="1:23" s="16" customFormat="1" outlineLevel="3" x14ac:dyDescent="0.15">
      <c r="A178" s="163"/>
      <c r="B178" s="163"/>
      <c r="C178" s="164"/>
      <c r="D178" s="165"/>
      <c r="E178" s="16" t="s">
        <v>1248</v>
      </c>
      <c r="F178" s="173">
        <f t="shared" si="3"/>
        <v>0</v>
      </c>
      <c r="G178" s="16" t="s">
        <v>158</v>
      </c>
    </row>
    <row r="179" spans="1:23" x14ac:dyDescent="0.15">
      <c r="F179" s="260"/>
    </row>
    <row r="180" spans="1:23" x14ac:dyDescent="0.15">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15">
      <c r="B181" s="10" t="s">
        <v>1250</v>
      </c>
      <c r="F181" s="260"/>
    </row>
    <row r="182" spans="1:23" outlineLevel="2" x14ac:dyDescent="0.15">
      <c r="C182" s="40" t="s">
        <v>951</v>
      </c>
      <c r="F182" s="260"/>
    </row>
    <row r="183" spans="1:23" outlineLevel="3" x14ac:dyDescent="0.15">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15">
      <c r="E184" s="11" t="str">
        <f xml:space="preserve"> E$107</f>
        <v>2023-24 ODI payments expressed in 2022-23 CPIH FYA prices (WR)</v>
      </c>
      <c r="F184" s="230">
        <f t="shared" ref="F184:G184" si="6" xml:space="preserve"> F$107</f>
        <v>0</v>
      </c>
      <c r="G184" s="11" t="str">
        <f t="shared" si="6"/>
        <v>£m</v>
      </c>
      <c r="J184" s="173"/>
    </row>
    <row r="185" spans="1:23" outlineLevel="3" x14ac:dyDescent="0.15">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15">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15">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15">
      <c r="A188" s="163"/>
      <c r="B188" s="163"/>
      <c r="C188" s="164"/>
      <c r="D188" s="165"/>
      <c r="E188" s="271" t="s">
        <v>1251</v>
      </c>
      <c r="F188" s="275">
        <f xml:space="preserve"> SUM( F183:F187 )</f>
        <v>0</v>
      </c>
      <c r="G188" s="271" t="s">
        <v>158</v>
      </c>
      <c r="J188" s="173"/>
    </row>
    <row r="189" spans="1:23" s="16" customFormat="1" outlineLevel="2" x14ac:dyDescent="0.15">
      <c r="A189" s="163"/>
      <c r="B189" s="163"/>
      <c r="C189" s="164"/>
      <c r="D189" s="165"/>
      <c r="E189" s="276"/>
      <c r="F189" s="277"/>
      <c r="G189" s="276"/>
      <c r="J189" s="173"/>
    </row>
    <row r="190" spans="1:23" s="16" customFormat="1" outlineLevel="2" x14ac:dyDescent="0.15">
      <c r="A190" s="163"/>
      <c r="B190" s="163"/>
      <c r="C190" s="164" t="s">
        <v>953</v>
      </c>
      <c r="D190" s="165"/>
      <c r="F190" s="173"/>
      <c r="J190" s="173"/>
    </row>
    <row r="191" spans="1:23" outlineLevel="3" x14ac:dyDescent="0.15">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15">
      <c r="E192" s="11" t="str">
        <f xml:space="preserve"> E$108</f>
        <v>2023-24 ODI payments expressed in 2022-23 CPIH FYA prices (WN)</v>
      </c>
      <c r="F192" s="230">
        <f t="shared" ref="F192:G192" si="11" xml:space="preserve"> F$108</f>
        <v>0</v>
      </c>
      <c r="G192" s="11" t="str">
        <f t="shared" si="11"/>
        <v>£m</v>
      </c>
      <c r="J192" s="173"/>
    </row>
    <row r="193" spans="1:10" outlineLevel="3" x14ac:dyDescent="0.15">
      <c r="E193" s="11" t="str">
        <f xml:space="preserve"> E$116</f>
        <v>2023-24 Other in-period payments expressed in 2022-23 CPIH FYA prices - D-MeX (WN)</v>
      </c>
      <c r="F193" s="230">
        <f t="shared" ref="F193:G193" si="12" xml:space="preserve"> F$116</f>
        <v>0</v>
      </c>
      <c r="G193" s="11" t="str">
        <f t="shared" si="12"/>
        <v>£m</v>
      </c>
      <c r="J193" s="173"/>
    </row>
    <row r="194" spans="1:10" outlineLevel="3" x14ac:dyDescent="0.15">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15">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15">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15">
      <c r="A197" s="163"/>
      <c r="B197" s="163"/>
      <c r="C197" s="164"/>
      <c r="D197" s="165"/>
      <c r="E197" s="271" t="s">
        <v>1252</v>
      </c>
      <c r="F197" s="275">
        <f xml:space="preserve"> SUM( F191:F196 )</f>
        <v>0</v>
      </c>
      <c r="G197" s="271" t="s">
        <v>158</v>
      </c>
      <c r="J197" s="173"/>
    </row>
    <row r="198" spans="1:10" s="16" customFormat="1" outlineLevel="2" x14ac:dyDescent="0.15">
      <c r="A198" s="163"/>
      <c r="B198" s="163"/>
      <c r="C198" s="164"/>
      <c r="D198" s="165"/>
      <c r="F198" s="173"/>
      <c r="J198" s="173"/>
    </row>
    <row r="199" spans="1:10" s="16" customFormat="1" outlineLevel="2" x14ac:dyDescent="0.15">
      <c r="A199" s="163"/>
      <c r="B199" s="163"/>
      <c r="C199" s="164" t="s">
        <v>955</v>
      </c>
      <c r="D199" s="165"/>
      <c r="F199" s="173"/>
      <c r="J199" s="173"/>
    </row>
    <row r="200" spans="1:10" outlineLevel="3" x14ac:dyDescent="0.15">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15">
      <c r="E201" s="11" t="str">
        <f xml:space="preserve"> E$109</f>
        <v>2023-24 ODI payments expressed in 2022-23 CPIH FYA prices (WWN)</v>
      </c>
      <c r="F201" s="230">
        <f t="shared" ref="F201:G201" si="17" xml:space="preserve"> F$109</f>
        <v>0</v>
      </c>
      <c r="G201" s="11" t="str">
        <f t="shared" si="17"/>
        <v>£m</v>
      </c>
      <c r="J201" s="173"/>
    </row>
    <row r="202" spans="1:10" outlineLevel="3" x14ac:dyDescent="0.15">
      <c r="E202" s="11" t="str">
        <f xml:space="preserve"> E$117</f>
        <v>2023-24 Other in-period payments expressed in 2022-23 CPIH FYA prices - D-MeX (WWN)</v>
      </c>
      <c r="F202" s="230">
        <f t="shared" ref="F202:G202" si="18" xml:space="preserve"> F$117</f>
        <v>0</v>
      </c>
      <c r="G202" s="11" t="str">
        <f t="shared" si="18"/>
        <v>£m</v>
      </c>
      <c r="J202" s="173"/>
    </row>
    <row r="203" spans="1:10" outlineLevel="3" x14ac:dyDescent="0.15">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15">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15">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15">
      <c r="A206" s="163"/>
      <c r="B206" s="163"/>
      <c r="C206" s="164"/>
      <c r="D206" s="165"/>
      <c r="E206" s="271" t="s">
        <v>1253</v>
      </c>
      <c r="F206" s="275">
        <f xml:space="preserve"> SUM( F200:F205 )</f>
        <v>0</v>
      </c>
      <c r="G206" s="271" t="s">
        <v>158</v>
      </c>
      <c r="J206" s="173"/>
    </row>
    <row r="207" spans="1:10" s="16" customFormat="1" outlineLevel="2" x14ac:dyDescent="0.15">
      <c r="A207" s="163"/>
      <c r="B207" s="163"/>
      <c r="C207" s="164"/>
      <c r="D207" s="165"/>
      <c r="F207" s="173"/>
      <c r="J207" s="173"/>
    </row>
    <row r="208" spans="1:10" s="16" customFormat="1" outlineLevel="2" x14ac:dyDescent="0.15">
      <c r="A208" s="163"/>
      <c r="B208" s="163"/>
      <c r="C208" s="164" t="s">
        <v>957</v>
      </c>
      <c r="D208" s="165"/>
      <c r="F208" s="173"/>
      <c r="J208" s="173"/>
    </row>
    <row r="209" spans="1:10" outlineLevel="3" x14ac:dyDescent="0.15">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15">
      <c r="E210" s="11" t="str">
        <f xml:space="preserve"> E$110</f>
        <v>2023-24 ODI payments expressed in 2022-23 CPIH FYA prices (BR)</v>
      </c>
      <c r="F210" s="230">
        <f t="shared" ref="F210:G210" si="23" xml:space="preserve"> F$110</f>
        <v>0</v>
      </c>
      <c r="G210" s="11" t="str">
        <f t="shared" si="23"/>
        <v>£m</v>
      </c>
      <c r="J210" s="173"/>
    </row>
    <row r="211" spans="1:10" outlineLevel="3" x14ac:dyDescent="0.15">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15">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15">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15">
      <c r="A214" s="163"/>
      <c r="B214" s="163"/>
      <c r="C214" s="164"/>
      <c r="D214" s="165"/>
      <c r="E214" s="271" t="s">
        <v>1254</v>
      </c>
      <c r="F214" s="275">
        <f xml:space="preserve"> SUM( F209:F213 )</f>
        <v>0</v>
      </c>
      <c r="G214" s="271" t="s">
        <v>158</v>
      </c>
      <c r="J214" s="173"/>
    </row>
    <row r="215" spans="1:10" s="16" customFormat="1" outlineLevel="2" x14ac:dyDescent="0.15">
      <c r="A215" s="163"/>
      <c r="B215" s="163"/>
      <c r="C215" s="164"/>
      <c r="D215" s="165"/>
      <c r="F215" s="173"/>
      <c r="J215" s="173"/>
    </row>
    <row r="216" spans="1:10" s="16" customFormat="1" outlineLevel="2" x14ac:dyDescent="0.15">
      <c r="A216" s="163"/>
      <c r="B216" s="163"/>
      <c r="C216" s="164" t="s">
        <v>959</v>
      </c>
      <c r="D216" s="165"/>
      <c r="F216" s="173"/>
      <c r="J216" s="173"/>
    </row>
    <row r="217" spans="1:10" outlineLevel="3" x14ac:dyDescent="0.15">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15">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15">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15">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15">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15">
      <c r="A222" s="163"/>
      <c r="B222" s="163"/>
      <c r="C222" s="164"/>
      <c r="D222" s="165"/>
      <c r="E222" s="271" t="s">
        <v>1255</v>
      </c>
      <c r="F222" s="275">
        <f xml:space="preserve"> SUM( F217:F221 )</f>
        <v>0</v>
      </c>
      <c r="G222" s="271" t="s">
        <v>158</v>
      </c>
      <c r="J222" s="173"/>
    </row>
    <row r="223" spans="1:10" s="16" customFormat="1" outlineLevel="2" x14ac:dyDescent="0.15">
      <c r="A223" s="163"/>
      <c r="B223" s="163"/>
      <c r="C223" s="164"/>
      <c r="D223" s="165"/>
      <c r="F223" s="173"/>
      <c r="J223" s="173"/>
    </row>
    <row r="224" spans="1:10" s="16" customFormat="1" outlineLevel="2" x14ac:dyDescent="0.15">
      <c r="A224" s="163"/>
      <c r="B224" s="163"/>
      <c r="C224" s="164" t="s">
        <v>961</v>
      </c>
      <c r="D224" s="165"/>
      <c r="F224" s="173"/>
      <c r="J224" s="173"/>
    </row>
    <row r="225" spans="1:10" outlineLevel="3" x14ac:dyDescent="0.15">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15">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15">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15">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15">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15">
      <c r="A230" s="163"/>
      <c r="B230" s="163"/>
      <c r="C230" s="164"/>
      <c r="D230" s="165"/>
      <c r="E230" s="271" t="s">
        <v>1256</v>
      </c>
      <c r="F230" s="275">
        <f xml:space="preserve"> SUM( F225:F229 )</f>
        <v>0</v>
      </c>
      <c r="G230" s="271" t="s">
        <v>158</v>
      </c>
      <c r="J230" s="173"/>
    </row>
    <row r="231" spans="1:10" s="16" customFormat="1" outlineLevel="2" x14ac:dyDescent="0.15">
      <c r="A231" s="163"/>
      <c r="B231" s="163"/>
      <c r="C231" s="164"/>
      <c r="D231" s="165"/>
      <c r="F231" s="173"/>
      <c r="J231" s="173"/>
    </row>
    <row r="232" spans="1:10" s="16" customFormat="1" outlineLevel="2" x14ac:dyDescent="0.15">
      <c r="A232" s="163"/>
      <c r="B232" s="163"/>
      <c r="C232" s="164" t="s">
        <v>1164</v>
      </c>
      <c r="D232" s="165"/>
      <c r="F232" s="173"/>
      <c r="J232" s="173"/>
    </row>
    <row r="233" spans="1:10" outlineLevel="3" x14ac:dyDescent="0.15">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15">
      <c r="E234" s="11" t="str">
        <f xml:space="preserve"> E$111</f>
        <v>2023-24 ODI payments expressed in 2022-23 CPIH FYA prices (Residential retail)</v>
      </c>
      <c r="F234" s="230">
        <f t="shared" ref="F234:G234" si="38" xml:space="preserve"> F$111</f>
        <v>0</v>
      </c>
      <c r="G234" s="11" t="str">
        <f t="shared" si="38"/>
        <v>£m</v>
      </c>
      <c r="J234" s="173"/>
    </row>
    <row r="235" spans="1:10" outlineLevel="3" x14ac:dyDescent="0.15">
      <c r="E235" s="11" t="str">
        <f xml:space="preserve"> E$115</f>
        <v>2023-24 Other in-period payments expressed in 2022-23 CPIH FYA prices - C-MeX (Residential retail)</v>
      </c>
      <c r="F235" s="230">
        <f t="shared" ref="F235:G235" si="39" xml:space="preserve"> F$115</f>
        <v>0</v>
      </c>
      <c r="G235" s="11" t="str">
        <f t="shared" si="39"/>
        <v>£m</v>
      </c>
      <c r="J235" s="173"/>
    </row>
    <row r="236" spans="1:10" outlineLevel="3" x14ac:dyDescent="0.15">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15">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15">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15">
      <c r="A239" s="163"/>
      <c r="B239" s="163"/>
      <c r="C239" s="164"/>
      <c r="D239" s="165"/>
      <c r="E239" s="271" t="s">
        <v>1257</v>
      </c>
      <c r="F239" s="275">
        <f xml:space="preserve"> SUM( F233:F238 )</f>
        <v>0</v>
      </c>
      <c r="G239" s="271" t="s">
        <v>158</v>
      </c>
      <c r="J239" s="173"/>
    </row>
    <row r="240" spans="1:10" s="16" customFormat="1" outlineLevel="2" x14ac:dyDescent="0.15">
      <c r="A240" s="163"/>
      <c r="B240" s="163"/>
      <c r="C240" s="164"/>
      <c r="D240" s="165"/>
      <c r="F240" s="173"/>
      <c r="J240" s="173"/>
    </row>
    <row r="241" spans="1:23" s="16" customFormat="1" outlineLevel="2" x14ac:dyDescent="0.15">
      <c r="A241" s="163"/>
      <c r="B241" s="163"/>
      <c r="C241" s="164" t="s">
        <v>1166</v>
      </c>
      <c r="D241" s="165"/>
      <c r="F241" s="173"/>
      <c r="J241" s="173"/>
    </row>
    <row r="242" spans="1:23" outlineLevel="3" x14ac:dyDescent="0.15">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15">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15">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15">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15">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15">
      <c r="A247" s="163"/>
      <c r="B247" s="163"/>
      <c r="C247" s="164"/>
      <c r="D247" s="165"/>
      <c r="E247" s="271" t="s">
        <v>1258</v>
      </c>
      <c r="F247" s="275">
        <f xml:space="preserve"> SUM( F242:F246 )</f>
        <v>0</v>
      </c>
      <c r="G247" s="271" t="s">
        <v>158</v>
      </c>
      <c r="J247" s="173"/>
    </row>
    <row r="248" spans="1:23" s="16" customFormat="1" outlineLevel="1" x14ac:dyDescent="0.15">
      <c r="A248" s="163"/>
      <c r="B248" s="163"/>
      <c r="C248" s="164"/>
      <c r="D248" s="165"/>
      <c r="F248" s="173"/>
      <c r="J248" s="173"/>
    </row>
    <row r="249" spans="1:23" s="16" customFormat="1" outlineLevel="1" x14ac:dyDescent="0.15">
      <c r="A249" s="163"/>
      <c r="B249" s="163" t="s">
        <v>1259</v>
      </c>
      <c r="C249" s="164"/>
      <c r="D249" s="165"/>
      <c r="F249" s="166"/>
      <c r="J249" s="173"/>
    </row>
    <row r="250" spans="1:23" s="16" customFormat="1" outlineLevel="2" x14ac:dyDescent="0.15">
      <c r="A250" s="163"/>
      <c r="B250" s="163"/>
      <c r="C250" s="164" t="s">
        <v>951</v>
      </c>
      <c r="D250" s="165"/>
      <c r="F250" s="166"/>
      <c r="J250" s="173"/>
    </row>
    <row r="251" spans="1:23" s="273" customFormat="1" outlineLevel="3" x14ac:dyDescent="0.15">
      <c r="A251" s="163"/>
      <c r="B251" s="163"/>
      <c r="C251" s="164"/>
      <c r="D251" s="165"/>
      <c r="E251" s="16" t="str">
        <f xml:space="preserve"> E$144</f>
        <v>2024-25 ODI payments expressed in 2022-23 CPIH FYA prices (WR)</v>
      </c>
      <c r="F251" s="173">
        <f t="shared" ref="F251:G251" si="48" xml:space="preserve"> F$144</f>
        <v>0</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15">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15">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15">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15">
      <c r="A255" s="163"/>
      <c r="B255" s="163"/>
      <c r="C255" s="164"/>
      <c r="D255" s="165"/>
      <c r="E255" s="271" t="s">
        <v>1260</v>
      </c>
      <c r="F255" s="275">
        <f xml:space="preserve"> SUM( F251:F254 )</f>
        <v>0</v>
      </c>
      <c r="G255" s="271" t="s">
        <v>158</v>
      </c>
      <c r="J255" s="173"/>
    </row>
    <row r="256" spans="1:23" s="16" customFormat="1" outlineLevel="2" x14ac:dyDescent="0.15">
      <c r="A256" s="163"/>
      <c r="B256" s="163"/>
      <c r="C256" s="164"/>
      <c r="D256" s="165"/>
      <c r="E256" s="276"/>
      <c r="F256" s="277"/>
      <c r="G256" s="276"/>
      <c r="J256" s="173"/>
    </row>
    <row r="257" spans="1:23" s="16" customFormat="1" outlineLevel="2" x14ac:dyDescent="0.15">
      <c r="A257" s="163"/>
      <c r="B257" s="163"/>
      <c r="C257" s="164" t="s">
        <v>953</v>
      </c>
      <c r="D257" s="165"/>
      <c r="F257" s="173"/>
      <c r="J257" s="173"/>
    </row>
    <row r="258" spans="1:23" s="273" customFormat="1" outlineLevel="3" x14ac:dyDescent="0.15">
      <c r="A258" s="163"/>
      <c r="B258" s="163"/>
      <c r="C258" s="164"/>
      <c r="D258" s="165"/>
      <c r="E258" s="16" t="str">
        <f xml:space="preserve"> E$145</f>
        <v>2024-25 ODI payments expressed in 2022-23 CPIH FYA prices (WN)</v>
      </c>
      <c r="F258" s="173">
        <f t="shared" ref="F258:G258" si="52" xml:space="preserve"> F$145</f>
        <v>0</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15">
      <c r="A259" s="163"/>
      <c r="B259" s="163"/>
      <c r="C259" s="164"/>
      <c r="D259" s="165"/>
      <c r="E259" s="16" t="str">
        <f xml:space="preserve"> E$153</f>
        <v>2024-25 Other in-period payments expressed in 2022-23 CPIH FYA prices - D-MeX (WN)</v>
      </c>
      <c r="F259" s="173">
        <f t="shared" ref="F259:G259" si="53" xml:space="preserve"> F$153</f>
        <v>0</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15">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15">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15">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15">
      <c r="A263" s="163"/>
      <c r="B263" s="163"/>
      <c r="C263" s="164"/>
      <c r="D263" s="165"/>
      <c r="E263" s="271" t="s">
        <v>1261</v>
      </c>
      <c r="F263" s="275">
        <f xml:space="preserve"> SUM( F258:F262 )</f>
        <v>0</v>
      </c>
      <c r="G263" s="271" t="s">
        <v>158</v>
      </c>
      <c r="J263" s="173"/>
    </row>
    <row r="264" spans="1:23" s="16" customFormat="1" outlineLevel="2" x14ac:dyDescent="0.15">
      <c r="A264" s="163"/>
      <c r="B264" s="163"/>
      <c r="C264" s="164"/>
      <c r="D264" s="165"/>
      <c r="F264" s="173"/>
      <c r="J264" s="173"/>
    </row>
    <row r="265" spans="1:23" s="16" customFormat="1" outlineLevel="2" x14ac:dyDescent="0.15">
      <c r="A265" s="163"/>
      <c r="B265" s="163"/>
      <c r="C265" s="164" t="s">
        <v>955</v>
      </c>
      <c r="D265" s="165"/>
      <c r="F265" s="173"/>
      <c r="J265" s="173"/>
    </row>
    <row r="266" spans="1:23" s="273" customFormat="1" outlineLevel="3" x14ac:dyDescent="0.15">
      <c r="A266" s="163"/>
      <c r="B266" s="163"/>
      <c r="C266" s="164"/>
      <c r="D266" s="165"/>
      <c r="E266" s="16" t="str">
        <f xml:space="preserve"> E$146</f>
        <v>2024-25 ODI payments expressed in 2022-23 CPIH FYA prices (WWN)</v>
      </c>
      <c r="F266" s="173">
        <f t="shared" ref="F266:G266" si="57" xml:space="preserve"> F$146</f>
        <v>0</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15">
      <c r="A267" s="163"/>
      <c r="B267" s="163"/>
      <c r="C267" s="164"/>
      <c r="D267" s="165"/>
      <c r="E267" s="16" t="str">
        <f xml:space="preserve"> E$154</f>
        <v>2024-25 Other in-period payments expressed in 2022-23 CPIH FYA prices - D-MeX (WWN)</v>
      </c>
      <c r="F267" s="173">
        <f t="shared" ref="F267:G267" si="58" xml:space="preserve"> F$154</f>
        <v>0</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15">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15">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15">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15">
      <c r="A271" s="163"/>
      <c r="B271" s="163"/>
      <c r="C271" s="164"/>
      <c r="D271" s="165"/>
      <c r="E271" s="271" t="s">
        <v>1262</v>
      </c>
      <c r="F271" s="275">
        <f xml:space="preserve"> SUM( F266:F270 )</f>
        <v>0</v>
      </c>
      <c r="G271" s="271" t="s">
        <v>158</v>
      </c>
      <c r="J271" s="173"/>
    </row>
    <row r="272" spans="1:23" s="16" customFormat="1" outlineLevel="2" x14ac:dyDescent="0.15">
      <c r="A272" s="163"/>
      <c r="B272" s="163"/>
      <c r="C272" s="164"/>
      <c r="D272" s="165"/>
      <c r="F272" s="173"/>
      <c r="J272" s="173"/>
    </row>
    <row r="273" spans="1:23" s="16" customFormat="1" outlineLevel="2" x14ac:dyDescent="0.15">
      <c r="A273" s="163"/>
      <c r="B273" s="163"/>
      <c r="C273" s="164" t="s">
        <v>957</v>
      </c>
      <c r="D273" s="165"/>
      <c r="F273" s="173"/>
      <c r="J273" s="173"/>
    </row>
    <row r="274" spans="1:23" s="273" customFormat="1" outlineLevel="3" x14ac:dyDescent="0.15">
      <c r="A274" s="163"/>
      <c r="B274" s="163"/>
      <c r="C274" s="164"/>
      <c r="D274" s="165"/>
      <c r="E274" s="16" t="str">
        <f xml:space="preserve"> E$147</f>
        <v>2024-25 ODI payments expressed in 2022-23 CPIH FYA prices (BR)</v>
      </c>
      <c r="F274" s="173">
        <f t="shared" ref="F274:G274" si="62" xml:space="preserve"> F$147</f>
        <v>0</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15">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15">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15">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15">
      <c r="A278" s="163"/>
      <c r="B278" s="163"/>
      <c r="C278" s="164"/>
      <c r="D278" s="165"/>
      <c r="E278" s="271" t="s">
        <v>1263</v>
      </c>
      <c r="F278" s="275">
        <f xml:space="preserve"> SUM( F274:F277 )</f>
        <v>0</v>
      </c>
      <c r="G278" s="271" t="s">
        <v>158</v>
      </c>
      <c r="J278" s="173"/>
    </row>
    <row r="279" spans="1:23" s="16" customFormat="1" outlineLevel="2" x14ac:dyDescent="0.15">
      <c r="A279" s="163"/>
      <c r="B279" s="163"/>
      <c r="C279" s="164"/>
      <c r="D279" s="165"/>
      <c r="F279" s="173"/>
      <c r="J279" s="173"/>
    </row>
    <row r="280" spans="1:23" s="16" customFormat="1" outlineLevel="2" x14ac:dyDescent="0.15">
      <c r="A280" s="163"/>
      <c r="B280" s="163"/>
      <c r="C280" s="164" t="s">
        <v>959</v>
      </c>
      <c r="D280" s="165"/>
      <c r="F280" s="173"/>
      <c r="J280" s="173"/>
    </row>
    <row r="281" spans="1:23" s="273" customFormat="1" outlineLevel="3" x14ac:dyDescent="0.15">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15">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15">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15">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15">
      <c r="A285" s="163"/>
      <c r="B285" s="163"/>
      <c r="C285" s="164"/>
      <c r="D285" s="165"/>
      <c r="E285" s="271" t="s">
        <v>1264</v>
      </c>
      <c r="F285" s="275">
        <f xml:space="preserve"> SUM( F281:F284 )</f>
        <v>0</v>
      </c>
      <c r="G285" s="271" t="s">
        <v>158</v>
      </c>
      <c r="J285" s="173"/>
    </row>
    <row r="286" spans="1:23" s="16" customFormat="1" outlineLevel="2" x14ac:dyDescent="0.15">
      <c r="A286" s="163"/>
      <c r="B286" s="163"/>
      <c r="C286" s="164"/>
      <c r="D286" s="165"/>
      <c r="F286" s="173"/>
      <c r="J286" s="173"/>
    </row>
    <row r="287" spans="1:23" s="16" customFormat="1" outlineLevel="2" x14ac:dyDescent="0.15">
      <c r="A287" s="163"/>
      <c r="B287" s="163"/>
      <c r="C287" s="164" t="s">
        <v>961</v>
      </c>
      <c r="D287" s="165"/>
      <c r="F287" s="173"/>
      <c r="J287" s="173"/>
    </row>
    <row r="288" spans="1:23" s="273" customFormat="1" outlineLevel="3" x14ac:dyDescent="0.15">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15">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15">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15">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15">
      <c r="A292" s="163"/>
      <c r="B292" s="163"/>
      <c r="C292" s="164"/>
      <c r="D292" s="165"/>
      <c r="E292" s="271" t="s">
        <v>1265</v>
      </c>
      <c r="F292" s="275">
        <f xml:space="preserve"> SUM( F288:F291 )</f>
        <v>0</v>
      </c>
      <c r="G292" s="271" t="s">
        <v>158</v>
      </c>
      <c r="J292" s="173"/>
    </row>
    <row r="293" spans="1:23" s="16" customFormat="1" outlineLevel="2" x14ac:dyDescent="0.15">
      <c r="A293" s="163"/>
      <c r="B293" s="163"/>
      <c r="C293" s="164"/>
      <c r="D293" s="165"/>
      <c r="F293" s="173"/>
      <c r="J293" s="173"/>
    </row>
    <row r="294" spans="1:23" s="16" customFormat="1" outlineLevel="2" x14ac:dyDescent="0.15">
      <c r="A294" s="163"/>
      <c r="B294" s="163"/>
      <c r="C294" s="164" t="s">
        <v>1164</v>
      </c>
      <c r="D294" s="165"/>
      <c r="F294" s="173"/>
      <c r="J294" s="173"/>
    </row>
    <row r="295" spans="1:23" s="273" customFormat="1" outlineLevel="3" x14ac:dyDescent="0.15">
      <c r="A295" s="163"/>
      <c r="B295" s="163"/>
      <c r="C295" s="164"/>
      <c r="D295" s="165"/>
      <c r="E295" s="16" t="str">
        <f xml:space="preserve"> E$148</f>
        <v>2024-25 ODI payments expressed in 2022-23 CPIH FYA prices (Residential retail)</v>
      </c>
      <c r="F295" s="173">
        <f t="shared" ref="F295:G295" si="74" xml:space="preserve"> F$148</f>
        <v>0</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15">
      <c r="A296" s="163"/>
      <c r="B296" s="163"/>
      <c r="C296" s="164"/>
      <c r="D296" s="165"/>
      <c r="E296" s="16" t="str">
        <f xml:space="preserve"> E$152</f>
        <v>2024-25 Other in-period payments expressed in 2022-23 CPIH FYA prices - C-MeX (Residential retail)</v>
      </c>
      <c r="F296" s="173">
        <f t="shared" ref="F296:G296" si="75" xml:space="preserve"> F$152</f>
        <v>0</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15">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15">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15">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15">
      <c r="A300" s="163"/>
      <c r="B300" s="163"/>
      <c r="C300" s="164"/>
      <c r="D300" s="165"/>
      <c r="E300" s="271" t="s">
        <v>1266</v>
      </c>
      <c r="F300" s="275">
        <f xml:space="preserve"> SUM( F295:F299 )</f>
        <v>0</v>
      </c>
      <c r="G300" s="271" t="s">
        <v>158</v>
      </c>
      <c r="J300" s="173"/>
    </row>
    <row r="301" spans="1:23" s="16" customFormat="1" outlineLevel="2" x14ac:dyDescent="0.15">
      <c r="A301" s="163"/>
      <c r="B301" s="163"/>
      <c r="C301" s="164"/>
      <c r="D301" s="165"/>
      <c r="F301" s="173"/>
      <c r="J301" s="173"/>
    </row>
    <row r="302" spans="1:23" s="16" customFormat="1" outlineLevel="2" x14ac:dyDescent="0.15">
      <c r="A302" s="163"/>
      <c r="B302" s="163"/>
      <c r="C302" s="164" t="s">
        <v>1166</v>
      </c>
      <c r="D302" s="165"/>
      <c r="F302" s="173"/>
      <c r="J302" s="173"/>
    </row>
    <row r="303" spans="1:23" s="273" customFormat="1" outlineLevel="3" x14ac:dyDescent="0.15">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15">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15">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15">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15">
      <c r="A307" s="163"/>
      <c r="B307" s="163"/>
      <c r="C307" s="164"/>
      <c r="D307" s="165"/>
      <c r="E307" s="271" t="s">
        <v>1267</v>
      </c>
      <c r="F307" s="275">
        <f xml:space="preserve"> SUM( F303:F306 )</f>
        <v>0</v>
      </c>
      <c r="G307" s="271" t="s">
        <v>158</v>
      </c>
      <c r="J307" s="173"/>
    </row>
    <row r="308" spans="1:23" s="16" customFormat="1" x14ac:dyDescent="0.15">
      <c r="A308" s="163"/>
      <c r="B308" s="163"/>
      <c r="C308" s="164"/>
      <c r="D308" s="165"/>
      <c r="F308" s="173"/>
    </row>
    <row r="309" spans="1:23" x14ac:dyDescent="0.15">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15">
      <c r="A310" s="163"/>
      <c r="B310" s="163" t="s">
        <v>731</v>
      </c>
      <c r="C310" s="164"/>
      <c r="D310" s="165"/>
      <c r="F310" s="173"/>
    </row>
    <row r="311" spans="1:23" s="16" customFormat="1" outlineLevel="2" x14ac:dyDescent="0.15">
      <c r="A311" s="163"/>
      <c r="B311" s="163"/>
      <c r="C311" s="164"/>
      <c r="D311" s="165"/>
      <c r="F311" s="173"/>
    </row>
    <row r="312" spans="1:23" s="16" customFormat="1" outlineLevel="2" x14ac:dyDescent="0.15">
      <c r="A312" s="163"/>
      <c r="B312" s="163"/>
      <c r="C312" s="164"/>
      <c r="D312" s="165"/>
      <c r="E312" s="16" t="str">
        <f xml:space="preserve"> E$188</f>
        <v>In-period revenue adjustments to be applied in 2025-26 allowed revenues - real (2022-23 CPIH FYA prices) (WR)</v>
      </c>
      <c r="F312" s="173">
        <f t="shared" ref="F312:G312" si="83" xml:space="preserve"> F$188</f>
        <v>0</v>
      </c>
      <c r="G312" s="16" t="str">
        <f t="shared" si="83"/>
        <v>£m</v>
      </c>
    </row>
    <row r="313" spans="1:23" s="16" customFormat="1" outlineLevel="2" x14ac:dyDescent="0.15">
      <c r="A313" s="163"/>
      <c r="B313" s="163"/>
      <c r="C313" s="164"/>
      <c r="D313" s="165"/>
      <c r="E313" s="16" t="str">
        <f xml:space="preserve"> E$197</f>
        <v>In-period revenue adjustments to be applied in 2025-26 allowed revenues - real (2022-23 CPIH FYA prices) (WN)</v>
      </c>
      <c r="F313" s="173">
        <f t="shared" ref="F313:G313" si="84" xml:space="preserve"> F$197</f>
        <v>0</v>
      </c>
      <c r="G313" s="16" t="str">
        <f t="shared" si="84"/>
        <v>£m</v>
      </c>
    </row>
    <row r="314" spans="1:23" s="16" customFormat="1" outlineLevel="2" x14ac:dyDescent="0.15">
      <c r="A314" s="163"/>
      <c r="B314" s="163"/>
      <c r="C314" s="164"/>
      <c r="D314" s="165"/>
      <c r="E314" s="16" t="str">
        <f xml:space="preserve"> E$206</f>
        <v>In-period revenue adjustments to be applied in 2025-26 allowed revenues - real (2022-23 CPIH FYA prices) (WWN)</v>
      </c>
      <c r="F314" s="173">
        <f t="shared" ref="F314:G314" si="85" xml:space="preserve"> F$206</f>
        <v>0</v>
      </c>
      <c r="G314" s="16" t="str">
        <f t="shared" si="85"/>
        <v>£m</v>
      </c>
    </row>
    <row r="315" spans="1:23" s="16" customFormat="1" outlineLevel="2" x14ac:dyDescent="0.15">
      <c r="A315" s="163"/>
      <c r="B315" s="163"/>
      <c r="C315" s="164"/>
      <c r="D315" s="165"/>
      <c r="E315" s="16" t="str">
        <f xml:space="preserve"> E$214</f>
        <v>In-period revenue adjustments to be applied in 2025-26 allowed revenues - real (2022-23 CPIH FYA prices) (BR)</v>
      </c>
      <c r="F315" s="173">
        <f t="shared" ref="F315:G315" si="86" xml:space="preserve"> F$214</f>
        <v>0</v>
      </c>
      <c r="G315" s="16" t="str">
        <f t="shared" si="86"/>
        <v>£m</v>
      </c>
    </row>
    <row r="316" spans="1:23" s="16" customFormat="1" outlineLevel="2" x14ac:dyDescent="0.15">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15">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15">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0</v>
      </c>
      <c r="G318" s="16" t="str">
        <f t="shared" si="89"/>
        <v>£m</v>
      </c>
    </row>
    <row r="319" spans="1:23" s="16" customFormat="1" outlineLevel="2" x14ac:dyDescent="0.15">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15">
      <c r="A320" s="163"/>
      <c r="B320" s="163"/>
      <c r="C320" s="164"/>
      <c r="D320" s="165"/>
      <c r="F320" s="173"/>
    </row>
    <row r="321" spans="1:7" s="16" customFormat="1" outlineLevel="2" x14ac:dyDescent="0.15">
      <c r="A321" s="163"/>
      <c r="B321" s="163"/>
      <c r="C321" s="164"/>
      <c r="D321" s="165"/>
      <c r="E321" s="16" t="str">
        <f xml:space="preserve"> E$255</f>
        <v>In-period revenue adjustments to be applied in 2026-27 allowed revenues - real (2022-23 CPIH FYA prices) (WR)</v>
      </c>
      <c r="F321" s="173">
        <f t="shared" ref="F321:G321" si="91" xml:space="preserve"> F$255</f>
        <v>0</v>
      </c>
      <c r="G321" s="16" t="str">
        <f t="shared" si="91"/>
        <v>£m</v>
      </c>
    </row>
    <row r="322" spans="1:7" s="16" customFormat="1" outlineLevel="2" x14ac:dyDescent="0.15">
      <c r="A322" s="163"/>
      <c r="B322" s="163"/>
      <c r="C322" s="164"/>
      <c r="D322" s="165"/>
      <c r="E322" s="16" t="str">
        <f xml:space="preserve"> E$263</f>
        <v>In-period revenue adjustments to be applied in 2026-27 allowed revenues - real (2022-23 CPIH FYA prices) (WN)</v>
      </c>
      <c r="F322" s="173">
        <f t="shared" ref="F322:G322" si="92" xml:space="preserve"> F$263</f>
        <v>0</v>
      </c>
      <c r="G322" s="16" t="str">
        <f t="shared" si="92"/>
        <v>£m</v>
      </c>
    </row>
    <row r="323" spans="1:7" s="16" customFormat="1" outlineLevel="2" x14ac:dyDescent="0.15">
      <c r="A323" s="163"/>
      <c r="B323" s="163"/>
      <c r="C323" s="164"/>
      <c r="D323" s="165"/>
      <c r="E323" s="16" t="str">
        <f xml:space="preserve"> E$271</f>
        <v>In-period revenue adjustments to be applied in 2026-27 allowed revenues - real (2022-23 CPIH FYA prices) (WWN)</v>
      </c>
      <c r="F323" s="173">
        <f t="shared" ref="F323:G323" si="93" xml:space="preserve"> F$271</f>
        <v>0</v>
      </c>
      <c r="G323" s="16" t="str">
        <f t="shared" si="93"/>
        <v>£m</v>
      </c>
    </row>
    <row r="324" spans="1:7" s="16" customFormat="1" outlineLevel="2" x14ac:dyDescent="0.15">
      <c r="A324" s="163"/>
      <c r="B324" s="163"/>
      <c r="C324" s="164"/>
      <c r="D324" s="165"/>
      <c r="E324" s="16" t="str">
        <f xml:space="preserve"> E$278</f>
        <v>In-period revenue adjustments to be applied in 2026-27 allowed revenues - real (2022-23 CPIH FYA prices) (BR)</v>
      </c>
      <c r="F324" s="173">
        <f t="shared" ref="F324:G324" si="94" xml:space="preserve"> F$278</f>
        <v>0</v>
      </c>
      <c r="G324" s="16" t="str">
        <f t="shared" si="94"/>
        <v>£m</v>
      </c>
    </row>
    <row r="325" spans="1:7" s="16" customFormat="1" outlineLevel="2" x14ac:dyDescent="0.15">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15">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15">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0</v>
      </c>
      <c r="G327" s="16" t="str">
        <f t="shared" si="97"/>
        <v>£m</v>
      </c>
    </row>
    <row r="328" spans="1:7" s="16" customFormat="1" outlineLevel="2" x14ac:dyDescent="0.15">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15">
      <c r="A329" s="163"/>
      <c r="B329" s="163"/>
      <c r="C329" s="164"/>
      <c r="D329" s="165"/>
      <c r="F329" s="173"/>
    </row>
    <row r="330" spans="1:7" s="146" customFormat="1" outlineLevel="2" x14ac:dyDescent="0.15">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15">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15">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15">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15">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15">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15">
      <c r="A336" s="211"/>
      <c r="B336" s="211"/>
      <c r="C336" s="209"/>
      <c r="D336" s="210"/>
      <c r="E336" s="146" t="str">
        <f xml:space="preserve"> InpS!E$580</f>
        <v>Eligible for post financeability adjustments tax uplift - PR19 In-period ODI (Residential retail)</v>
      </c>
      <c r="F336" s="146">
        <f xml:space="preserve"> InpS!F$580</f>
        <v>0</v>
      </c>
      <c r="G336" s="146" t="str">
        <f xml:space="preserve"> InpS!G$580</f>
        <v>1 = Yes, 0 = No</v>
      </c>
    </row>
    <row r="337" spans="1:7" s="146" customFormat="1" outlineLevel="2" x14ac:dyDescent="0.15">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15">
      <c r="A338" s="163"/>
      <c r="B338" s="163"/>
      <c r="C338" s="164"/>
      <c r="D338" s="165"/>
      <c r="F338" s="173"/>
    </row>
    <row r="339" spans="1:7" s="268" customFormat="1" outlineLevel="2" x14ac:dyDescent="0.15">
      <c r="A339" s="265"/>
      <c r="B339" s="265"/>
      <c r="C339" s="266"/>
      <c r="D339" s="267"/>
      <c r="E339" s="268" t="s">
        <v>1269</v>
      </c>
      <c r="F339" s="278">
        <f xml:space="preserve"> F312 * F330</f>
        <v>0</v>
      </c>
      <c r="G339" s="268" t="str">
        <f t="shared" ref="G339:G346" si="99" xml:space="preserve"> G$307</f>
        <v>£m</v>
      </c>
    </row>
    <row r="340" spans="1:7" s="268" customFormat="1" outlineLevel="2" x14ac:dyDescent="0.15">
      <c r="A340" s="265"/>
      <c r="B340" s="265"/>
      <c r="C340" s="266"/>
      <c r="D340" s="267"/>
      <c r="E340" s="268" t="s">
        <v>1270</v>
      </c>
      <c r="F340" s="278">
        <f t="shared" ref="F340:F346" si="100" xml:space="preserve"> F313 * F331</f>
        <v>0</v>
      </c>
      <c r="G340" s="268" t="str">
        <f t="shared" si="99"/>
        <v>£m</v>
      </c>
    </row>
    <row r="341" spans="1:7" s="268" customFormat="1" outlineLevel="2" x14ac:dyDescent="0.15">
      <c r="A341" s="265"/>
      <c r="B341" s="265"/>
      <c r="C341" s="266"/>
      <c r="D341" s="267"/>
      <c r="E341" s="268" t="s">
        <v>1271</v>
      </c>
      <c r="F341" s="278">
        <f t="shared" si="100"/>
        <v>0</v>
      </c>
      <c r="G341" s="268" t="str">
        <f t="shared" si="99"/>
        <v>£m</v>
      </c>
    </row>
    <row r="342" spans="1:7" s="268" customFormat="1" outlineLevel="2" x14ac:dyDescent="0.15">
      <c r="A342" s="265"/>
      <c r="B342" s="265"/>
      <c r="C342" s="266"/>
      <c r="D342" s="267"/>
      <c r="E342" s="268" t="s">
        <v>1272</v>
      </c>
      <c r="F342" s="278">
        <f t="shared" si="100"/>
        <v>0</v>
      </c>
      <c r="G342" s="268" t="str">
        <f t="shared" si="99"/>
        <v>£m</v>
      </c>
    </row>
    <row r="343" spans="1:7" s="268" customFormat="1" outlineLevel="2" x14ac:dyDescent="0.15">
      <c r="A343" s="265"/>
      <c r="B343" s="265"/>
      <c r="C343" s="266"/>
      <c r="D343" s="267"/>
      <c r="E343" s="268" t="s">
        <v>1273</v>
      </c>
      <c r="F343" s="278">
        <f t="shared" si="100"/>
        <v>0</v>
      </c>
      <c r="G343" s="268" t="str">
        <f t="shared" si="99"/>
        <v>£m</v>
      </c>
    </row>
    <row r="344" spans="1:7" s="268" customFormat="1" outlineLevel="2" x14ac:dyDescent="0.15">
      <c r="A344" s="265"/>
      <c r="B344" s="265"/>
      <c r="C344" s="266"/>
      <c r="D344" s="267"/>
      <c r="E344" s="268" t="s">
        <v>1274</v>
      </c>
      <c r="F344" s="278">
        <f t="shared" si="100"/>
        <v>0</v>
      </c>
      <c r="G344" s="268" t="str">
        <f t="shared" si="99"/>
        <v>£m</v>
      </c>
    </row>
    <row r="345" spans="1:7" s="268" customFormat="1" outlineLevel="2" x14ac:dyDescent="0.15">
      <c r="A345" s="265"/>
      <c r="B345" s="265"/>
      <c r="C345" s="266"/>
      <c r="D345" s="267"/>
      <c r="E345" s="268" t="s">
        <v>1275</v>
      </c>
      <c r="F345" s="278">
        <f t="shared" si="100"/>
        <v>0</v>
      </c>
      <c r="G345" s="268" t="str">
        <f t="shared" si="99"/>
        <v>£m</v>
      </c>
    </row>
    <row r="346" spans="1:7" s="268" customFormat="1" outlineLevel="2" x14ac:dyDescent="0.15">
      <c r="A346" s="265"/>
      <c r="B346" s="265"/>
      <c r="C346" s="266"/>
      <c r="D346" s="267"/>
      <c r="E346" s="268" t="s">
        <v>1276</v>
      </c>
      <c r="F346" s="278">
        <f t="shared" si="100"/>
        <v>0</v>
      </c>
      <c r="G346" s="268" t="str">
        <f t="shared" si="99"/>
        <v>£m</v>
      </c>
    </row>
    <row r="347" spans="1:7" s="268" customFormat="1" outlineLevel="2" x14ac:dyDescent="0.15">
      <c r="A347" s="265"/>
      <c r="B347" s="265"/>
      <c r="C347" s="266"/>
      <c r="D347" s="267"/>
      <c r="F347" s="278"/>
    </row>
    <row r="348" spans="1:7" s="268" customFormat="1" outlineLevel="2" x14ac:dyDescent="0.15">
      <c r="A348" s="265"/>
      <c r="B348" s="265"/>
      <c r="C348" s="266"/>
      <c r="D348" s="267"/>
      <c r="E348" s="268" t="s">
        <v>1277</v>
      </c>
      <c r="F348" s="278">
        <f xml:space="preserve"> F321 * F330</f>
        <v>0</v>
      </c>
      <c r="G348" s="268" t="str">
        <f t="shared" ref="G348:G355" si="101" xml:space="preserve"> G$307</f>
        <v>£m</v>
      </c>
    </row>
    <row r="349" spans="1:7" s="268" customFormat="1" outlineLevel="2" x14ac:dyDescent="0.15">
      <c r="A349" s="265"/>
      <c r="B349" s="265"/>
      <c r="C349" s="266"/>
      <c r="D349" s="267"/>
      <c r="E349" s="268" t="s">
        <v>1278</v>
      </c>
      <c r="F349" s="278">
        <f t="shared" ref="F349:F355" si="102" xml:space="preserve"> F322 * F331</f>
        <v>0</v>
      </c>
      <c r="G349" s="268" t="str">
        <f t="shared" si="101"/>
        <v>£m</v>
      </c>
    </row>
    <row r="350" spans="1:7" s="268" customFormat="1" outlineLevel="2" x14ac:dyDescent="0.15">
      <c r="A350" s="265"/>
      <c r="B350" s="265"/>
      <c r="C350" s="266"/>
      <c r="D350" s="267"/>
      <c r="E350" s="268" t="s">
        <v>1279</v>
      </c>
      <c r="F350" s="278">
        <f t="shared" si="102"/>
        <v>0</v>
      </c>
      <c r="G350" s="268" t="str">
        <f t="shared" si="101"/>
        <v>£m</v>
      </c>
    </row>
    <row r="351" spans="1:7" s="268" customFormat="1" outlineLevel="2" x14ac:dyDescent="0.15">
      <c r="A351" s="265"/>
      <c r="B351" s="265"/>
      <c r="C351" s="266"/>
      <c r="D351" s="267"/>
      <c r="E351" s="268" t="s">
        <v>1280</v>
      </c>
      <c r="F351" s="278">
        <f t="shared" si="102"/>
        <v>0</v>
      </c>
      <c r="G351" s="268" t="str">
        <f t="shared" si="101"/>
        <v>£m</v>
      </c>
    </row>
    <row r="352" spans="1:7" s="268" customFormat="1" outlineLevel="2" x14ac:dyDescent="0.15">
      <c r="A352" s="265"/>
      <c r="B352" s="265"/>
      <c r="C352" s="266"/>
      <c r="D352" s="267"/>
      <c r="E352" s="268" t="s">
        <v>1281</v>
      </c>
      <c r="F352" s="278">
        <f t="shared" si="102"/>
        <v>0</v>
      </c>
      <c r="G352" s="268" t="str">
        <f t="shared" si="101"/>
        <v>£m</v>
      </c>
    </row>
    <row r="353" spans="1:7" s="268" customFormat="1" outlineLevel="2" x14ac:dyDescent="0.15">
      <c r="A353" s="265"/>
      <c r="B353" s="265"/>
      <c r="C353" s="266"/>
      <c r="D353" s="267"/>
      <c r="E353" s="268" t="s">
        <v>1282</v>
      </c>
      <c r="F353" s="278">
        <f t="shared" si="102"/>
        <v>0</v>
      </c>
      <c r="G353" s="268" t="str">
        <f t="shared" si="101"/>
        <v>£m</v>
      </c>
    </row>
    <row r="354" spans="1:7" s="268" customFormat="1" outlineLevel="2" x14ac:dyDescent="0.15">
      <c r="A354" s="265"/>
      <c r="B354" s="265"/>
      <c r="C354" s="266"/>
      <c r="D354" s="267"/>
      <c r="E354" s="268" t="s">
        <v>1283</v>
      </c>
      <c r="F354" s="278">
        <f t="shared" si="102"/>
        <v>0</v>
      </c>
      <c r="G354" s="268" t="str">
        <f t="shared" si="101"/>
        <v>£m</v>
      </c>
    </row>
    <row r="355" spans="1:7" s="268" customFormat="1" outlineLevel="2" x14ac:dyDescent="0.15">
      <c r="A355" s="265"/>
      <c r="B355" s="265"/>
      <c r="C355" s="266"/>
      <c r="D355" s="267"/>
      <c r="E355" s="268" t="s">
        <v>1284</v>
      </c>
      <c r="F355" s="278">
        <f t="shared" si="102"/>
        <v>0</v>
      </c>
      <c r="G355" s="268" t="str">
        <f t="shared" si="101"/>
        <v>£m</v>
      </c>
    </row>
    <row r="356" spans="1:7" s="16" customFormat="1" outlineLevel="2" x14ac:dyDescent="0.15">
      <c r="A356" s="163"/>
      <c r="B356" s="163"/>
      <c r="C356" s="164"/>
      <c r="D356" s="165"/>
      <c r="F356" s="173"/>
    </row>
    <row r="357" spans="1:7" s="16" customFormat="1" outlineLevel="1" x14ac:dyDescent="0.15">
      <c r="A357" s="163"/>
      <c r="B357" s="163"/>
      <c r="C357" s="164"/>
      <c r="D357" s="165"/>
      <c r="E357" s="11"/>
      <c r="F357" s="230"/>
      <c r="G357" s="11"/>
    </row>
    <row r="358" spans="1:7" s="16" customFormat="1" outlineLevel="1" x14ac:dyDescent="0.15">
      <c r="A358" s="163"/>
      <c r="B358" s="163" t="s">
        <v>963</v>
      </c>
      <c r="C358" s="164"/>
      <c r="D358" s="165"/>
      <c r="F358" s="173"/>
    </row>
    <row r="359" spans="1:7" s="16" customFormat="1" outlineLevel="2" x14ac:dyDescent="0.15">
      <c r="A359" s="163"/>
      <c r="B359" s="163"/>
      <c r="C359" s="164"/>
      <c r="D359" s="165"/>
      <c r="E359" s="16" t="str">
        <f xml:space="preserve"> E$188</f>
        <v>In-period revenue adjustments to be applied in 2025-26 allowed revenues - real (2022-23 CPIH FYA prices) (WR)</v>
      </c>
      <c r="F359" s="173">
        <f t="shared" ref="F359:G359" si="103" xml:space="preserve"> F$188</f>
        <v>0</v>
      </c>
      <c r="G359" s="16" t="str">
        <f t="shared" si="103"/>
        <v>£m</v>
      </c>
    </row>
    <row r="360" spans="1:7" s="16" customFormat="1" outlineLevel="2" x14ac:dyDescent="0.15">
      <c r="A360" s="163"/>
      <c r="B360" s="163"/>
      <c r="C360" s="164"/>
      <c r="D360" s="165"/>
      <c r="E360" s="16" t="str">
        <f xml:space="preserve"> E$197</f>
        <v>In-period revenue adjustments to be applied in 2025-26 allowed revenues - real (2022-23 CPIH FYA prices) (WN)</v>
      </c>
      <c r="F360" s="173">
        <f t="shared" ref="F360:G360" si="104" xml:space="preserve"> F$197</f>
        <v>0</v>
      </c>
      <c r="G360" s="16" t="str">
        <f t="shared" si="104"/>
        <v>£m</v>
      </c>
    </row>
    <row r="361" spans="1:7" s="16" customFormat="1" outlineLevel="2" x14ac:dyDescent="0.15">
      <c r="A361" s="163"/>
      <c r="B361" s="163"/>
      <c r="C361" s="164"/>
      <c r="D361" s="165"/>
      <c r="E361" s="16" t="str">
        <f xml:space="preserve"> E$206</f>
        <v>In-period revenue adjustments to be applied in 2025-26 allowed revenues - real (2022-23 CPIH FYA prices) (WWN)</v>
      </c>
      <c r="F361" s="173">
        <f t="shared" ref="F361:G361" si="105" xml:space="preserve"> F$206</f>
        <v>0</v>
      </c>
      <c r="G361" s="16" t="str">
        <f t="shared" si="105"/>
        <v>£m</v>
      </c>
    </row>
    <row r="362" spans="1:7" s="16" customFormat="1" outlineLevel="2" x14ac:dyDescent="0.15">
      <c r="A362" s="163"/>
      <c r="B362" s="163"/>
      <c r="C362" s="164"/>
      <c r="D362" s="165"/>
      <c r="E362" s="16" t="str">
        <f xml:space="preserve"> E$214</f>
        <v>In-period revenue adjustments to be applied in 2025-26 allowed revenues - real (2022-23 CPIH FYA prices) (BR)</v>
      </c>
      <c r="F362" s="173">
        <f t="shared" ref="F362:G362" si="106" xml:space="preserve"> F$214</f>
        <v>0</v>
      </c>
      <c r="G362" s="16" t="str">
        <f t="shared" si="106"/>
        <v>£m</v>
      </c>
    </row>
    <row r="363" spans="1:7" s="16" customFormat="1" outlineLevel="2" x14ac:dyDescent="0.15">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15">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15">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0</v>
      </c>
      <c r="G365" s="16" t="str">
        <f t="shared" si="109"/>
        <v>£m</v>
      </c>
    </row>
    <row r="366" spans="1:7" s="16" customFormat="1" outlineLevel="2" x14ac:dyDescent="0.15">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15">
      <c r="A367" s="163"/>
      <c r="B367" s="163"/>
      <c r="C367" s="164"/>
      <c r="D367" s="165"/>
      <c r="F367" s="173"/>
    </row>
    <row r="368" spans="1:7" s="16" customFormat="1" outlineLevel="2" x14ac:dyDescent="0.15">
      <c r="A368" s="163"/>
      <c r="B368" s="163"/>
      <c r="C368" s="164"/>
      <c r="D368" s="165"/>
      <c r="E368" s="16" t="str">
        <f xml:space="preserve"> E$255</f>
        <v>In-period revenue adjustments to be applied in 2026-27 allowed revenues - real (2022-23 CPIH FYA prices) (WR)</v>
      </c>
      <c r="F368" s="173">
        <f t="shared" ref="F368:G368" si="111" xml:space="preserve"> F$255</f>
        <v>0</v>
      </c>
      <c r="G368" s="16" t="str">
        <f t="shared" si="111"/>
        <v>£m</v>
      </c>
    </row>
    <row r="369" spans="1:7" s="16" customFormat="1" outlineLevel="2" x14ac:dyDescent="0.15">
      <c r="A369" s="163"/>
      <c r="B369" s="163"/>
      <c r="C369" s="164"/>
      <c r="D369" s="165"/>
      <c r="E369" s="16" t="str">
        <f xml:space="preserve"> E$263</f>
        <v>In-period revenue adjustments to be applied in 2026-27 allowed revenues - real (2022-23 CPIH FYA prices) (WN)</v>
      </c>
      <c r="F369" s="173">
        <f t="shared" ref="F369:G369" si="112" xml:space="preserve"> F$263</f>
        <v>0</v>
      </c>
      <c r="G369" s="16" t="str">
        <f t="shared" si="112"/>
        <v>£m</v>
      </c>
    </row>
    <row r="370" spans="1:7" s="16" customFormat="1" outlineLevel="2" x14ac:dyDescent="0.15">
      <c r="A370" s="163"/>
      <c r="B370" s="163"/>
      <c r="C370" s="164"/>
      <c r="D370" s="165"/>
      <c r="E370" s="16" t="str">
        <f xml:space="preserve"> E$271</f>
        <v>In-period revenue adjustments to be applied in 2026-27 allowed revenues - real (2022-23 CPIH FYA prices) (WWN)</v>
      </c>
      <c r="F370" s="173">
        <f t="shared" ref="F370:G370" si="113" xml:space="preserve"> F$271</f>
        <v>0</v>
      </c>
      <c r="G370" s="16" t="str">
        <f t="shared" si="113"/>
        <v>£m</v>
      </c>
    </row>
    <row r="371" spans="1:7" s="16" customFormat="1" outlineLevel="2" x14ac:dyDescent="0.15">
      <c r="A371" s="163"/>
      <c r="B371" s="163"/>
      <c r="C371" s="164"/>
      <c r="D371" s="165"/>
      <c r="E371" s="16" t="str">
        <f xml:space="preserve"> E$278</f>
        <v>In-period revenue adjustments to be applied in 2026-27 allowed revenues - real (2022-23 CPIH FYA prices) (BR)</v>
      </c>
      <c r="F371" s="173">
        <f t="shared" ref="F371:G371" si="114" xml:space="preserve"> F$278</f>
        <v>0</v>
      </c>
      <c r="G371" s="16" t="str">
        <f t="shared" si="114"/>
        <v>£m</v>
      </c>
    </row>
    <row r="372" spans="1:7" s="16" customFormat="1" outlineLevel="2" x14ac:dyDescent="0.15">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15">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15">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0</v>
      </c>
      <c r="G374" s="16" t="str">
        <f t="shared" si="117"/>
        <v>£m</v>
      </c>
    </row>
    <row r="375" spans="1:7" s="16" customFormat="1" outlineLevel="2" x14ac:dyDescent="0.15">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15">
      <c r="A376" s="163"/>
      <c r="B376" s="163"/>
      <c r="C376" s="164"/>
      <c r="D376" s="165"/>
      <c r="F376" s="173"/>
    </row>
    <row r="377" spans="1:7" s="146" customFormat="1" outlineLevel="2" x14ac:dyDescent="0.15">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15">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15">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15">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15">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15">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15">
      <c r="A383" s="211"/>
      <c r="B383" s="211"/>
      <c r="C383" s="209"/>
      <c r="D383" s="210"/>
      <c r="E383" s="146" t="str">
        <f xml:space="preserve"> InpS!E$580</f>
        <v>Eligible for post financeability adjustments tax uplift - PR19 In-period ODI (Residential retail)</v>
      </c>
      <c r="F383" s="146">
        <f xml:space="preserve"> InpS!F$580</f>
        <v>0</v>
      </c>
      <c r="G383" s="146" t="str">
        <f xml:space="preserve"> InpS!G$580</f>
        <v>1 = Yes, 0 = No</v>
      </c>
    </row>
    <row r="384" spans="1:7" s="146" customFormat="1" outlineLevel="2" x14ac:dyDescent="0.15">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15">
      <c r="A385" s="163"/>
      <c r="B385" s="163"/>
      <c r="C385" s="164"/>
      <c r="D385" s="165"/>
      <c r="F385" s="173"/>
    </row>
    <row r="386" spans="1:7" s="268" customFormat="1" outlineLevel="2" x14ac:dyDescent="0.15">
      <c r="A386" s="265"/>
      <c r="B386" s="265"/>
      <c r="C386" s="266"/>
      <c r="D386" s="267"/>
      <c r="E386" s="268" t="s">
        <v>1285</v>
      </c>
      <c r="F386" s="278">
        <f xml:space="preserve"> F359 * ( 1 - F377 )</f>
        <v>0</v>
      </c>
      <c r="G386" s="268" t="str">
        <f t="shared" ref="G386:G393" si="119" xml:space="preserve"> G$307</f>
        <v>£m</v>
      </c>
    </row>
    <row r="387" spans="1:7" s="268" customFormat="1" outlineLevel="2" x14ac:dyDescent="0.15">
      <c r="A387" s="265"/>
      <c r="B387" s="265"/>
      <c r="C387" s="266"/>
      <c r="D387" s="267"/>
      <c r="E387" s="268" t="s">
        <v>1286</v>
      </c>
      <c r="F387" s="278">
        <f t="shared" ref="F387:F393" si="120" xml:space="preserve"> F360 * ( 1 - F378 )</f>
        <v>0</v>
      </c>
      <c r="G387" s="268" t="str">
        <f t="shared" si="119"/>
        <v>£m</v>
      </c>
    </row>
    <row r="388" spans="1:7" s="268" customFormat="1" outlineLevel="2" x14ac:dyDescent="0.15">
      <c r="A388" s="265"/>
      <c r="B388" s="265"/>
      <c r="C388" s="266"/>
      <c r="D388" s="267"/>
      <c r="E388" s="268" t="s">
        <v>1287</v>
      </c>
      <c r="F388" s="278">
        <f t="shared" si="120"/>
        <v>0</v>
      </c>
      <c r="G388" s="268" t="str">
        <f t="shared" si="119"/>
        <v>£m</v>
      </c>
    </row>
    <row r="389" spans="1:7" s="268" customFormat="1" outlineLevel="2" x14ac:dyDescent="0.15">
      <c r="A389" s="265"/>
      <c r="B389" s="265"/>
      <c r="C389" s="266"/>
      <c r="D389" s="267"/>
      <c r="E389" s="268" t="s">
        <v>1288</v>
      </c>
      <c r="F389" s="278">
        <f t="shared" si="120"/>
        <v>0</v>
      </c>
      <c r="G389" s="268" t="str">
        <f t="shared" si="119"/>
        <v>£m</v>
      </c>
    </row>
    <row r="390" spans="1:7" s="268" customFormat="1" outlineLevel="2" x14ac:dyDescent="0.15">
      <c r="A390" s="265"/>
      <c r="B390" s="265"/>
      <c r="C390" s="266"/>
      <c r="D390" s="267"/>
      <c r="E390" s="268" t="s">
        <v>1289</v>
      </c>
      <c r="F390" s="278">
        <f t="shared" si="120"/>
        <v>0</v>
      </c>
      <c r="G390" s="268" t="str">
        <f t="shared" si="119"/>
        <v>£m</v>
      </c>
    </row>
    <row r="391" spans="1:7" s="268" customFormat="1" outlineLevel="2" x14ac:dyDescent="0.15">
      <c r="A391" s="265"/>
      <c r="B391" s="265"/>
      <c r="C391" s="266"/>
      <c r="D391" s="267"/>
      <c r="E391" s="268" t="s">
        <v>1290</v>
      </c>
      <c r="F391" s="278">
        <f t="shared" si="120"/>
        <v>0</v>
      </c>
      <c r="G391" s="268" t="str">
        <f t="shared" si="119"/>
        <v>£m</v>
      </c>
    </row>
    <row r="392" spans="1:7" s="268" customFormat="1" outlineLevel="2" x14ac:dyDescent="0.15">
      <c r="A392" s="265"/>
      <c r="B392" s="265"/>
      <c r="C392" s="266"/>
      <c r="D392" s="267"/>
      <c r="E392" s="268" t="s">
        <v>1291</v>
      </c>
      <c r="F392" s="278">
        <f t="shared" si="120"/>
        <v>0</v>
      </c>
      <c r="G392" s="268" t="str">
        <f t="shared" si="119"/>
        <v>£m</v>
      </c>
    </row>
    <row r="393" spans="1:7" s="268" customFormat="1" outlineLevel="2" x14ac:dyDescent="0.15">
      <c r="A393" s="265"/>
      <c r="B393" s="265"/>
      <c r="C393" s="266"/>
      <c r="D393" s="267"/>
      <c r="E393" s="268" t="s">
        <v>1292</v>
      </c>
      <c r="F393" s="278">
        <f t="shared" si="120"/>
        <v>0</v>
      </c>
      <c r="G393" s="268" t="str">
        <f t="shared" si="119"/>
        <v>£m</v>
      </c>
    </row>
    <row r="394" spans="1:7" s="268" customFormat="1" outlineLevel="2" x14ac:dyDescent="0.15">
      <c r="A394" s="265"/>
      <c r="B394" s="265"/>
      <c r="C394" s="266"/>
      <c r="D394" s="267"/>
      <c r="F394" s="278"/>
    </row>
    <row r="395" spans="1:7" s="268" customFormat="1" outlineLevel="2" x14ac:dyDescent="0.15">
      <c r="A395" s="265"/>
      <c r="B395" s="265"/>
      <c r="C395" s="266"/>
      <c r="D395" s="267"/>
      <c r="E395" s="268" t="s">
        <v>1293</v>
      </c>
      <c r="F395" s="278">
        <f xml:space="preserve"> F368 * ( 1 - F377 )</f>
        <v>0</v>
      </c>
      <c r="G395" s="268" t="str">
        <f t="shared" ref="G395:G402" si="121" xml:space="preserve"> G$307</f>
        <v>£m</v>
      </c>
    </row>
    <row r="396" spans="1:7" s="268" customFormat="1" outlineLevel="2" x14ac:dyDescent="0.15">
      <c r="A396" s="265"/>
      <c r="B396" s="265"/>
      <c r="C396" s="266"/>
      <c r="D396" s="267"/>
      <c r="E396" s="268" t="s">
        <v>1294</v>
      </c>
      <c r="F396" s="278">
        <f t="shared" ref="F396:F402" si="122" xml:space="preserve"> F369 * ( 1 - F378 )</f>
        <v>0</v>
      </c>
      <c r="G396" s="268" t="str">
        <f t="shared" si="121"/>
        <v>£m</v>
      </c>
    </row>
    <row r="397" spans="1:7" s="268" customFormat="1" outlineLevel="2" x14ac:dyDescent="0.15">
      <c r="A397" s="265"/>
      <c r="B397" s="265"/>
      <c r="C397" s="266"/>
      <c r="D397" s="267"/>
      <c r="E397" s="268" t="s">
        <v>1295</v>
      </c>
      <c r="F397" s="278">
        <f t="shared" si="122"/>
        <v>0</v>
      </c>
      <c r="G397" s="268" t="str">
        <f t="shared" si="121"/>
        <v>£m</v>
      </c>
    </row>
    <row r="398" spans="1:7" s="268" customFormat="1" outlineLevel="2" x14ac:dyDescent="0.15">
      <c r="A398" s="265"/>
      <c r="B398" s="265"/>
      <c r="C398" s="266"/>
      <c r="D398" s="267"/>
      <c r="E398" s="268" t="s">
        <v>1296</v>
      </c>
      <c r="F398" s="278">
        <f t="shared" si="122"/>
        <v>0</v>
      </c>
      <c r="G398" s="268" t="str">
        <f t="shared" si="121"/>
        <v>£m</v>
      </c>
    </row>
    <row r="399" spans="1:7" s="268" customFormat="1" outlineLevel="2" x14ac:dyDescent="0.15">
      <c r="A399" s="265"/>
      <c r="B399" s="265"/>
      <c r="C399" s="266"/>
      <c r="D399" s="267"/>
      <c r="E399" s="268" t="s">
        <v>1297</v>
      </c>
      <c r="F399" s="278">
        <f t="shared" si="122"/>
        <v>0</v>
      </c>
      <c r="G399" s="268" t="str">
        <f t="shared" si="121"/>
        <v>£m</v>
      </c>
    </row>
    <row r="400" spans="1:7" s="268" customFormat="1" outlineLevel="2" x14ac:dyDescent="0.15">
      <c r="A400" s="265"/>
      <c r="B400" s="265"/>
      <c r="C400" s="266"/>
      <c r="D400" s="267"/>
      <c r="E400" s="268" t="s">
        <v>1298</v>
      </c>
      <c r="F400" s="278">
        <f t="shared" si="122"/>
        <v>0</v>
      </c>
      <c r="G400" s="268" t="str">
        <f t="shared" si="121"/>
        <v>£m</v>
      </c>
    </row>
    <row r="401" spans="1:9" s="268" customFormat="1" outlineLevel="2" x14ac:dyDescent="0.15">
      <c r="A401" s="265"/>
      <c r="B401" s="265"/>
      <c r="C401" s="266"/>
      <c r="D401" s="267"/>
      <c r="E401" s="268" t="s">
        <v>1299</v>
      </c>
      <c r="F401" s="278">
        <f t="shared" si="122"/>
        <v>0</v>
      </c>
      <c r="G401" s="268" t="str">
        <f t="shared" si="121"/>
        <v>£m</v>
      </c>
    </row>
    <row r="402" spans="1:9" s="268" customFormat="1" outlineLevel="2" x14ac:dyDescent="0.15">
      <c r="A402" s="265"/>
      <c r="B402" s="265"/>
      <c r="C402" s="266"/>
      <c r="D402" s="267"/>
      <c r="E402" s="268" t="s">
        <v>1300</v>
      </c>
      <c r="F402" s="278">
        <f t="shared" si="122"/>
        <v>0</v>
      </c>
      <c r="G402" s="268" t="str">
        <f t="shared" si="121"/>
        <v>£m</v>
      </c>
    </row>
    <row r="403" spans="1:9" s="16" customFormat="1" outlineLevel="2" x14ac:dyDescent="0.15">
      <c r="A403" s="163"/>
      <c r="B403" s="163"/>
      <c r="C403" s="164"/>
      <c r="D403" s="165"/>
      <c r="F403" s="173"/>
    </row>
    <row r="404" spans="1:9" s="16" customFormat="1" x14ac:dyDescent="0.15">
      <c r="A404" s="10"/>
      <c r="C404" s="40"/>
      <c r="D404" s="46"/>
      <c r="E404" s="11"/>
      <c r="F404" s="11"/>
      <c r="G404" s="11"/>
      <c r="H404" s="11"/>
      <c r="I404" s="11"/>
    </row>
    <row r="405" spans="1:9" s="16" customFormat="1" x14ac:dyDescent="0.15">
      <c r="A405" s="10"/>
      <c r="B405" s="10" t="s">
        <v>90</v>
      </c>
      <c r="C405" s="40"/>
      <c r="D405" s="46"/>
      <c r="E405" s="11"/>
      <c r="F405" s="11"/>
      <c r="G405" s="11"/>
      <c r="H405" s="11"/>
      <c r="I405" s="11"/>
    </row>
    <row r="406" spans="1:9" s="16" customFormat="1" x14ac:dyDescent="0.15">
      <c r="A406" s="10"/>
      <c r="B406" s="10"/>
      <c r="C406" s="40"/>
      <c r="D406" s="46"/>
      <c r="E406" s="11"/>
      <c r="F406" s="11"/>
      <c r="G406" s="11"/>
      <c r="H406" s="11"/>
      <c r="I406" s="11"/>
    </row>
  </sheetData>
  <conditionalFormatting sqref="GP4">
    <cfRule type="cellIs" dxfId="78" priority="25" stopIfTrue="1" operator="equal">
      <formula>"Actuals"</formula>
    </cfRule>
    <cfRule type="cellIs" dxfId="77" priority="26" stopIfTrue="1" operator="equal">
      <formula>"Forecast"</formula>
    </cfRule>
  </conditionalFormatting>
  <conditionalFormatting sqref="GP4">
    <cfRule type="cellIs" dxfId="76" priority="24" stopIfTrue="1" operator="equal">
      <formula>"Budget"</formula>
    </cfRule>
  </conditionalFormatting>
  <conditionalFormatting sqref="GQ4:LI4">
    <cfRule type="cellIs" dxfId="75" priority="22" stopIfTrue="1" operator="equal">
      <formula>"Actuals"</formula>
    </cfRule>
    <cfRule type="cellIs" dxfId="74" priority="23" stopIfTrue="1" operator="equal">
      <formula>"Forecast"</formula>
    </cfRule>
  </conditionalFormatting>
  <conditionalFormatting sqref="GQ4:LI4">
    <cfRule type="cellIs" dxfId="73" priority="21" stopIfTrue="1" operator="equal">
      <formula>"Budget"</formula>
    </cfRule>
  </conditionalFormatting>
  <conditionalFormatting sqref="GP4:XFD4">
    <cfRule type="cellIs" dxfId="72" priority="19" stopIfTrue="1" operator="equal">
      <formula>"Const"</formula>
    </cfRule>
    <cfRule type="cellIs" dxfId="71" priority="20" stopIfTrue="1" operator="equal">
      <formula>"Ops"</formula>
    </cfRule>
  </conditionalFormatting>
  <conditionalFormatting sqref="GP4:XFD4">
    <cfRule type="cellIs" dxfId="70" priority="14" operator="equal">
      <formula>"Ops/Post-cont."</formula>
    </cfRule>
    <cfRule type="cellIs" dxfId="69" priority="15" operator="equal">
      <formula>"Const/Ops"</formula>
    </cfRule>
    <cfRule type="cellIs" dxfId="68" priority="17" stopIfTrue="1" operator="equal">
      <formula>"Const"</formula>
    </cfRule>
    <cfRule type="cellIs" dxfId="67" priority="18" stopIfTrue="1" operator="equal">
      <formula>"Ops"</formula>
    </cfRule>
  </conditionalFormatting>
  <conditionalFormatting sqref="GP4:XFD4">
    <cfRule type="cellIs" dxfId="66" priority="16" operator="equal">
      <formula>"Fin-close"</formula>
    </cfRule>
  </conditionalFormatting>
  <conditionalFormatting sqref="GP4:XFD4">
    <cfRule type="cellIs" dxfId="65" priority="13" operator="equal">
      <formula xml:space="preserve"> "FC/Const."</formula>
    </cfRule>
  </conditionalFormatting>
  <conditionalFormatting sqref="X3:GO3">
    <cfRule type="cellIs" dxfId="64" priority="11" stopIfTrue="1" operator="equal">
      <formula>"Construction"</formula>
    </cfRule>
    <cfRule type="cellIs" dxfId="63" priority="12" stopIfTrue="1" operator="equal">
      <formula>"Operations"</formula>
    </cfRule>
  </conditionalFormatting>
  <conditionalFormatting sqref="X3:GO3">
    <cfRule type="cellIs" dxfId="62" priority="10" operator="equal">
      <formula>"Fin Close"</formula>
    </cfRule>
  </conditionalFormatting>
  <conditionalFormatting sqref="X3:GO3">
    <cfRule type="cellIs" dxfId="61" priority="8" operator="equal">
      <formula>"PPA ext."</formula>
    </cfRule>
    <cfRule type="cellIs" dxfId="60" priority="9" operator="equal">
      <formula>"Delay"</formula>
    </cfRule>
  </conditionalFormatting>
  <conditionalFormatting sqref="F2:F3">
    <cfRule type="cellIs" dxfId="59" priority="6" stopIfTrue="1" operator="notEqual">
      <formula>0</formula>
    </cfRule>
    <cfRule type="cellIs" dxfId="58" priority="7" stopIfTrue="1" operator="equal">
      <formula>""</formula>
    </cfRule>
  </conditionalFormatting>
  <conditionalFormatting sqref="J3:W3">
    <cfRule type="cellIs" dxfId="57" priority="4" stopIfTrue="1" operator="equal">
      <formula>"Construction"</formula>
    </cfRule>
    <cfRule type="cellIs" dxfId="56" priority="5" stopIfTrue="1" operator="equal">
      <formula>"Operations"</formula>
    </cfRule>
  </conditionalFormatting>
  <conditionalFormatting sqref="J3:W3">
    <cfRule type="cellIs" dxfId="55" priority="3" operator="equal">
      <formula>"Fin Close"</formula>
    </cfRule>
  </conditionalFormatting>
  <conditionalFormatting sqref="J3:W3">
    <cfRule type="cellIs" dxfId="54" priority="1" operator="equal">
      <formula>"PPA ext."</formula>
    </cfRule>
    <cfRule type="cellIs" dxfId="53"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AE450"/>
  <sheetViews>
    <sheetView showGridLines="0" defaultGridColor="0" colorId="22" zoomScale="90" zoomScaleNormal="90" workbookViewId="0">
      <pane xSplit="9" ySplit="5" topLeftCell="J73" activePane="bottomRight" state="frozen"/>
      <selection pane="topRight"/>
      <selection pane="bottomLeft"/>
      <selection pane="bottomRight"/>
    </sheetView>
  </sheetViews>
  <sheetFormatPr defaultColWidth="0" defaultRowHeight="12.75" outlineLevelRow="2" outlineLevelCol="1" x14ac:dyDescent="0.15"/>
  <cols>
    <col min="1" max="1" width="10.83203125" style="10" customWidth="1"/>
    <col min="2" max="2" width="1.83203125" style="10" customWidth="1"/>
    <col min="3" max="3" width="1.5" style="40" customWidth="1"/>
    <col min="4" max="4" width="1.5" style="46" customWidth="1"/>
    <col min="5" max="5" width="120.6640625" style="11" customWidth="1"/>
    <col min="6" max="6" width="13.6640625" style="11" customWidth="1"/>
    <col min="7" max="7" width="13.1640625" style="11" bestFit="1" customWidth="1"/>
    <col min="8" max="8" width="10.5" style="11" bestFit="1" customWidth="1"/>
    <col min="9" max="9" width="3.5" style="11" customWidth="1"/>
    <col min="10" max="14" width="12" style="11" customWidth="1" outlineLevel="1"/>
    <col min="15" max="17" width="12" style="11" bestFit="1" customWidth="1"/>
    <col min="18" max="22" width="11.83203125" style="11" customWidth="1"/>
    <col min="23" max="23" width="12" style="11" bestFit="1" customWidth="1"/>
    <col min="24" max="16384" width="15.1640625" style="11" hidden="1"/>
  </cols>
  <sheetData>
    <row r="1" spans="1:707" s="1" customFormat="1" ht="31.5" x14ac:dyDescent="0.15">
      <c r="A1" s="1" t="str">
        <f ca="1">RIGHT(CELL("filename", A1), LEN(CELL("filename", A1)) - SEARCH("]", CELL("filename", A1)))</f>
        <v>Profiling</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15">
      <c r="A8" s="223" t="s">
        <v>1301</v>
      </c>
    </row>
    <row r="9" spans="1:707" s="16" customFormat="1" outlineLevel="1" x14ac:dyDescent="0.15">
      <c r="A9" s="163"/>
      <c r="B9" s="163"/>
      <c r="C9" s="164"/>
      <c r="D9" s="165"/>
    </row>
    <row r="10" spans="1:707" s="138" customFormat="1" outlineLevel="1" x14ac:dyDescent="0.15">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15">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15">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15">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15">
      <c r="A14" s="163"/>
      <c r="B14" s="163"/>
      <c r="C14" s="164"/>
      <c r="D14" s="165"/>
      <c r="F14" s="166"/>
    </row>
    <row r="15" spans="1:707" s="16" customFormat="1" outlineLevel="1" x14ac:dyDescent="0.15">
      <c r="A15" s="170"/>
      <c r="B15" s="171">
        <f xml:space="preserve"> InpS!B$589</f>
        <v>0</v>
      </c>
      <c r="C15" s="171">
        <f xml:space="preserve"> InpS!C$589</f>
        <v>0</v>
      </c>
      <c r="D15" s="171">
        <f xml:space="preserve"> InpS!D$589</f>
        <v>0</v>
      </c>
      <c r="E15" s="171" t="str">
        <f xml:space="preserve"> InpS!E$589</f>
        <v>Discount rate (WR)</v>
      </c>
      <c r="F15" s="172">
        <f xml:space="preserve"> InpS!F$589</f>
        <v>3.2300000000000002E-2</v>
      </c>
      <c r="G15" s="171" t="str">
        <f xml:space="preserve"> InpS!G$589</f>
        <v>%</v>
      </c>
    </row>
    <row r="16" spans="1:707" s="16" customFormat="1" outlineLevel="1" x14ac:dyDescent="0.15">
      <c r="A16" s="170"/>
      <c r="B16" s="171">
        <f xml:space="preserve"> InpS!B$590</f>
        <v>0</v>
      </c>
      <c r="C16" s="171">
        <f xml:space="preserve"> InpS!C$590</f>
        <v>0</v>
      </c>
      <c r="D16" s="171">
        <f xml:space="preserve"> InpS!D$590</f>
        <v>0</v>
      </c>
      <c r="E16" s="171" t="str">
        <f xml:space="preserve"> InpS!E$590</f>
        <v>Discount rate (WN)</v>
      </c>
      <c r="F16" s="172">
        <f xml:space="preserve"> InpS!F$590</f>
        <v>3.2300000000000002E-2</v>
      </c>
      <c r="G16" s="171" t="str">
        <f xml:space="preserve"> InpS!G$590</f>
        <v>%</v>
      </c>
    </row>
    <row r="17" spans="1:23" s="16" customFormat="1" outlineLevel="1" x14ac:dyDescent="0.15">
      <c r="A17" s="170"/>
      <c r="B17" s="171">
        <f xml:space="preserve"> InpS!B$591</f>
        <v>0</v>
      </c>
      <c r="C17" s="171">
        <f xml:space="preserve"> InpS!C$591</f>
        <v>0</v>
      </c>
      <c r="D17" s="171">
        <f xml:space="preserve"> InpS!D$591</f>
        <v>0</v>
      </c>
      <c r="E17" s="171" t="str">
        <f xml:space="preserve"> InpS!E$591</f>
        <v>Discount rate (WWN)</v>
      </c>
      <c r="F17" s="172">
        <f xml:space="preserve"> InpS!F$591</f>
        <v>3.2300000000000002E-2</v>
      </c>
      <c r="G17" s="171" t="str">
        <f xml:space="preserve"> InpS!G$591</f>
        <v>%</v>
      </c>
    </row>
    <row r="18" spans="1:23" s="16" customFormat="1" outlineLevel="1" x14ac:dyDescent="0.15">
      <c r="A18" s="170"/>
      <c r="B18" s="171">
        <f xml:space="preserve"> InpS!B$592</f>
        <v>0</v>
      </c>
      <c r="C18" s="171">
        <f xml:space="preserve"> InpS!C$592</f>
        <v>0</v>
      </c>
      <c r="D18" s="171">
        <f xml:space="preserve"> InpS!D$592</f>
        <v>0</v>
      </c>
      <c r="E18" s="171" t="str">
        <f xml:space="preserve"> InpS!E$592</f>
        <v>Discount rate (BR)</v>
      </c>
      <c r="F18" s="172">
        <f xml:space="preserve"> InpS!F$592</f>
        <v>3.2300000000000002E-2</v>
      </c>
      <c r="G18" s="171" t="str">
        <f xml:space="preserve"> InpS!G$592</f>
        <v>%</v>
      </c>
    </row>
    <row r="19" spans="1:23" s="16" customFormat="1" outlineLevel="1" x14ac:dyDescent="0.15">
      <c r="A19" s="170"/>
      <c r="B19" s="171">
        <f xml:space="preserve"> InpS!B$593</f>
        <v>0</v>
      </c>
      <c r="C19" s="171">
        <f xml:space="preserve"> InpS!C$593</f>
        <v>0</v>
      </c>
      <c r="D19" s="171">
        <f xml:space="preserve"> InpS!D$593</f>
        <v>0</v>
      </c>
      <c r="E19" s="171" t="str">
        <f xml:space="preserve"> InpS!E$593</f>
        <v>Discount rate (ADDN1)</v>
      </c>
      <c r="F19" s="172">
        <f xml:space="preserve"> InpS!F$593</f>
        <v>0</v>
      </c>
      <c r="G19" s="171" t="str">
        <f xml:space="preserve"> InpS!G$593</f>
        <v>%</v>
      </c>
    </row>
    <row r="20" spans="1:23" s="16" customFormat="1" outlineLevel="1" x14ac:dyDescent="0.15">
      <c r="A20" s="170"/>
      <c r="B20" s="171">
        <f xml:space="preserve"> InpS!B$594</f>
        <v>0</v>
      </c>
      <c r="C20" s="171">
        <f xml:space="preserve"> InpS!C$594</f>
        <v>0</v>
      </c>
      <c r="D20" s="171">
        <f xml:space="preserve"> InpS!D$594</f>
        <v>0</v>
      </c>
      <c r="E20" s="171" t="str">
        <f xml:space="preserve"> InpS!E$594</f>
        <v>Discount rate (ADDN2)</v>
      </c>
      <c r="F20" s="172">
        <f xml:space="preserve"> InpS!F$594</f>
        <v>0</v>
      </c>
      <c r="G20" s="171" t="str">
        <f xml:space="preserve"> InpS!G$594</f>
        <v>%</v>
      </c>
    </row>
    <row r="21" spans="1:23" s="16" customFormat="1" outlineLevel="1" x14ac:dyDescent="0.15">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3.2899999999999999E-2</v>
      </c>
      <c r="G21" s="171" t="str">
        <f xml:space="preserve"> InpS!G$595</f>
        <v>%</v>
      </c>
    </row>
    <row r="22" spans="1:23" s="16" customFormat="1" outlineLevel="1" x14ac:dyDescent="0.15">
      <c r="A22" s="170"/>
      <c r="B22" s="171">
        <f xml:space="preserve"> InpS!B$596</f>
        <v>0</v>
      </c>
      <c r="C22" s="171">
        <f xml:space="preserve"> InpS!C$596</f>
        <v>0</v>
      </c>
      <c r="D22" s="171">
        <f xml:space="preserve"> InpS!D$596</f>
        <v>0</v>
      </c>
      <c r="E22" s="171" t="str">
        <f xml:space="preserve"> InpS!E$596</f>
        <v>Discount rate (Business retail)</v>
      </c>
      <c r="F22" s="172">
        <f xml:space="preserve"> InpS!F$596</f>
        <v>0</v>
      </c>
      <c r="G22" s="171" t="str">
        <f xml:space="preserve"> InpS!G$596</f>
        <v>%</v>
      </c>
    </row>
    <row r="23" spans="1:23" s="16" customFormat="1" outlineLevel="1" x14ac:dyDescent="0.15">
      <c r="A23" s="163"/>
      <c r="B23" s="163"/>
      <c r="C23" s="164"/>
      <c r="D23" s="165"/>
      <c r="F23" s="166"/>
    </row>
    <row r="24" spans="1:23" s="16" customFormat="1" outlineLevel="1" x14ac:dyDescent="0.15">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15">
      <c r="A25" s="163"/>
      <c r="B25" s="163"/>
      <c r="C25" s="164"/>
      <c r="D25" s="165"/>
      <c r="F25" s="166"/>
    </row>
    <row r="26" spans="1:23" s="16" customFormat="1" outlineLevel="1" x14ac:dyDescent="0.15">
      <c r="A26" s="163"/>
      <c r="B26" s="163"/>
      <c r="C26" s="164"/>
      <c r="D26" s="165"/>
      <c r="E26" s="16" t="s">
        <v>1304</v>
      </c>
      <c r="F26" s="166"/>
      <c r="G26" s="16" t="s">
        <v>526</v>
      </c>
      <c r="H26" s="173">
        <f xml:space="preserve"> SUM(J26:W26)</f>
        <v>4.5497863909268306</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0.96871064613000102</v>
      </c>
      <c r="T26" s="169">
        <f t="shared" si="2"/>
        <v>0.93840031592560402</v>
      </c>
      <c r="U26" s="169">
        <f t="shared" si="2"/>
        <v>0.90903837636888896</v>
      </c>
      <c r="V26" s="169">
        <f t="shared" si="2"/>
        <v>0.88059515292927337</v>
      </c>
      <c r="W26" s="169">
        <f t="shared" si="2"/>
        <v>0.85304189957306342</v>
      </c>
    </row>
    <row r="27" spans="1:23" s="16" customFormat="1" outlineLevel="1" x14ac:dyDescent="0.15">
      <c r="A27" s="163"/>
      <c r="B27" s="163"/>
      <c r="C27" s="164"/>
      <c r="D27" s="165"/>
      <c r="E27" s="16" t="s">
        <v>1305</v>
      </c>
      <c r="F27" s="166"/>
      <c r="G27" s="16" t="s">
        <v>526</v>
      </c>
      <c r="H27" s="173">
        <f t="shared" ref="H27:H32" si="3" xml:space="preserve"> SUM(J27:W27)</f>
        <v>4.5497863909268306</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0.96871064613000102</v>
      </c>
      <c r="T27" s="169">
        <f t="shared" si="4"/>
        <v>0.93840031592560402</v>
      </c>
      <c r="U27" s="169">
        <f t="shared" si="4"/>
        <v>0.90903837636888896</v>
      </c>
      <c r="V27" s="169">
        <f t="shared" si="4"/>
        <v>0.88059515292927337</v>
      </c>
      <c r="W27" s="169">
        <f t="shared" si="4"/>
        <v>0.85304189957306342</v>
      </c>
    </row>
    <row r="28" spans="1:23" s="16" customFormat="1" outlineLevel="1" x14ac:dyDescent="0.15">
      <c r="A28" s="163"/>
      <c r="B28" s="163"/>
      <c r="C28" s="164"/>
      <c r="D28" s="165"/>
      <c r="E28" s="16" t="s">
        <v>1306</v>
      </c>
      <c r="F28" s="166"/>
      <c r="G28" s="16" t="s">
        <v>526</v>
      </c>
      <c r="H28" s="173">
        <f t="shared" si="3"/>
        <v>4.5497863909268306</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0.96871064613000102</v>
      </c>
      <c r="T28" s="169">
        <f t="shared" si="5"/>
        <v>0.93840031592560402</v>
      </c>
      <c r="U28" s="169">
        <f t="shared" si="5"/>
        <v>0.90903837636888896</v>
      </c>
      <c r="V28" s="169">
        <f t="shared" si="5"/>
        <v>0.88059515292927337</v>
      </c>
      <c r="W28" s="169">
        <f t="shared" si="5"/>
        <v>0.85304189957306342</v>
      </c>
    </row>
    <row r="29" spans="1:23" s="16" customFormat="1" outlineLevel="1" x14ac:dyDescent="0.15">
      <c r="A29" s="163"/>
      <c r="B29" s="163"/>
      <c r="C29" s="164"/>
      <c r="D29" s="165"/>
      <c r="E29" s="16" t="s">
        <v>1307</v>
      </c>
      <c r="F29" s="166"/>
      <c r="G29" s="16" t="s">
        <v>526</v>
      </c>
      <c r="H29" s="173">
        <f t="shared" si="3"/>
        <v>4.5497863909268306</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0.96871064613000102</v>
      </c>
      <c r="T29" s="169">
        <f t="shared" si="6"/>
        <v>0.93840031592560402</v>
      </c>
      <c r="U29" s="169">
        <f t="shared" si="6"/>
        <v>0.90903837636888896</v>
      </c>
      <c r="V29" s="169">
        <f t="shared" si="6"/>
        <v>0.88059515292927337</v>
      </c>
      <c r="W29" s="169">
        <f t="shared" si="6"/>
        <v>0.85304189957306342</v>
      </c>
    </row>
    <row r="30" spans="1:23" s="16" customFormat="1" outlineLevel="1" x14ac:dyDescent="0.15">
      <c r="A30" s="163"/>
      <c r="B30" s="163"/>
      <c r="C30" s="164"/>
      <c r="D30" s="165"/>
      <c r="E30" s="16" t="s">
        <v>1308</v>
      </c>
      <c r="F30" s="166"/>
      <c r="G30" s="16" t="s">
        <v>526</v>
      </c>
      <c r="H30" s="173">
        <f t="shared" si="3"/>
        <v>5</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1</v>
      </c>
      <c r="T30" s="169">
        <f t="shared" si="7"/>
        <v>1</v>
      </c>
      <c r="U30" s="169">
        <f t="shared" si="7"/>
        <v>1</v>
      </c>
      <c r="V30" s="169">
        <f t="shared" si="7"/>
        <v>1</v>
      </c>
      <c r="W30" s="169">
        <f t="shared" si="7"/>
        <v>1</v>
      </c>
    </row>
    <row r="31" spans="1:23" s="16" customFormat="1" outlineLevel="1" x14ac:dyDescent="0.15">
      <c r="A31" s="163"/>
      <c r="B31" s="163"/>
      <c r="C31" s="164"/>
      <c r="D31" s="165"/>
      <c r="E31" s="16" t="s">
        <v>1309</v>
      </c>
      <c r="F31" s="166"/>
      <c r="G31" s="16" t="s">
        <v>526</v>
      </c>
      <c r="H31" s="173">
        <f t="shared" si="3"/>
        <v>5</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1</v>
      </c>
      <c r="T31" s="169">
        <f t="shared" si="8"/>
        <v>1</v>
      </c>
      <c r="U31" s="169">
        <f t="shared" si="8"/>
        <v>1</v>
      </c>
      <c r="V31" s="169">
        <f t="shared" si="8"/>
        <v>1</v>
      </c>
      <c r="W31" s="169">
        <f t="shared" si="8"/>
        <v>1</v>
      </c>
    </row>
    <row r="32" spans="1:23" s="16" customFormat="1" outlineLevel="1" x14ac:dyDescent="0.15">
      <c r="A32" s="163"/>
      <c r="B32" s="163"/>
      <c r="C32" s="164"/>
      <c r="D32" s="165"/>
      <c r="E32" s="16" t="s">
        <v>1310</v>
      </c>
      <c r="F32" s="166"/>
      <c r="G32" s="16" t="s">
        <v>526</v>
      </c>
      <c r="H32" s="173">
        <f t="shared" si="3"/>
        <v>4.5420314869238059</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0.96814793300416313</v>
      </c>
      <c r="T32" s="169">
        <f t="shared" si="9"/>
        <v>0.93731042018023347</v>
      </c>
      <c r="U32" s="169">
        <f t="shared" si="9"/>
        <v>0.9074551458807566</v>
      </c>
      <c r="V32" s="169">
        <f t="shared" si="9"/>
        <v>0.87855082377844584</v>
      </c>
      <c r="W32" s="169">
        <f t="shared" si="9"/>
        <v>0.85056716408020705</v>
      </c>
    </row>
    <row r="33" spans="1:23" s="16" customFormat="1" outlineLevel="1" x14ac:dyDescent="0.15">
      <c r="A33" s="163"/>
      <c r="B33" s="163"/>
      <c r="C33" s="164"/>
      <c r="D33" s="165"/>
      <c r="E33" s="16" t="s">
        <v>1311</v>
      </c>
      <c r="F33" s="166"/>
      <c r="G33" s="16" t="s">
        <v>526</v>
      </c>
      <c r="H33" s="173">
        <f xml:space="preserve"> SUM(J33:W33)</f>
        <v>5</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1</v>
      </c>
      <c r="T33" s="169">
        <f t="shared" si="10"/>
        <v>1</v>
      </c>
      <c r="U33" s="169">
        <f t="shared" si="10"/>
        <v>1</v>
      </c>
      <c r="V33" s="169">
        <f t="shared" si="10"/>
        <v>1</v>
      </c>
      <c r="W33" s="169">
        <f t="shared" si="10"/>
        <v>1</v>
      </c>
    </row>
    <row r="34" spans="1:23" s="16" customFormat="1" outlineLevel="1" x14ac:dyDescent="0.15">
      <c r="A34" s="163"/>
      <c r="B34" s="163"/>
      <c r="C34" s="164"/>
      <c r="D34" s="165"/>
      <c r="F34" s="166"/>
    </row>
    <row r="35" spans="1:23" s="16" customFormat="1" outlineLevel="1" x14ac:dyDescent="0.15">
      <c r="A35" s="163"/>
      <c r="B35" s="163"/>
      <c r="C35" s="164"/>
      <c r="D35" s="165"/>
      <c r="E35" s="16" t="s">
        <v>1312</v>
      </c>
      <c r="F35" s="173">
        <f xml:space="preserve"> SUM(J26:W26)</f>
        <v>4.5497863909268306</v>
      </c>
      <c r="G35" s="16" t="s">
        <v>526</v>
      </c>
    </row>
    <row r="36" spans="1:23" s="16" customFormat="1" outlineLevel="1" x14ac:dyDescent="0.15">
      <c r="A36" s="163"/>
      <c r="B36" s="163"/>
      <c r="C36" s="164"/>
      <c r="D36" s="165"/>
      <c r="E36" s="16" t="s">
        <v>1313</v>
      </c>
      <c r="F36" s="173">
        <f t="shared" ref="F36:F42" si="11" xml:space="preserve"> SUM(J27:W27)</f>
        <v>4.5497863909268306</v>
      </c>
      <c r="G36" s="16" t="s">
        <v>526</v>
      </c>
    </row>
    <row r="37" spans="1:23" s="16" customFormat="1" outlineLevel="1" x14ac:dyDescent="0.15">
      <c r="A37" s="163"/>
      <c r="B37" s="163"/>
      <c r="C37" s="164"/>
      <c r="D37" s="165"/>
      <c r="E37" s="16" t="s">
        <v>1314</v>
      </c>
      <c r="F37" s="173">
        <f t="shared" si="11"/>
        <v>4.5497863909268306</v>
      </c>
      <c r="G37" s="16" t="s">
        <v>526</v>
      </c>
    </row>
    <row r="38" spans="1:23" s="16" customFormat="1" outlineLevel="1" x14ac:dyDescent="0.15">
      <c r="A38" s="163"/>
      <c r="B38" s="163"/>
      <c r="C38" s="164"/>
      <c r="D38" s="165"/>
      <c r="E38" s="16" t="s">
        <v>1315</v>
      </c>
      <c r="F38" s="173">
        <f t="shared" si="11"/>
        <v>4.5497863909268306</v>
      </c>
      <c r="G38" s="16" t="s">
        <v>526</v>
      </c>
    </row>
    <row r="39" spans="1:23" s="16" customFormat="1" outlineLevel="1" x14ac:dyDescent="0.15">
      <c r="A39" s="163"/>
      <c r="B39" s="163"/>
      <c r="C39" s="164"/>
      <c r="D39" s="165"/>
      <c r="E39" s="16" t="s">
        <v>1316</v>
      </c>
      <c r="F39" s="173">
        <f t="shared" si="11"/>
        <v>5</v>
      </c>
      <c r="G39" s="16" t="s">
        <v>526</v>
      </c>
    </row>
    <row r="40" spans="1:23" s="16" customFormat="1" outlineLevel="1" x14ac:dyDescent="0.15">
      <c r="A40" s="163"/>
      <c r="B40" s="163"/>
      <c r="C40" s="164"/>
      <c r="D40" s="165"/>
      <c r="E40" s="16" t="s">
        <v>1317</v>
      </c>
      <c r="F40" s="173">
        <f xml:space="preserve"> SUM(J31:W31)</f>
        <v>5</v>
      </c>
      <c r="G40" s="16" t="s">
        <v>526</v>
      </c>
    </row>
    <row r="41" spans="1:23" s="16" customFormat="1" outlineLevel="1" x14ac:dyDescent="0.15">
      <c r="A41" s="163"/>
      <c r="B41" s="163"/>
      <c r="C41" s="164"/>
      <c r="D41" s="165"/>
      <c r="E41" s="16" t="s">
        <v>1318</v>
      </c>
      <c r="F41" s="173">
        <f t="shared" si="11"/>
        <v>4.5420314869238059</v>
      </c>
      <c r="G41" s="16" t="s">
        <v>526</v>
      </c>
    </row>
    <row r="42" spans="1:23" s="16" customFormat="1" outlineLevel="1" x14ac:dyDescent="0.15">
      <c r="A42" s="163"/>
      <c r="B42" s="163"/>
      <c r="C42" s="164"/>
      <c r="D42" s="165"/>
      <c r="E42" s="16" t="s">
        <v>1319</v>
      </c>
      <c r="F42" s="173">
        <f t="shared" si="11"/>
        <v>5</v>
      </c>
      <c r="G42" s="16" t="s">
        <v>526</v>
      </c>
    </row>
    <row r="43" spans="1:23" s="16" customFormat="1" x14ac:dyDescent="0.15">
      <c r="A43" s="163"/>
      <c r="B43" s="163"/>
      <c r="C43" s="164"/>
      <c r="D43" s="165"/>
      <c r="F43" s="166"/>
    </row>
    <row r="44" spans="1:23" s="223" customFormat="1" x14ac:dyDescent="0.15">
      <c r="A44" s="223" t="s">
        <v>1320</v>
      </c>
    </row>
    <row r="45" spans="1:23" s="16" customFormat="1" outlineLevel="1" x14ac:dyDescent="0.15">
      <c r="A45" s="163"/>
      <c r="B45" s="163"/>
      <c r="C45" s="164"/>
      <c r="D45" s="165"/>
    </row>
    <row r="46" spans="1:23" s="16" customFormat="1" outlineLevel="1" x14ac:dyDescent="0.15">
      <c r="A46" s="163"/>
      <c r="B46" s="163" t="s">
        <v>1321</v>
      </c>
      <c r="C46" s="164"/>
      <c r="D46" s="165"/>
    </row>
    <row r="47" spans="1:23" s="16" customFormat="1" outlineLevel="2" x14ac:dyDescent="0.15">
      <c r="A47" s="163"/>
      <c r="B47" s="163"/>
      <c r="C47" s="164"/>
      <c r="D47" s="165"/>
    </row>
    <row r="48" spans="1:23" s="16" customFormat="1" outlineLevel="2" x14ac:dyDescent="0.15">
      <c r="A48" s="163"/>
      <c r="B48" s="163"/>
      <c r="C48" s="164"/>
      <c r="D48" s="165"/>
    </row>
    <row r="49" spans="1:23" s="16" customFormat="1" outlineLevel="2" x14ac:dyDescent="0.15">
      <c r="A49" s="163"/>
      <c r="B49" s="163"/>
      <c r="C49" s="164"/>
      <c r="D49" s="165"/>
      <c r="E49" s="16" t="str">
        <f xml:space="preserve"> E$26</f>
        <v>PV discount factor (WR)</v>
      </c>
      <c r="F49" s="166">
        <f t="shared" ref="F49:W49" si="12" xml:space="preserve"> F$26</f>
        <v>0</v>
      </c>
      <c r="G49" s="16" t="str">
        <f t="shared" si="12"/>
        <v>factor</v>
      </c>
      <c r="H49" s="173">
        <f t="shared" si="12"/>
        <v>4.5497863909268306</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0.96871064613000102</v>
      </c>
      <c r="T49" s="169">
        <f t="shared" si="12"/>
        <v>0.93840031592560402</v>
      </c>
      <c r="U49" s="169">
        <f t="shared" si="12"/>
        <v>0.90903837636888896</v>
      </c>
      <c r="V49" s="169">
        <f t="shared" si="12"/>
        <v>0.88059515292927337</v>
      </c>
      <c r="W49" s="169">
        <f t="shared" si="12"/>
        <v>0.85304189957306342</v>
      </c>
    </row>
    <row r="50" spans="1:23" s="16" customFormat="1" outlineLevel="2" x14ac:dyDescent="0.15">
      <c r="A50" s="163"/>
      <c r="B50" s="163"/>
      <c r="C50" s="164"/>
      <c r="D50" s="165"/>
      <c r="E50" s="16" t="str">
        <f xml:space="preserve"> E$27</f>
        <v>PV discount factor (WN)</v>
      </c>
      <c r="F50" s="166">
        <f t="shared" ref="F50:W50" si="13" xml:space="preserve"> F$27</f>
        <v>0</v>
      </c>
      <c r="G50" s="16" t="str">
        <f t="shared" si="13"/>
        <v>factor</v>
      </c>
      <c r="H50" s="173">
        <f t="shared" si="13"/>
        <v>4.5497863909268306</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0.96871064613000102</v>
      </c>
      <c r="T50" s="169">
        <f t="shared" si="13"/>
        <v>0.93840031592560402</v>
      </c>
      <c r="U50" s="169">
        <f t="shared" si="13"/>
        <v>0.90903837636888896</v>
      </c>
      <c r="V50" s="169">
        <f t="shared" si="13"/>
        <v>0.88059515292927337</v>
      </c>
      <c r="W50" s="169">
        <f t="shared" si="13"/>
        <v>0.85304189957306342</v>
      </c>
    </row>
    <row r="51" spans="1:23" s="16" customFormat="1" outlineLevel="2" x14ac:dyDescent="0.15">
      <c r="A51" s="163"/>
      <c r="B51" s="163"/>
      <c r="C51" s="164"/>
      <c r="D51" s="165"/>
      <c r="E51" s="16" t="str">
        <f xml:space="preserve"> E$28</f>
        <v>PV discount factor (WWN)</v>
      </c>
      <c r="F51" s="166">
        <f t="shared" ref="F51:W51" si="14" xml:space="preserve"> F$28</f>
        <v>0</v>
      </c>
      <c r="G51" s="16" t="str">
        <f t="shared" si="14"/>
        <v>factor</v>
      </c>
      <c r="H51" s="173">
        <f t="shared" si="14"/>
        <v>4.5497863909268306</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0.96871064613000102</v>
      </c>
      <c r="T51" s="169">
        <f t="shared" si="14"/>
        <v>0.93840031592560402</v>
      </c>
      <c r="U51" s="169">
        <f t="shared" si="14"/>
        <v>0.90903837636888896</v>
      </c>
      <c r="V51" s="169">
        <f t="shared" si="14"/>
        <v>0.88059515292927337</v>
      </c>
      <c r="W51" s="169">
        <f t="shared" si="14"/>
        <v>0.85304189957306342</v>
      </c>
    </row>
    <row r="52" spans="1:23" s="16" customFormat="1" outlineLevel="2" x14ac:dyDescent="0.15">
      <c r="A52" s="163"/>
      <c r="B52" s="163"/>
      <c r="C52" s="164"/>
      <c r="D52" s="165"/>
      <c r="E52" s="16" t="str">
        <f xml:space="preserve"> E$29</f>
        <v>PV discount factor (BR)</v>
      </c>
      <c r="F52" s="166">
        <f t="shared" ref="F52:W52" si="15" xml:space="preserve"> F$29</f>
        <v>0</v>
      </c>
      <c r="G52" s="16" t="str">
        <f t="shared" si="15"/>
        <v>factor</v>
      </c>
      <c r="H52" s="173">
        <f t="shared" si="15"/>
        <v>4.5497863909268306</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0.96871064613000102</v>
      </c>
      <c r="T52" s="169">
        <f t="shared" si="15"/>
        <v>0.93840031592560402</v>
      </c>
      <c r="U52" s="169">
        <f t="shared" si="15"/>
        <v>0.90903837636888896</v>
      </c>
      <c r="V52" s="169">
        <f t="shared" si="15"/>
        <v>0.88059515292927337</v>
      </c>
      <c r="W52" s="169">
        <f t="shared" si="15"/>
        <v>0.85304189957306342</v>
      </c>
    </row>
    <row r="53" spans="1:23" s="16" customFormat="1" outlineLevel="2" x14ac:dyDescent="0.15">
      <c r="A53" s="163"/>
      <c r="B53" s="163"/>
      <c r="C53" s="164"/>
      <c r="D53" s="165"/>
      <c r="E53" s="16" t="str">
        <f xml:space="preserve"> E$30</f>
        <v>PV discount factor (ADDN1)</v>
      </c>
      <c r="F53" s="166">
        <f t="shared" ref="F53:W53" si="16" xml:space="preserve"> F$30</f>
        <v>0</v>
      </c>
      <c r="G53" s="16" t="str">
        <f t="shared" si="16"/>
        <v>factor</v>
      </c>
      <c r="H53" s="173">
        <f t="shared" si="16"/>
        <v>5</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1</v>
      </c>
      <c r="T53" s="169">
        <f t="shared" si="16"/>
        <v>1</v>
      </c>
      <c r="U53" s="169">
        <f t="shared" si="16"/>
        <v>1</v>
      </c>
      <c r="V53" s="169">
        <f t="shared" si="16"/>
        <v>1</v>
      </c>
      <c r="W53" s="169">
        <f t="shared" si="16"/>
        <v>1</v>
      </c>
    </row>
    <row r="54" spans="1:23" s="16" customFormat="1" outlineLevel="2" x14ac:dyDescent="0.15">
      <c r="A54" s="163"/>
      <c r="B54" s="163"/>
      <c r="C54" s="164"/>
      <c r="D54" s="165"/>
      <c r="E54" s="16" t="str">
        <f xml:space="preserve"> E$31</f>
        <v>PV discount factor (ADDN2)</v>
      </c>
      <c r="F54" s="166">
        <f t="shared" ref="F54:W54" si="17" xml:space="preserve"> F$31</f>
        <v>0</v>
      </c>
      <c r="G54" s="16" t="str">
        <f t="shared" si="17"/>
        <v>factor</v>
      </c>
      <c r="H54" s="173">
        <f t="shared" si="17"/>
        <v>5</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1</v>
      </c>
      <c r="T54" s="169">
        <f t="shared" si="17"/>
        <v>1</v>
      </c>
      <c r="U54" s="169">
        <f t="shared" si="17"/>
        <v>1</v>
      </c>
      <c r="V54" s="169">
        <f t="shared" si="17"/>
        <v>1</v>
      </c>
      <c r="W54" s="169">
        <f t="shared" si="17"/>
        <v>1</v>
      </c>
    </row>
    <row r="55" spans="1:23" s="16" customFormat="1" outlineLevel="2" x14ac:dyDescent="0.15">
      <c r="A55" s="163"/>
      <c r="B55" s="163"/>
      <c r="C55" s="164"/>
      <c r="D55" s="165"/>
      <c r="E55" s="16" t="str">
        <f xml:space="preserve"> E$32</f>
        <v>PV discount factor (Residential retail)</v>
      </c>
      <c r="F55" s="166">
        <f t="shared" ref="F55:W55" si="18" xml:space="preserve"> F$32</f>
        <v>0</v>
      </c>
      <c r="G55" s="16" t="str">
        <f t="shared" si="18"/>
        <v>factor</v>
      </c>
      <c r="H55" s="173">
        <f t="shared" si="18"/>
        <v>4.5420314869238059</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0.96814793300416313</v>
      </c>
      <c r="T55" s="169">
        <f t="shared" si="18"/>
        <v>0.93731042018023347</v>
      </c>
      <c r="U55" s="169">
        <f t="shared" si="18"/>
        <v>0.9074551458807566</v>
      </c>
      <c r="V55" s="169">
        <f t="shared" si="18"/>
        <v>0.87855082377844584</v>
      </c>
      <c r="W55" s="169">
        <f t="shared" si="18"/>
        <v>0.85056716408020705</v>
      </c>
    </row>
    <row r="56" spans="1:23" s="16" customFormat="1" outlineLevel="2" x14ac:dyDescent="0.15">
      <c r="A56" s="163"/>
      <c r="B56" s="163"/>
      <c r="C56" s="164"/>
      <c r="D56" s="165"/>
      <c r="E56" s="16" t="str">
        <f xml:space="preserve"> E$33</f>
        <v>PV discount factor (Business retail)</v>
      </c>
      <c r="F56" s="166">
        <f t="shared" ref="F56:W56" si="19" xml:space="preserve"> F$33</f>
        <v>0</v>
      </c>
      <c r="G56" s="16" t="str">
        <f t="shared" si="19"/>
        <v>factor</v>
      </c>
      <c r="H56" s="173">
        <f t="shared" si="19"/>
        <v>5</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1</v>
      </c>
      <c r="T56" s="169">
        <f t="shared" si="19"/>
        <v>1</v>
      </c>
      <c r="U56" s="169">
        <f t="shared" si="19"/>
        <v>1</v>
      </c>
      <c r="V56" s="169">
        <f t="shared" si="19"/>
        <v>1</v>
      </c>
      <c r="W56" s="169">
        <f t="shared" si="19"/>
        <v>1</v>
      </c>
    </row>
    <row r="57" spans="1:23" s="16" customFormat="1" outlineLevel="2" x14ac:dyDescent="0.15">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15">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0.96871064613000102</v>
      </c>
      <c r="T58" s="169">
        <f t="shared" ref="T58:W58" si="21" xml:space="preserve"> IF(T$57 = 1, T49, 0)</f>
        <v>0</v>
      </c>
      <c r="U58" s="169">
        <f t="shared" si="21"/>
        <v>0</v>
      </c>
      <c r="V58" s="169">
        <f t="shared" si="21"/>
        <v>0</v>
      </c>
      <c r="W58" s="169">
        <f t="shared" si="21"/>
        <v>0</v>
      </c>
    </row>
    <row r="59" spans="1:23" s="169" customFormat="1" outlineLevel="2" x14ac:dyDescent="0.15">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0.96871064613000102</v>
      </c>
      <c r="T59" s="169">
        <f t="shared" si="23"/>
        <v>0</v>
      </c>
      <c r="U59" s="169">
        <f t="shared" si="23"/>
        <v>0</v>
      </c>
      <c r="V59" s="169">
        <f t="shared" si="23"/>
        <v>0</v>
      </c>
      <c r="W59" s="169">
        <f t="shared" si="23"/>
        <v>0</v>
      </c>
    </row>
    <row r="60" spans="1:23" s="169" customFormat="1" outlineLevel="2" x14ac:dyDescent="0.15">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0.96871064613000102</v>
      </c>
      <c r="T60" s="169">
        <f t="shared" si="25"/>
        <v>0</v>
      </c>
      <c r="U60" s="169">
        <f t="shared" si="25"/>
        <v>0</v>
      </c>
      <c r="V60" s="169">
        <f t="shared" si="25"/>
        <v>0</v>
      </c>
      <c r="W60" s="169">
        <f t="shared" si="25"/>
        <v>0</v>
      </c>
    </row>
    <row r="61" spans="1:23" s="169" customFormat="1" outlineLevel="2" x14ac:dyDescent="0.15">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0.96871064613000102</v>
      </c>
      <c r="T61" s="169">
        <f t="shared" si="27"/>
        <v>0</v>
      </c>
      <c r="U61" s="169">
        <f t="shared" si="27"/>
        <v>0</v>
      </c>
      <c r="V61" s="169">
        <f t="shared" si="27"/>
        <v>0</v>
      </c>
      <c r="W61" s="169">
        <f t="shared" si="27"/>
        <v>0</v>
      </c>
    </row>
    <row r="62" spans="1:23" s="169" customFormat="1" outlineLevel="2" x14ac:dyDescent="0.15">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1</v>
      </c>
      <c r="T62" s="169">
        <f t="shared" si="29"/>
        <v>0</v>
      </c>
      <c r="U62" s="169">
        <f t="shared" si="29"/>
        <v>0</v>
      </c>
      <c r="V62" s="169">
        <f t="shared" si="29"/>
        <v>0</v>
      </c>
      <c r="W62" s="169">
        <f t="shared" si="29"/>
        <v>0</v>
      </c>
    </row>
    <row r="63" spans="1:23" s="169" customFormat="1" outlineLevel="2" x14ac:dyDescent="0.15">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1</v>
      </c>
      <c r="T63" s="169">
        <f t="shared" si="31"/>
        <v>0</v>
      </c>
      <c r="U63" s="169">
        <f t="shared" si="31"/>
        <v>0</v>
      </c>
      <c r="V63" s="169">
        <f t="shared" si="31"/>
        <v>0</v>
      </c>
      <c r="W63" s="169">
        <f t="shared" si="31"/>
        <v>0</v>
      </c>
    </row>
    <row r="64" spans="1:23" s="169" customFormat="1" outlineLevel="2" x14ac:dyDescent="0.15">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0.96814793300416313</v>
      </c>
      <c r="T64" s="169">
        <f t="shared" si="33"/>
        <v>0</v>
      </c>
      <c r="U64" s="169">
        <f t="shared" si="33"/>
        <v>0</v>
      </c>
      <c r="V64" s="169">
        <f t="shared" si="33"/>
        <v>0</v>
      </c>
      <c r="W64" s="169">
        <f t="shared" si="33"/>
        <v>0</v>
      </c>
    </row>
    <row r="65" spans="1:23" s="169" customFormat="1" outlineLevel="2" x14ac:dyDescent="0.15">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1</v>
      </c>
      <c r="T65" s="169">
        <f t="shared" si="35"/>
        <v>0</v>
      </c>
      <c r="U65" s="169">
        <f t="shared" si="35"/>
        <v>0</v>
      </c>
      <c r="V65" s="169">
        <f t="shared" si="35"/>
        <v>0</v>
      </c>
      <c r="W65" s="169">
        <f t="shared" si="35"/>
        <v>0</v>
      </c>
    </row>
    <row r="66" spans="1:23" s="16" customFormat="1" outlineLevel="2" x14ac:dyDescent="0.15">
      <c r="A66" s="163"/>
      <c r="B66" s="163"/>
      <c r="C66" s="164"/>
      <c r="D66" s="165"/>
    </row>
    <row r="67" spans="1:23" s="138" customFormat="1" outlineLevel="2" x14ac:dyDescent="0.15">
      <c r="A67" s="157"/>
      <c r="B67" s="157"/>
      <c r="C67" s="158"/>
      <c r="D67" s="159"/>
      <c r="E67" s="138" t="str">
        <f xml:space="preserve"> Calc!E$2163</f>
        <v xml:space="preserve">Company - Unprofiled post financeability adjustments eligible for tax uplift - real (2022-23 CPIH FYA prices) (WR) </v>
      </c>
      <c r="F67" s="139">
        <f xml:space="preserve"> Calc!F$2163</f>
        <v>3.7403898052619975</v>
      </c>
      <c r="G67" s="138" t="str">
        <f xml:space="preserve"> Calc!G$2163</f>
        <v>£m</v>
      </c>
    </row>
    <row r="68" spans="1:23" s="138" customFormat="1" outlineLevel="2" x14ac:dyDescent="0.15">
      <c r="A68" s="157"/>
      <c r="B68" s="157"/>
      <c r="C68" s="158"/>
      <c r="D68" s="159"/>
      <c r="E68" s="138" t="str">
        <f xml:space="preserve"> Calc!E$2164</f>
        <v xml:space="preserve">Company - Unprofiled post financeability adjustments eligible for tax uplift - real (2022-23 CPIH FYA prices) (WN) </v>
      </c>
      <c r="F68" s="139">
        <f xml:space="preserve"> Calc!F$2164</f>
        <v>95.198773963412521</v>
      </c>
      <c r="G68" s="138" t="str">
        <f xml:space="preserve"> Calc!G$2164</f>
        <v>£m</v>
      </c>
    </row>
    <row r="69" spans="1:23" s="138" customFormat="1" outlineLevel="2" x14ac:dyDescent="0.15">
      <c r="A69" s="157"/>
      <c r="B69" s="157"/>
      <c r="C69" s="158"/>
      <c r="D69" s="159"/>
      <c r="E69" s="138" t="str">
        <f xml:space="preserve"> Calc!E$2165</f>
        <v xml:space="preserve">Company - Unprofiled post financeability adjustments eligible for tax uplift - real (2022-23 CPIH FYA prices) (WWN) </v>
      </c>
      <c r="F69" s="139">
        <f xml:space="preserve"> Calc!F$2165</f>
        <v>53.992236223788026</v>
      </c>
      <c r="G69" s="138" t="str">
        <f xml:space="preserve"> Calc!G$2165</f>
        <v>£m</v>
      </c>
    </row>
    <row r="70" spans="1:23" s="138" customFormat="1" outlineLevel="2" x14ac:dyDescent="0.15">
      <c r="A70" s="157"/>
      <c r="B70" s="157"/>
      <c r="C70" s="158"/>
      <c r="D70" s="159"/>
      <c r="E70" s="138" t="str">
        <f xml:space="preserve"> Calc!E$2166</f>
        <v xml:space="preserve">Company - Unprofiled post financeability adjustments eligible for tax uplift - real (2022-23 CPIH FYA prices) (BR) </v>
      </c>
      <c r="F70" s="139">
        <f xml:space="preserve"> Calc!F$2166</f>
        <v>8.0867378118870477</v>
      </c>
      <c r="G70" s="138" t="str">
        <f xml:space="preserve"> Calc!G$2166</f>
        <v>£m</v>
      </c>
    </row>
    <row r="71" spans="1:23" s="138" customFormat="1" outlineLevel="2" x14ac:dyDescent="0.15">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15">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15">
      <c r="A73" s="157"/>
      <c r="B73" s="157"/>
      <c r="C73" s="158"/>
      <c r="D73" s="159"/>
      <c r="F73" s="139"/>
    </row>
    <row r="74" spans="1:23" s="138" customFormat="1" outlineLevel="2" x14ac:dyDescent="0.15">
      <c r="A74" s="157"/>
      <c r="B74" s="157"/>
      <c r="C74" s="158"/>
      <c r="D74" s="159"/>
      <c r="E74" s="138" t="str">
        <f xml:space="preserve"> Calc!E$2171</f>
        <v xml:space="preserve">Company - Unprofiled post financeability adjustments not eligible for tax uplift - real (2022-23 CPIH FYA prices) (WR) </v>
      </c>
      <c r="F74" s="139">
        <f xml:space="preserve"> Calc!F$2171</f>
        <v>-24.47581610568643</v>
      </c>
      <c r="G74" s="138" t="str">
        <f xml:space="preserve"> Calc!G$2171</f>
        <v>£m</v>
      </c>
    </row>
    <row r="75" spans="1:23" s="138" customFormat="1" outlineLevel="2" x14ac:dyDescent="0.15">
      <c r="A75" s="157"/>
      <c r="B75" s="157"/>
      <c r="C75" s="158"/>
      <c r="D75" s="159"/>
      <c r="E75" s="138" t="str">
        <f xml:space="preserve"> Calc!E$2172</f>
        <v xml:space="preserve">Company - Unprofiled post financeability adjustments not eligible for tax uplift - real (2022-23 CPIH FYA prices) (WN) </v>
      </c>
      <c r="F75" s="139">
        <f xml:space="preserve"> Calc!F$2172</f>
        <v>218.03779016439051</v>
      </c>
      <c r="G75" s="138" t="str">
        <f xml:space="preserve"> Calc!G$2172</f>
        <v>£m</v>
      </c>
    </row>
    <row r="76" spans="1:23" s="138" customFormat="1" outlineLevel="2" x14ac:dyDescent="0.15">
      <c r="A76" s="157"/>
      <c r="B76" s="157"/>
      <c r="C76" s="158"/>
      <c r="D76" s="159"/>
      <c r="E76" s="138" t="str">
        <f xml:space="preserve"> Calc!E$2173</f>
        <v xml:space="preserve">Company - Unprofiled post financeability adjustments not eligible for tax uplift - real (2022-23 CPIH FYA prices) (WWN) </v>
      </c>
      <c r="F76" s="139">
        <f xml:space="preserve"> Calc!F$2173</f>
        <v>37.308826996643127</v>
      </c>
      <c r="G76" s="138" t="str">
        <f xml:space="preserve"> Calc!G$2173</f>
        <v>£m</v>
      </c>
    </row>
    <row r="77" spans="1:23" s="138" customFormat="1" outlineLevel="2" x14ac:dyDescent="0.15">
      <c r="A77" s="157"/>
      <c r="B77" s="157"/>
      <c r="C77" s="158"/>
      <c r="D77" s="159"/>
      <c r="E77" s="138" t="str">
        <f xml:space="preserve"> Calc!E$2174</f>
        <v xml:space="preserve">Company - Unprofiled post financeability adjustments not eligible for tax uplift - real (2022-23 CPIH FYA prices) (BR) </v>
      </c>
      <c r="F77" s="139">
        <f xml:space="preserve"> Calc!F$2174</f>
        <v>-12.41689055766688</v>
      </c>
      <c r="G77" s="138" t="str">
        <f xml:space="preserve"> Calc!G$2174</f>
        <v>£m</v>
      </c>
    </row>
    <row r="78" spans="1:23" s="138" customFormat="1" outlineLevel="2" x14ac:dyDescent="0.15">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15">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15">
      <c r="A80" s="157"/>
      <c r="B80" s="157"/>
      <c r="C80" s="158"/>
      <c r="D80" s="159"/>
      <c r="F80" s="139"/>
    </row>
    <row r="81" spans="1:23" s="138" customFormat="1" outlineLevel="2" x14ac:dyDescent="0.15">
      <c r="A81" s="157"/>
      <c r="B81" s="157"/>
      <c r="C81" s="158"/>
      <c r="D81" s="159"/>
      <c r="E81" s="138" t="str">
        <f xml:space="preserve"> Calc!E$2178</f>
        <v>Company - Unprofiled - Residential retail revenue adjustment - real (2022-23 CPIH FYA prices)</v>
      </c>
      <c r="F81" s="139">
        <f xml:space="preserve"> Calc!F$2178</f>
        <v>57.231047548977166</v>
      </c>
      <c r="G81" s="138" t="str">
        <f xml:space="preserve"> Calc!G$2178</f>
        <v>£m</v>
      </c>
    </row>
    <row r="82" spans="1:23" s="138" customFormat="1" outlineLevel="2" x14ac:dyDescent="0.15">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15">
      <c r="A83" s="163"/>
      <c r="B83" s="163"/>
      <c r="C83" s="164"/>
      <c r="D83" s="165"/>
    </row>
    <row r="84" spans="1:23" s="16" customFormat="1" outlineLevel="2" x14ac:dyDescent="0.15">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15">
      <c r="A85" s="163"/>
      <c r="B85" s="163"/>
      <c r="C85" s="164"/>
      <c r="D85" s="165"/>
    </row>
    <row r="86" spans="1:23" s="169" customFormat="1" outlineLevel="2" x14ac:dyDescent="0.15">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0.96871064613000102</v>
      </c>
      <c r="T86" s="169">
        <f t="shared" si="36"/>
        <v>0</v>
      </c>
      <c r="U86" s="169">
        <f t="shared" si="36"/>
        <v>0</v>
      </c>
      <c r="V86" s="169">
        <f t="shared" si="36"/>
        <v>0</v>
      </c>
      <c r="W86" s="169">
        <f t="shared" si="36"/>
        <v>0</v>
      </c>
    </row>
    <row r="87" spans="1:23" s="169" customFormat="1" outlineLevel="2" x14ac:dyDescent="0.15">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0.96871064613000102</v>
      </c>
      <c r="T87" s="169">
        <f t="shared" si="37"/>
        <v>0</v>
      </c>
      <c r="U87" s="169">
        <f t="shared" si="37"/>
        <v>0</v>
      </c>
      <c r="V87" s="169">
        <f t="shared" si="37"/>
        <v>0</v>
      </c>
      <c r="W87" s="169">
        <f t="shared" si="37"/>
        <v>0</v>
      </c>
    </row>
    <row r="88" spans="1:23" s="169" customFormat="1" outlineLevel="2" x14ac:dyDescent="0.15">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0.96871064613000102</v>
      </c>
      <c r="T88" s="169">
        <f t="shared" si="38"/>
        <v>0</v>
      </c>
      <c r="U88" s="169">
        <f t="shared" si="38"/>
        <v>0</v>
      </c>
      <c r="V88" s="169">
        <f t="shared" si="38"/>
        <v>0</v>
      </c>
      <c r="W88" s="169">
        <f t="shared" si="38"/>
        <v>0</v>
      </c>
    </row>
    <row r="89" spans="1:23" s="169" customFormat="1" outlineLevel="2" x14ac:dyDescent="0.15">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0.96871064613000102</v>
      </c>
      <c r="T89" s="169">
        <f t="shared" si="39"/>
        <v>0</v>
      </c>
      <c r="U89" s="169">
        <f t="shared" si="39"/>
        <v>0</v>
      </c>
      <c r="V89" s="169">
        <f t="shared" si="39"/>
        <v>0</v>
      </c>
      <c r="W89" s="169">
        <f t="shared" si="39"/>
        <v>0</v>
      </c>
    </row>
    <row r="90" spans="1:23" s="169" customFormat="1" outlineLevel="2" x14ac:dyDescent="0.15">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1</v>
      </c>
      <c r="T90" s="169">
        <f t="shared" si="40"/>
        <v>0</v>
      </c>
      <c r="U90" s="169">
        <f t="shared" si="40"/>
        <v>0</v>
      </c>
      <c r="V90" s="169">
        <f t="shared" si="40"/>
        <v>0</v>
      </c>
      <c r="W90" s="169">
        <f t="shared" si="40"/>
        <v>0</v>
      </c>
    </row>
    <row r="91" spans="1:23" s="169" customFormat="1" outlineLevel="2" x14ac:dyDescent="0.15">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1</v>
      </c>
      <c r="T91" s="169">
        <f t="shared" si="41"/>
        <v>0</v>
      </c>
      <c r="U91" s="169">
        <f t="shared" si="41"/>
        <v>0</v>
      </c>
      <c r="V91" s="169">
        <f t="shared" si="41"/>
        <v>0</v>
      </c>
      <c r="W91" s="169">
        <f t="shared" si="41"/>
        <v>0</v>
      </c>
    </row>
    <row r="92" spans="1:23" s="169" customFormat="1" outlineLevel="2" x14ac:dyDescent="0.15">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0.96814793300416313</v>
      </c>
      <c r="T92" s="169">
        <f t="shared" si="42"/>
        <v>0</v>
      </c>
      <c r="U92" s="169">
        <f t="shared" si="42"/>
        <v>0</v>
      </c>
      <c r="V92" s="169">
        <f t="shared" si="42"/>
        <v>0</v>
      </c>
      <c r="W92" s="169">
        <f t="shared" si="42"/>
        <v>0</v>
      </c>
    </row>
    <row r="93" spans="1:23" s="169" customFormat="1" outlineLevel="2" x14ac:dyDescent="0.15">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1</v>
      </c>
      <c r="T93" s="169">
        <f t="shared" si="43"/>
        <v>0</v>
      </c>
      <c r="U93" s="169">
        <f t="shared" si="43"/>
        <v>0</v>
      </c>
      <c r="V93" s="169">
        <f t="shared" si="43"/>
        <v>0</v>
      </c>
      <c r="W93" s="169">
        <f t="shared" si="43"/>
        <v>0</v>
      </c>
    </row>
    <row r="94" spans="1:23" s="16" customFormat="1" outlineLevel="2" x14ac:dyDescent="0.15">
      <c r="A94" s="163"/>
      <c r="B94" s="163"/>
      <c r="C94" s="164"/>
      <c r="D94" s="165"/>
    </row>
    <row r="95" spans="1:23" s="16" customFormat="1" outlineLevel="2" x14ac:dyDescent="0.15">
      <c r="A95" s="163"/>
      <c r="B95" s="163"/>
      <c r="C95" s="164"/>
      <c r="D95" s="165"/>
      <c r="E95" s="16" t="s">
        <v>1330</v>
      </c>
      <c r="G95" s="16" t="s">
        <v>158</v>
      </c>
      <c r="H95" s="166">
        <f xml:space="preserve"> SUM(J95:W95)</f>
        <v>3.86120439597196</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3.86120439597196</v>
      </c>
      <c r="T95" s="166">
        <f t="shared" si="44"/>
        <v>0</v>
      </c>
      <c r="U95" s="166">
        <f t="shared" si="44"/>
        <v>0</v>
      </c>
      <c r="V95" s="166">
        <f t="shared" si="44"/>
        <v>0</v>
      </c>
      <c r="W95" s="166">
        <f t="shared" si="44"/>
        <v>0</v>
      </c>
    </row>
    <row r="96" spans="1:23" s="16" customFormat="1" outlineLevel="2" x14ac:dyDescent="0.15">
      <c r="A96" s="163"/>
      <c r="B96" s="163"/>
      <c r="C96" s="164"/>
      <c r="D96" s="165"/>
      <c r="E96" s="16" t="s">
        <v>1331</v>
      </c>
      <c r="G96" s="16" t="s">
        <v>158</v>
      </c>
      <c r="H96" s="166">
        <f t="shared" ref="H96:H110" si="45" xml:space="preserve"> SUM(J96:W96)</f>
        <v>98.273694362430746</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98.273694362430746</v>
      </c>
      <c r="T96" s="166">
        <f t="shared" si="46"/>
        <v>0</v>
      </c>
      <c r="U96" s="166">
        <f t="shared" si="46"/>
        <v>0</v>
      </c>
      <c r="V96" s="166">
        <f t="shared" si="46"/>
        <v>0</v>
      </c>
      <c r="W96" s="166">
        <f t="shared" si="46"/>
        <v>0</v>
      </c>
    </row>
    <row r="97" spans="1:23" s="16" customFormat="1" outlineLevel="2" x14ac:dyDescent="0.15">
      <c r="A97" s="163"/>
      <c r="B97" s="163"/>
      <c r="C97" s="164"/>
      <c r="D97" s="165"/>
      <c r="E97" s="16" t="s">
        <v>1332</v>
      </c>
      <c r="G97" s="16" t="s">
        <v>158</v>
      </c>
      <c r="H97" s="166">
        <f t="shared" si="45"/>
        <v>55.736185453816383</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55.736185453816383</v>
      </c>
      <c r="T97" s="166">
        <f t="shared" si="47"/>
        <v>0</v>
      </c>
      <c r="U97" s="166">
        <f t="shared" si="47"/>
        <v>0</v>
      </c>
      <c r="V97" s="166">
        <f t="shared" si="47"/>
        <v>0</v>
      </c>
      <c r="W97" s="166">
        <f t="shared" si="47"/>
        <v>0</v>
      </c>
    </row>
    <row r="98" spans="1:23" s="16" customFormat="1" outlineLevel="2" x14ac:dyDescent="0.15">
      <c r="A98" s="163"/>
      <c r="B98" s="163"/>
      <c r="C98" s="164"/>
      <c r="D98" s="165"/>
      <c r="E98" s="16" t="s">
        <v>1333</v>
      </c>
      <c r="G98" s="16" t="s">
        <v>158</v>
      </c>
      <c r="H98" s="166">
        <f t="shared" si="45"/>
        <v>8.3479394432109988</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8.3479394432109988</v>
      </c>
      <c r="T98" s="166">
        <f t="shared" si="48"/>
        <v>0</v>
      </c>
      <c r="U98" s="166">
        <f t="shared" si="48"/>
        <v>0</v>
      </c>
      <c r="V98" s="166">
        <f t="shared" si="48"/>
        <v>0</v>
      </c>
      <c r="W98" s="166">
        <f t="shared" si="48"/>
        <v>0</v>
      </c>
    </row>
    <row r="99" spans="1:23" s="16" customFormat="1" outlineLevel="2" x14ac:dyDescent="0.15">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15">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15">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15">
      <c r="A102" s="163"/>
      <c r="B102" s="163"/>
      <c r="C102" s="164"/>
      <c r="D102" s="165"/>
      <c r="E102" s="16" t="s">
        <v>1336</v>
      </c>
      <c r="G102" s="16" t="s">
        <v>158</v>
      </c>
      <c r="H102" s="166">
        <f t="shared" si="45"/>
        <v>-25.266384965900102</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-25.266384965900102</v>
      </c>
      <c r="T102" s="166">
        <f t="shared" si="51"/>
        <v>0</v>
      </c>
      <c r="U102" s="166">
        <f t="shared" si="51"/>
        <v>0</v>
      </c>
      <c r="V102" s="166">
        <f t="shared" si="51"/>
        <v>0</v>
      </c>
      <c r="W102" s="166">
        <f t="shared" si="51"/>
        <v>0</v>
      </c>
    </row>
    <row r="103" spans="1:23" s="16" customFormat="1" outlineLevel="2" x14ac:dyDescent="0.15">
      <c r="A103" s="163"/>
      <c r="B103" s="163"/>
      <c r="C103" s="164"/>
      <c r="D103" s="165"/>
      <c r="E103" s="16" t="s">
        <v>1337</v>
      </c>
      <c r="G103" s="16" t="s">
        <v>158</v>
      </c>
      <c r="H103" s="166">
        <f t="shared" si="45"/>
        <v>225.08041078670033</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225.08041078670033</v>
      </c>
      <c r="T103" s="166">
        <f t="shared" si="52"/>
        <v>0</v>
      </c>
      <c r="U103" s="166">
        <f t="shared" si="52"/>
        <v>0</v>
      </c>
      <c r="V103" s="166">
        <f t="shared" si="52"/>
        <v>0</v>
      </c>
      <c r="W103" s="166">
        <f t="shared" si="52"/>
        <v>0</v>
      </c>
    </row>
    <row r="104" spans="1:23" s="16" customFormat="1" outlineLevel="2" x14ac:dyDescent="0.15">
      <c r="A104" s="163"/>
      <c r="B104" s="163"/>
      <c r="C104" s="164"/>
      <c r="D104" s="165"/>
      <c r="E104" s="16" t="s">
        <v>1338</v>
      </c>
      <c r="G104" s="16" t="s">
        <v>158</v>
      </c>
      <c r="H104" s="166">
        <f t="shared" si="45"/>
        <v>38.513902108634703</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38.513902108634703</v>
      </c>
      <c r="T104" s="166">
        <f t="shared" si="53"/>
        <v>0</v>
      </c>
      <c r="U104" s="166">
        <f t="shared" si="53"/>
        <v>0</v>
      </c>
      <c r="V104" s="166">
        <f t="shared" si="53"/>
        <v>0</v>
      </c>
      <c r="W104" s="166">
        <f t="shared" si="53"/>
        <v>0</v>
      </c>
    </row>
    <row r="105" spans="1:23" s="16" customFormat="1" outlineLevel="2" x14ac:dyDescent="0.15">
      <c r="A105" s="163"/>
      <c r="B105" s="163"/>
      <c r="C105" s="164"/>
      <c r="D105" s="165"/>
      <c r="E105" s="16" t="s">
        <v>1339</v>
      </c>
      <c r="G105" s="16" t="s">
        <v>158</v>
      </c>
      <c r="H105" s="166">
        <f t="shared" si="45"/>
        <v>-12.81795612267952</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-12.81795612267952</v>
      </c>
      <c r="T105" s="166">
        <f t="shared" si="54"/>
        <v>0</v>
      </c>
      <c r="U105" s="166">
        <f t="shared" si="54"/>
        <v>0</v>
      </c>
      <c r="V105" s="166">
        <f t="shared" si="54"/>
        <v>0</v>
      </c>
      <c r="W105" s="166">
        <f t="shared" si="54"/>
        <v>0</v>
      </c>
    </row>
    <row r="106" spans="1:23" s="16" customFormat="1" outlineLevel="2" x14ac:dyDescent="0.15">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15">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15">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15">
      <c r="A109" s="163"/>
      <c r="B109" s="163"/>
      <c r="C109" s="164"/>
      <c r="D109" s="165"/>
      <c r="E109" s="16" t="s">
        <v>1342</v>
      </c>
      <c r="G109" s="16" t="s">
        <v>158</v>
      </c>
      <c r="H109" s="166">
        <f t="shared" si="45"/>
        <v>59.113949013338512</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59.113949013338512</v>
      </c>
      <c r="T109" s="166">
        <f t="shared" si="57"/>
        <v>0</v>
      </c>
      <c r="U109" s="166">
        <f t="shared" si="57"/>
        <v>0</v>
      </c>
      <c r="V109" s="166">
        <f t="shared" si="57"/>
        <v>0</v>
      </c>
      <c r="W109" s="166">
        <f t="shared" si="57"/>
        <v>0</v>
      </c>
    </row>
    <row r="110" spans="1:23" s="16" customFormat="1" outlineLevel="2" x14ac:dyDescent="0.15">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15">
      <c r="A111" s="163"/>
      <c r="B111" s="163"/>
      <c r="C111" s="164"/>
      <c r="D111" s="165"/>
    </row>
    <row r="112" spans="1:23" s="16" customFormat="1" outlineLevel="1" x14ac:dyDescent="0.15">
      <c r="A112" s="163"/>
      <c r="B112" s="163" t="s">
        <v>1344</v>
      </c>
      <c r="C112" s="164"/>
      <c r="D112" s="165"/>
    </row>
    <row r="113" spans="1:7" s="16" customFormat="1" outlineLevel="2" x14ac:dyDescent="0.15">
      <c r="A113" s="163"/>
      <c r="B113" s="163"/>
      <c r="C113" s="164"/>
      <c r="D113" s="165"/>
    </row>
    <row r="114" spans="1:7" s="138" customFormat="1" outlineLevel="2" x14ac:dyDescent="0.15">
      <c r="A114" s="157"/>
      <c r="B114" s="157"/>
      <c r="C114" s="158"/>
      <c r="D114" s="159"/>
      <c r="E114" s="138" t="str">
        <f xml:space="preserve"> Calc!E$2163</f>
        <v xml:space="preserve">Company - Unprofiled post financeability adjustments eligible for tax uplift - real (2022-23 CPIH FYA prices) (WR) </v>
      </c>
      <c r="F114" s="139">
        <f xml:space="preserve"> Calc!F$2163</f>
        <v>3.7403898052619975</v>
      </c>
      <c r="G114" s="138" t="str">
        <f xml:space="preserve"> Calc!G$2163</f>
        <v>£m</v>
      </c>
    </row>
    <row r="115" spans="1:7" s="138" customFormat="1" outlineLevel="2" x14ac:dyDescent="0.15">
      <c r="A115" s="157"/>
      <c r="B115" s="157"/>
      <c r="C115" s="158"/>
      <c r="D115" s="159"/>
      <c r="E115" s="138" t="str">
        <f xml:space="preserve"> Calc!E$2164</f>
        <v xml:space="preserve">Company - Unprofiled post financeability adjustments eligible for tax uplift - real (2022-23 CPIH FYA prices) (WN) </v>
      </c>
      <c r="F115" s="139">
        <f xml:space="preserve"> Calc!F$2164</f>
        <v>95.198773963412521</v>
      </c>
      <c r="G115" s="138" t="str">
        <f xml:space="preserve"> Calc!G$2164</f>
        <v>£m</v>
      </c>
    </row>
    <row r="116" spans="1:7" s="138" customFormat="1" outlineLevel="2" x14ac:dyDescent="0.15">
      <c r="A116" s="157"/>
      <c r="B116" s="157"/>
      <c r="C116" s="158"/>
      <c r="D116" s="159"/>
      <c r="E116" s="138" t="str">
        <f xml:space="preserve"> Calc!E$2165</f>
        <v xml:space="preserve">Company - Unprofiled post financeability adjustments eligible for tax uplift - real (2022-23 CPIH FYA prices) (WWN) </v>
      </c>
      <c r="F116" s="139">
        <f xml:space="preserve"> Calc!F$2165</f>
        <v>53.992236223788026</v>
      </c>
      <c r="G116" s="138" t="str">
        <f xml:space="preserve"> Calc!G$2165</f>
        <v>£m</v>
      </c>
    </row>
    <row r="117" spans="1:7" s="138" customFormat="1" outlineLevel="2" x14ac:dyDescent="0.15">
      <c r="A117" s="157"/>
      <c r="B117" s="157"/>
      <c r="C117" s="158"/>
      <c r="D117" s="159"/>
      <c r="E117" s="138" t="str">
        <f xml:space="preserve"> Calc!E$2166</f>
        <v xml:space="preserve">Company - Unprofiled post financeability adjustments eligible for tax uplift - real (2022-23 CPIH FYA prices) (BR) </v>
      </c>
      <c r="F117" s="139">
        <f xml:space="preserve"> Calc!F$2166</f>
        <v>8.0867378118870477</v>
      </c>
      <c r="G117" s="138" t="str">
        <f xml:space="preserve"> Calc!G$2166</f>
        <v>£m</v>
      </c>
    </row>
    <row r="118" spans="1:7" s="138" customFormat="1" outlineLevel="2" x14ac:dyDescent="0.15">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15">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15">
      <c r="A120" s="157"/>
      <c r="B120" s="157"/>
      <c r="C120" s="158"/>
      <c r="D120" s="159"/>
      <c r="F120" s="139"/>
    </row>
    <row r="121" spans="1:7" s="138" customFormat="1" outlineLevel="2" x14ac:dyDescent="0.15">
      <c r="A121" s="157"/>
      <c r="B121" s="157"/>
      <c r="C121" s="158"/>
      <c r="D121" s="159"/>
      <c r="E121" s="138" t="str">
        <f xml:space="preserve"> Calc!E$2171</f>
        <v xml:space="preserve">Company - Unprofiled post financeability adjustments not eligible for tax uplift - real (2022-23 CPIH FYA prices) (WR) </v>
      </c>
      <c r="F121" s="139">
        <f xml:space="preserve"> Calc!F$2171</f>
        <v>-24.47581610568643</v>
      </c>
      <c r="G121" s="138" t="str">
        <f xml:space="preserve"> Calc!G$2171</f>
        <v>£m</v>
      </c>
    </row>
    <row r="122" spans="1:7" s="138" customFormat="1" outlineLevel="2" x14ac:dyDescent="0.15">
      <c r="A122" s="157"/>
      <c r="B122" s="157"/>
      <c r="C122" s="158"/>
      <c r="D122" s="159"/>
      <c r="E122" s="138" t="str">
        <f xml:space="preserve"> Calc!E$2172</f>
        <v xml:space="preserve">Company - Unprofiled post financeability adjustments not eligible for tax uplift - real (2022-23 CPIH FYA prices) (WN) </v>
      </c>
      <c r="F122" s="139">
        <f xml:space="preserve"> Calc!F$2172</f>
        <v>218.03779016439051</v>
      </c>
      <c r="G122" s="138" t="str">
        <f xml:space="preserve"> Calc!G$2172</f>
        <v>£m</v>
      </c>
    </row>
    <row r="123" spans="1:7" s="138" customFormat="1" outlineLevel="2" x14ac:dyDescent="0.15">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37.308826996643127</v>
      </c>
      <c r="G123" s="138" t="str">
        <f xml:space="preserve"> Calc!G$2173</f>
        <v>£m</v>
      </c>
    </row>
    <row r="124" spans="1:7" s="138" customFormat="1" outlineLevel="2" x14ac:dyDescent="0.15">
      <c r="A124" s="157"/>
      <c r="B124" s="157"/>
      <c r="C124" s="158"/>
      <c r="D124" s="159"/>
      <c r="E124" s="138" t="str">
        <f xml:space="preserve"> Calc!E$2174</f>
        <v xml:space="preserve">Company - Unprofiled post financeability adjustments not eligible for tax uplift - real (2022-23 CPIH FYA prices) (BR) </v>
      </c>
      <c r="F124" s="139">
        <f xml:space="preserve"> Calc!F$2174</f>
        <v>-12.41689055766688</v>
      </c>
      <c r="G124" s="138" t="str">
        <f xml:space="preserve"> Calc!G$2174</f>
        <v>£m</v>
      </c>
    </row>
    <row r="125" spans="1:7" s="138" customFormat="1" outlineLevel="2" x14ac:dyDescent="0.15">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15">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15">
      <c r="A127" s="157"/>
      <c r="B127" s="157"/>
      <c r="C127" s="158"/>
      <c r="D127" s="159"/>
      <c r="F127" s="139"/>
    </row>
    <row r="128" spans="1:7" s="138" customFormat="1" outlineLevel="2" x14ac:dyDescent="0.15">
      <c r="A128" s="157"/>
      <c r="B128" s="157"/>
      <c r="C128" s="158"/>
      <c r="D128" s="159"/>
      <c r="E128" s="138" t="str">
        <f xml:space="preserve"> Calc!E$2178</f>
        <v>Company - Unprofiled - Residential retail revenue adjustment - real (2022-23 CPIH FYA prices)</v>
      </c>
      <c r="F128" s="139">
        <f xml:space="preserve"> Calc!F$2178</f>
        <v>57.231047548977166</v>
      </c>
      <c r="G128" s="138" t="str">
        <f xml:space="preserve"> Calc!G$2178</f>
        <v>£m</v>
      </c>
    </row>
    <row r="129" spans="1:23" s="138" customFormat="1" outlineLevel="2" x14ac:dyDescent="0.15">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15">
      <c r="A130" s="163"/>
      <c r="B130" s="163"/>
      <c r="C130" s="164"/>
      <c r="D130" s="165"/>
    </row>
    <row r="131" spans="1:23" s="16" customFormat="1" outlineLevel="2" x14ac:dyDescent="0.15">
      <c r="A131" s="163"/>
      <c r="B131" s="163"/>
      <c r="C131" s="164"/>
      <c r="D131" s="165"/>
      <c r="E131" s="16" t="str">
        <f xml:space="preserve"> E$35</f>
        <v>Equivalent Annual Cost (EAC) factor (WR)</v>
      </c>
      <c r="F131" s="173">
        <f t="shared" ref="F131:G131" si="59" xml:space="preserve"> F$35</f>
        <v>4.5497863909268306</v>
      </c>
      <c r="G131" s="16" t="str">
        <f t="shared" si="59"/>
        <v>factor</v>
      </c>
    </row>
    <row r="132" spans="1:23" s="16" customFormat="1" outlineLevel="2" x14ac:dyDescent="0.15">
      <c r="A132" s="163"/>
      <c r="B132" s="163"/>
      <c r="C132" s="164"/>
      <c r="D132" s="165"/>
      <c r="E132" s="16" t="str">
        <f xml:space="preserve"> E$36</f>
        <v>Equivalent Annual Cost (EAC) factor (WN)</v>
      </c>
      <c r="F132" s="173">
        <f t="shared" ref="F132:G132" si="60" xml:space="preserve"> F$36</f>
        <v>4.5497863909268306</v>
      </c>
      <c r="G132" s="16" t="str">
        <f t="shared" si="60"/>
        <v>factor</v>
      </c>
    </row>
    <row r="133" spans="1:23" s="16" customFormat="1" outlineLevel="2" x14ac:dyDescent="0.15">
      <c r="A133" s="163"/>
      <c r="B133" s="163"/>
      <c r="C133" s="164"/>
      <c r="D133" s="165"/>
      <c r="E133" s="16" t="str">
        <f xml:space="preserve"> E$37</f>
        <v>Equivalent Annual Cost (EAC) factor (WWN)</v>
      </c>
      <c r="F133" s="173">
        <f t="shared" ref="F133:G133" si="61" xml:space="preserve"> F$37</f>
        <v>4.5497863909268306</v>
      </c>
      <c r="G133" s="16" t="str">
        <f t="shared" si="61"/>
        <v>factor</v>
      </c>
    </row>
    <row r="134" spans="1:23" s="16" customFormat="1" outlineLevel="2" x14ac:dyDescent="0.15">
      <c r="A134" s="163"/>
      <c r="B134" s="163"/>
      <c r="C134" s="164"/>
      <c r="D134" s="165"/>
      <c r="E134" s="16" t="str">
        <f xml:space="preserve"> E$38</f>
        <v>Equivalent Annual Cost (EAC) factor (BR)</v>
      </c>
      <c r="F134" s="173">
        <f t="shared" ref="F134:G134" si="62" xml:space="preserve"> F$38</f>
        <v>4.5497863909268306</v>
      </c>
      <c r="G134" s="16" t="str">
        <f t="shared" si="62"/>
        <v>factor</v>
      </c>
    </row>
    <row r="135" spans="1:23" s="16" customFormat="1" outlineLevel="2" x14ac:dyDescent="0.15">
      <c r="A135" s="163"/>
      <c r="B135" s="163"/>
      <c r="C135" s="164"/>
      <c r="D135" s="165"/>
      <c r="E135" s="16" t="str">
        <f xml:space="preserve"> E$39</f>
        <v>Equivalent Annual Cost (EAC) factor (ADDN1)</v>
      </c>
      <c r="F135" s="173">
        <f t="shared" ref="F135:G135" si="63" xml:space="preserve"> F$39</f>
        <v>5</v>
      </c>
      <c r="G135" s="16" t="str">
        <f t="shared" si="63"/>
        <v>factor</v>
      </c>
    </row>
    <row r="136" spans="1:23" s="16" customFormat="1" outlineLevel="2" x14ac:dyDescent="0.15">
      <c r="A136" s="163"/>
      <c r="B136" s="163"/>
      <c r="C136" s="164"/>
      <c r="D136" s="165"/>
      <c r="E136" s="16" t="str">
        <f xml:space="preserve"> E$40</f>
        <v>Equivalent Annual Cost (EAC) factor (ADDN2)</v>
      </c>
      <c r="F136" s="173">
        <f t="shared" ref="F136:G136" si="64" xml:space="preserve"> F$40</f>
        <v>5</v>
      </c>
      <c r="G136" s="16" t="str">
        <f t="shared" si="64"/>
        <v>factor</v>
      </c>
    </row>
    <row r="137" spans="1:23" s="16" customFormat="1" outlineLevel="2" x14ac:dyDescent="0.15">
      <c r="A137" s="163"/>
      <c r="B137" s="163"/>
      <c r="C137" s="164"/>
      <c r="D137" s="165"/>
      <c r="E137" s="16" t="str">
        <f xml:space="preserve"> E$41</f>
        <v>Equivalent Annual Cost (EAC) factor (Residential retail)</v>
      </c>
      <c r="F137" s="173">
        <f t="shared" ref="F137:G137" si="65" xml:space="preserve"> F$41</f>
        <v>4.5420314869238059</v>
      </c>
      <c r="G137" s="16" t="str">
        <f t="shared" si="65"/>
        <v>factor</v>
      </c>
    </row>
    <row r="138" spans="1:23" s="16" customFormat="1" outlineLevel="2" x14ac:dyDescent="0.15">
      <c r="A138" s="163"/>
      <c r="B138" s="163"/>
      <c r="C138" s="164"/>
      <c r="D138" s="165"/>
      <c r="E138" s="16" t="str">
        <f xml:space="preserve"> E$42</f>
        <v>Equivalent Annual Cost (EAC) factor (Business retail)</v>
      </c>
      <c r="F138" s="173">
        <f t="shared" ref="F138:G138" si="66" xml:space="preserve"> F$42</f>
        <v>5</v>
      </c>
      <c r="G138" s="16" t="str">
        <f t="shared" si="66"/>
        <v>factor</v>
      </c>
    </row>
    <row r="139" spans="1:23" s="16" customFormat="1" outlineLevel="2" x14ac:dyDescent="0.15">
      <c r="A139" s="163"/>
      <c r="B139" s="163"/>
      <c r="C139" s="164"/>
      <c r="D139" s="165"/>
    </row>
    <row r="140" spans="1:23" s="138" customFormat="1" outlineLevel="2" x14ac:dyDescent="0.15">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15">
      <c r="A141" s="163"/>
      <c r="B141" s="163"/>
      <c r="C141" s="164"/>
      <c r="D141" s="165"/>
    </row>
    <row r="142" spans="1:23" s="166" customFormat="1" outlineLevel="2" x14ac:dyDescent="0.15">
      <c r="A142" s="163"/>
      <c r="B142" s="163"/>
      <c r="C142" s="164"/>
      <c r="D142" s="165"/>
      <c r="E142" s="16" t="s">
        <v>1345</v>
      </c>
      <c r="G142" s="166" t="s">
        <v>158</v>
      </c>
      <c r="H142" s="166">
        <f t="shared" ref="H142:H157" si="67" xml:space="preserve"> SUM(J142:W142)</f>
        <v>4.1105114437032366</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0.82210228874064739</v>
      </c>
      <c r="T142" s="166">
        <f t="shared" si="68"/>
        <v>0.82210228874064739</v>
      </c>
      <c r="U142" s="166">
        <f t="shared" si="68"/>
        <v>0.82210228874064739</v>
      </c>
      <c r="V142" s="166">
        <f t="shared" si="68"/>
        <v>0.82210228874064739</v>
      </c>
      <c r="W142" s="166">
        <f t="shared" si="68"/>
        <v>0.82210228874064739</v>
      </c>
    </row>
    <row r="143" spans="1:23" s="166" customFormat="1" outlineLevel="2" x14ac:dyDescent="0.15">
      <c r="A143" s="163"/>
      <c r="B143" s="163"/>
      <c r="C143" s="164"/>
      <c r="D143" s="165"/>
      <c r="E143" s="16" t="s">
        <v>1346</v>
      </c>
      <c r="G143" s="166" t="s">
        <v>158</v>
      </c>
      <c r="H143" s="166">
        <f t="shared" si="67"/>
        <v>104.61894887335546</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20.923789774671093</v>
      </c>
      <c r="T143" s="166">
        <f t="shared" si="69"/>
        <v>20.923789774671093</v>
      </c>
      <c r="U143" s="166">
        <f t="shared" si="69"/>
        <v>20.923789774671093</v>
      </c>
      <c r="V143" s="166">
        <f t="shared" si="69"/>
        <v>20.923789774671093</v>
      </c>
      <c r="W143" s="166">
        <f t="shared" si="69"/>
        <v>20.923789774671093</v>
      </c>
    </row>
    <row r="144" spans="1:23" s="166" customFormat="1" outlineLevel="2" x14ac:dyDescent="0.15">
      <c r="A144" s="163"/>
      <c r="B144" s="163"/>
      <c r="C144" s="164"/>
      <c r="D144" s="165"/>
      <c r="E144" s="16" t="s">
        <v>1347</v>
      </c>
      <c r="G144" s="166" t="s">
        <v>158</v>
      </c>
      <c r="H144" s="166">
        <f t="shared" si="67"/>
        <v>59.334913317534166</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11.866982663506834</v>
      </c>
      <c r="T144" s="166">
        <f t="shared" si="70"/>
        <v>11.866982663506834</v>
      </c>
      <c r="U144" s="166">
        <f t="shared" si="70"/>
        <v>11.866982663506834</v>
      </c>
      <c r="V144" s="166">
        <f t="shared" si="70"/>
        <v>11.866982663506834</v>
      </c>
      <c r="W144" s="166">
        <f t="shared" si="70"/>
        <v>11.866982663506834</v>
      </c>
    </row>
    <row r="145" spans="1:23" s="166" customFormat="1" outlineLevel="2" x14ac:dyDescent="0.15">
      <c r="A145" s="163"/>
      <c r="B145" s="163"/>
      <c r="C145" s="164"/>
      <c r="D145" s="165"/>
      <c r="E145" s="16" t="s">
        <v>1348</v>
      </c>
      <c r="G145" s="166" t="s">
        <v>158</v>
      </c>
      <c r="H145" s="166">
        <f t="shared" si="67"/>
        <v>8.8869422837230267</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1.7773884567446054</v>
      </c>
      <c r="T145" s="166">
        <f t="shared" si="71"/>
        <v>1.7773884567446054</v>
      </c>
      <c r="U145" s="166">
        <f t="shared" si="71"/>
        <v>1.7773884567446054</v>
      </c>
      <c r="V145" s="166">
        <f t="shared" si="71"/>
        <v>1.7773884567446054</v>
      </c>
      <c r="W145" s="166">
        <f t="shared" si="71"/>
        <v>1.7773884567446054</v>
      </c>
    </row>
    <row r="146" spans="1:23" s="166" customFormat="1" outlineLevel="2" x14ac:dyDescent="0.15">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15">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15">
      <c r="A148" s="163"/>
      <c r="B148" s="163"/>
      <c r="C148" s="164"/>
      <c r="D148" s="165"/>
      <c r="E148" s="16"/>
    </row>
    <row r="149" spans="1:23" s="166" customFormat="1" outlineLevel="2" x14ac:dyDescent="0.15">
      <c r="A149" s="163"/>
      <c r="B149" s="163"/>
      <c r="C149" s="164"/>
      <c r="D149" s="165"/>
      <c r="E149" s="16" t="s">
        <v>1351</v>
      </c>
      <c r="G149" s="166" t="s">
        <v>158</v>
      </c>
      <c r="H149" s="166">
        <f t="shared" si="67"/>
        <v>-26.897763985685156</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-5.3795527971370314</v>
      </c>
      <c r="T149" s="166">
        <f t="shared" si="74"/>
        <v>-5.3795527971370314</v>
      </c>
      <c r="U149" s="166">
        <f t="shared" si="74"/>
        <v>-5.3795527971370314</v>
      </c>
      <c r="V149" s="166">
        <f t="shared" si="74"/>
        <v>-5.3795527971370314</v>
      </c>
      <c r="W149" s="166">
        <f t="shared" si="74"/>
        <v>-5.3795527971370314</v>
      </c>
    </row>
    <row r="150" spans="1:23" s="166" customFormat="1" outlineLevel="2" x14ac:dyDescent="0.15">
      <c r="A150" s="163"/>
      <c r="B150" s="163"/>
      <c r="C150" s="164"/>
      <c r="D150" s="165"/>
      <c r="E150" s="16" t="s">
        <v>1352</v>
      </c>
      <c r="G150" s="166" t="s">
        <v>158</v>
      </c>
      <c r="H150" s="166">
        <f t="shared" si="67"/>
        <v>239.6132163470364</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47.922643269407281</v>
      </c>
      <c r="T150" s="166">
        <f t="shared" si="75"/>
        <v>47.922643269407281</v>
      </c>
      <c r="U150" s="166">
        <f t="shared" si="75"/>
        <v>47.922643269407281</v>
      </c>
      <c r="V150" s="166">
        <f t="shared" si="75"/>
        <v>47.922643269407281</v>
      </c>
      <c r="W150" s="166">
        <f t="shared" si="75"/>
        <v>47.922643269407281</v>
      </c>
    </row>
    <row r="151" spans="1:23" s="166" customFormat="1" outlineLevel="2" x14ac:dyDescent="0.15">
      <c r="A151" s="163"/>
      <c r="B151" s="163"/>
      <c r="C151" s="164"/>
      <c r="D151" s="165"/>
      <c r="E151" s="16" t="s">
        <v>1353</v>
      </c>
      <c r="G151" s="166" t="s">
        <v>158</v>
      </c>
      <c r="H151" s="166">
        <f t="shared" si="67"/>
        <v>41.000635844184103</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8.2001271688368202</v>
      </c>
      <c r="T151" s="166">
        <f t="shared" si="76"/>
        <v>8.2001271688368202</v>
      </c>
      <c r="U151" s="166">
        <f t="shared" si="76"/>
        <v>8.2001271688368202</v>
      </c>
      <c r="V151" s="166">
        <f t="shared" si="76"/>
        <v>8.2001271688368202</v>
      </c>
      <c r="W151" s="166">
        <f t="shared" si="76"/>
        <v>8.2001271688368202</v>
      </c>
    </row>
    <row r="152" spans="1:23" s="166" customFormat="1" outlineLevel="2" x14ac:dyDescent="0.15">
      <c r="A152" s="163"/>
      <c r="B152" s="163"/>
      <c r="C152" s="164"/>
      <c r="D152" s="165"/>
      <c r="E152" s="16" t="s">
        <v>1354</v>
      </c>
      <c r="G152" s="166" t="s">
        <v>158</v>
      </c>
      <c r="H152" s="166">
        <f t="shared" si="67"/>
        <v>-13.645575298247632</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-2.7291150596495264</v>
      </c>
      <c r="T152" s="166">
        <f t="shared" si="77"/>
        <v>-2.7291150596495264</v>
      </c>
      <c r="U152" s="166">
        <f t="shared" si="77"/>
        <v>-2.7291150596495264</v>
      </c>
      <c r="V152" s="166">
        <f t="shared" si="77"/>
        <v>-2.7291150596495264</v>
      </c>
      <c r="W152" s="166">
        <f t="shared" si="77"/>
        <v>-2.7291150596495264</v>
      </c>
    </row>
    <row r="153" spans="1:23" s="166" customFormat="1" outlineLevel="2" x14ac:dyDescent="0.15">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15">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15">
      <c r="A155" s="163"/>
      <c r="B155" s="163"/>
      <c r="C155" s="164"/>
      <c r="D155" s="165"/>
      <c r="E155" s="16"/>
    </row>
    <row r="156" spans="1:23" s="166" customFormat="1" outlineLevel="2" x14ac:dyDescent="0.15">
      <c r="A156" s="163"/>
      <c r="B156" s="163"/>
      <c r="C156" s="164"/>
      <c r="D156" s="165"/>
      <c r="E156" s="16" t="s">
        <v>1357</v>
      </c>
      <c r="G156" s="166" t="s">
        <v>158</v>
      </c>
      <c r="H156" s="166">
        <f t="shared" si="67"/>
        <v>63.001597097842001</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12.6003194195684</v>
      </c>
      <c r="T156" s="166">
        <f t="shared" si="80"/>
        <v>12.6003194195684</v>
      </c>
      <c r="U156" s="166">
        <f t="shared" si="80"/>
        <v>12.6003194195684</v>
      </c>
      <c r="V156" s="166">
        <f t="shared" si="80"/>
        <v>12.6003194195684</v>
      </c>
      <c r="W156" s="166">
        <f t="shared" si="80"/>
        <v>12.6003194195684</v>
      </c>
    </row>
    <row r="157" spans="1:23" s="166" customFormat="1" outlineLevel="2" x14ac:dyDescent="0.15">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15">
      <c r="A158" s="163"/>
      <c r="B158" s="163"/>
      <c r="C158" s="164"/>
      <c r="D158" s="165"/>
    </row>
    <row r="159" spans="1:23" s="16" customFormat="1" outlineLevel="1" x14ac:dyDescent="0.15">
      <c r="A159" s="163"/>
      <c r="B159" s="163" t="s">
        <v>1359</v>
      </c>
      <c r="C159" s="164"/>
      <c r="D159" s="165"/>
    </row>
    <row r="160" spans="1:23" s="16" customFormat="1" outlineLevel="2" x14ac:dyDescent="0.15">
      <c r="A160" s="163"/>
      <c r="B160" s="163"/>
      <c r="C160" s="164"/>
      <c r="D160" s="165"/>
    </row>
    <row r="161" spans="1:7" s="138" customFormat="1" outlineLevel="2" x14ac:dyDescent="0.15">
      <c r="A161" s="157"/>
      <c r="B161" s="157"/>
      <c r="C161" s="158"/>
      <c r="D161" s="159"/>
      <c r="E161" s="138" t="str">
        <f xml:space="preserve"> Calc!E$2163</f>
        <v xml:space="preserve">Company - Unprofiled post financeability adjustments eligible for tax uplift - real (2022-23 CPIH FYA prices) (WR) </v>
      </c>
      <c r="F161" s="139">
        <f xml:space="preserve"> Calc!F$2163</f>
        <v>3.7403898052619975</v>
      </c>
      <c r="G161" s="138" t="str">
        <f xml:space="preserve"> Calc!G$2163</f>
        <v>£m</v>
      </c>
    </row>
    <row r="162" spans="1:7" s="138" customFormat="1" outlineLevel="2" x14ac:dyDescent="0.15">
      <c r="A162" s="157"/>
      <c r="B162" s="157"/>
      <c r="C162" s="158"/>
      <c r="D162" s="159"/>
      <c r="E162" s="138" t="str">
        <f xml:space="preserve"> Calc!E$2164</f>
        <v xml:space="preserve">Company - Unprofiled post financeability adjustments eligible for tax uplift - real (2022-23 CPIH FYA prices) (WN) </v>
      </c>
      <c r="F162" s="139">
        <f xml:space="preserve"> Calc!F$2164</f>
        <v>95.198773963412521</v>
      </c>
      <c r="G162" s="138" t="str">
        <f xml:space="preserve"> Calc!G$2164</f>
        <v>£m</v>
      </c>
    </row>
    <row r="163" spans="1:7" s="138" customFormat="1" outlineLevel="2" x14ac:dyDescent="0.15">
      <c r="A163" s="157"/>
      <c r="B163" s="157"/>
      <c r="C163" s="158"/>
      <c r="D163" s="159"/>
      <c r="E163" s="138" t="str">
        <f xml:space="preserve"> Calc!E$2165</f>
        <v xml:space="preserve">Company - Unprofiled post financeability adjustments eligible for tax uplift - real (2022-23 CPIH FYA prices) (WWN) </v>
      </c>
      <c r="F163" s="139">
        <f xml:space="preserve"> Calc!F$2165</f>
        <v>53.992236223788026</v>
      </c>
      <c r="G163" s="138" t="str">
        <f xml:space="preserve"> Calc!G$2165</f>
        <v>£m</v>
      </c>
    </row>
    <row r="164" spans="1:7" s="138" customFormat="1" outlineLevel="2" x14ac:dyDescent="0.15">
      <c r="A164" s="157"/>
      <c r="B164" s="157"/>
      <c r="C164" s="158"/>
      <c r="D164" s="159"/>
      <c r="E164" s="138" t="str">
        <f xml:space="preserve"> Calc!E$2166</f>
        <v xml:space="preserve">Company - Unprofiled post financeability adjustments eligible for tax uplift - real (2022-23 CPIH FYA prices) (BR) </v>
      </c>
      <c r="F164" s="139">
        <f xml:space="preserve"> Calc!F$2166</f>
        <v>8.0867378118870477</v>
      </c>
      <c r="G164" s="138" t="str">
        <f xml:space="preserve"> Calc!G$2166</f>
        <v>£m</v>
      </c>
    </row>
    <row r="165" spans="1:7" s="138" customFormat="1" outlineLevel="2" x14ac:dyDescent="0.15">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15">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15">
      <c r="A167" s="157"/>
      <c r="B167" s="157"/>
      <c r="C167" s="158"/>
      <c r="D167" s="159"/>
      <c r="F167" s="139"/>
    </row>
    <row r="168" spans="1:7" s="138" customFormat="1" outlineLevel="2" x14ac:dyDescent="0.15">
      <c r="A168" s="157"/>
      <c r="B168" s="157"/>
      <c r="C168" s="158"/>
      <c r="D168" s="159"/>
      <c r="E168" s="138" t="str">
        <f xml:space="preserve"> Calc!E$2171</f>
        <v xml:space="preserve">Company - Unprofiled post financeability adjustments not eligible for tax uplift - real (2022-23 CPIH FYA prices) (WR) </v>
      </c>
      <c r="F168" s="139">
        <f xml:space="preserve"> Calc!F$2171</f>
        <v>-24.47581610568643</v>
      </c>
      <c r="G168" s="138" t="str">
        <f xml:space="preserve"> Calc!G$2171</f>
        <v>£m</v>
      </c>
    </row>
    <row r="169" spans="1:7" s="138" customFormat="1" outlineLevel="2" x14ac:dyDescent="0.15">
      <c r="A169" s="157"/>
      <c r="B169" s="157"/>
      <c r="C169" s="158"/>
      <c r="D169" s="159"/>
      <c r="E169" s="138" t="str">
        <f xml:space="preserve"> Calc!E$2172</f>
        <v xml:space="preserve">Company - Unprofiled post financeability adjustments not eligible for tax uplift - real (2022-23 CPIH FYA prices) (WN) </v>
      </c>
      <c r="F169" s="139">
        <f xml:space="preserve"> Calc!F$2172</f>
        <v>218.03779016439051</v>
      </c>
      <c r="G169" s="138" t="str">
        <f xml:space="preserve"> Calc!G$2172</f>
        <v>£m</v>
      </c>
    </row>
    <row r="170" spans="1:7" s="138" customFormat="1" outlineLevel="2" x14ac:dyDescent="0.15">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37.308826996643127</v>
      </c>
      <c r="G170" s="138" t="str">
        <f xml:space="preserve"> Calc!G$2173</f>
        <v>£m</v>
      </c>
    </row>
    <row r="171" spans="1:7" s="138" customFormat="1" outlineLevel="2" x14ac:dyDescent="0.15">
      <c r="A171" s="157"/>
      <c r="B171" s="157"/>
      <c r="C171" s="158"/>
      <c r="D171" s="159"/>
      <c r="E171" s="138" t="str">
        <f xml:space="preserve"> Calc!E$2174</f>
        <v xml:space="preserve">Company - Unprofiled post financeability adjustments not eligible for tax uplift - real (2022-23 CPIH FYA prices) (BR) </v>
      </c>
      <c r="F171" s="139">
        <f xml:space="preserve"> Calc!F$2174</f>
        <v>-12.41689055766688</v>
      </c>
      <c r="G171" s="138" t="str">
        <f xml:space="preserve"> Calc!G$2174</f>
        <v>£m</v>
      </c>
    </row>
    <row r="172" spans="1:7" s="138" customFormat="1" outlineLevel="2" x14ac:dyDescent="0.15">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15">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15">
      <c r="A174" s="157"/>
      <c r="B174" s="157"/>
      <c r="C174" s="158"/>
      <c r="D174" s="159"/>
      <c r="F174" s="139"/>
    </row>
    <row r="175" spans="1:7" s="138" customFormat="1" outlineLevel="2" x14ac:dyDescent="0.15">
      <c r="A175" s="157"/>
      <c r="B175" s="157"/>
      <c r="C175" s="158"/>
      <c r="D175" s="159"/>
      <c r="E175" s="138" t="str">
        <f xml:space="preserve"> Calc!E$2178</f>
        <v>Company - Unprofiled - Residential retail revenue adjustment - real (2022-23 CPIH FYA prices)</v>
      </c>
      <c r="F175" s="139">
        <f xml:space="preserve"> Calc!F$2178</f>
        <v>57.231047548977166</v>
      </c>
      <c r="G175" s="138" t="str">
        <f xml:space="preserve"> Calc!G$2178</f>
        <v>£m</v>
      </c>
    </row>
    <row r="176" spans="1:7" s="138" customFormat="1" outlineLevel="2" x14ac:dyDescent="0.15">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15">
      <c r="A177" s="163"/>
      <c r="B177" s="163"/>
      <c r="C177" s="164"/>
      <c r="D177" s="165"/>
    </row>
    <row r="178" spans="1:23" s="16" customFormat="1" outlineLevel="2" x14ac:dyDescent="0.15">
      <c r="A178" s="170"/>
      <c r="B178" s="171">
        <f xml:space="preserve"> InpS!B$589</f>
        <v>0</v>
      </c>
      <c r="C178" s="171">
        <f xml:space="preserve"> InpS!C$589</f>
        <v>0</v>
      </c>
      <c r="D178" s="171">
        <f xml:space="preserve"> InpS!D$589</f>
        <v>0</v>
      </c>
      <c r="E178" s="139" t="str">
        <f xml:space="preserve"> InpS!E$589</f>
        <v>Discount rate (WR)</v>
      </c>
      <c r="F178" s="257">
        <f xml:space="preserve"> InpS!F$589</f>
        <v>3.2300000000000002E-2</v>
      </c>
      <c r="G178" s="139" t="str">
        <f xml:space="preserve"> InpS!G$589</f>
        <v>%</v>
      </c>
    </row>
    <row r="179" spans="1:23" s="16" customFormat="1" outlineLevel="2" x14ac:dyDescent="0.15">
      <c r="A179" s="170"/>
      <c r="B179" s="171">
        <f xml:space="preserve"> InpS!B$590</f>
        <v>0</v>
      </c>
      <c r="C179" s="171">
        <f xml:space="preserve"> InpS!C$590</f>
        <v>0</v>
      </c>
      <c r="D179" s="171">
        <f xml:space="preserve"> InpS!D$590</f>
        <v>0</v>
      </c>
      <c r="E179" s="139" t="str">
        <f xml:space="preserve"> InpS!E$590</f>
        <v>Discount rate (WN)</v>
      </c>
      <c r="F179" s="257">
        <f xml:space="preserve"> InpS!F$590</f>
        <v>3.2300000000000002E-2</v>
      </c>
      <c r="G179" s="139" t="str">
        <f xml:space="preserve"> InpS!G$590</f>
        <v>%</v>
      </c>
    </row>
    <row r="180" spans="1:23" s="16" customFormat="1" outlineLevel="2" x14ac:dyDescent="0.15">
      <c r="A180" s="170"/>
      <c r="B180" s="171">
        <f xml:space="preserve"> InpS!B$591</f>
        <v>0</v>
      </c>
      <c r="C180" s="171">
        <f xml:space="preserve"> InpS!C$591</f>
        <v>0</v>
      </c>
      <c r="D180" s="171">
        <f xml:space="preserve"> InpS!D$591</f>
        <v>0</v>
      </c>
      <c r="E180" s="139" t="str">
        <f xml:space="preserve"> InpS!E$591</f>
        <v>Discount rate (WWN)</v>
      </c>
      <c r="F180" s="257">
        <f xml:space="preserve"> InpS!F$591</f>
        <v>3.2300000000000002E-2</v>
      </c>
      <c r="G180" s="139" t="str">
        <f xml:space="preserve"> InpS!G$591</f>
        <v>%</v>
      </c>
    </row>
    <row r="181" spans="1:23" s="16" customFormat="1" outlineLevel="2" x14ac:dyDescent="0.15">
      <c r="A181" s="170"/>
      <c r="B181" s="171">
        <f xml:space="preserve"> InpS!B$592</f>
        <v>0</v>
      </c>
      <c r="C181" s="171">
        <f xml:space="preserve"> InpS!C$592</f>
        <v>0</v>
      </c>
      <c r="D181" s="171">
        <f xml:space="preserve"> InpS!D$592</f>
        <v>0</v>
      </c>
      <c r="E181" s="139" t="str">
        <f xml:space="preserve"> InpS!E$592</f>
        <v>Discount rate (BR)</v>
      </c>
      <c r="F181" s="257">
        <f xml:space="preserve"> InpS!F$592</f>
        <v>3.2300000000000002E-2</v>
      </c>
      <c r="G181" s="139" t="str">
        <f xml:space="preserve"> InpS!G$592</f>
        <v>%</v>
      </c>
    </row>
    <row r="182" spans="1:23" s="16" customFormat="1" outlineLevel="2" x14ac:dyDescent="0.15">
      <c r="A182" s="170"/>
      <c r="B182" s="171">
        <f xml:space="preserve"> InpS!B$593</f>
        <v>0</v>
      </c>
      <c r="C182" s="171">
        <f xml:space="preserve"> InpS!C$593</f>
        <v>0</v>
      </c>
      <c r="D182" s="171">
        <f xml:space="preserve"> InpS!D$593</f>
        <v>0</v>
      </c>
      <c r="E182" s="139" t="str">
        <f xml:space="preserve"> InpS!E$593</f>
        <v>Discount rate (ADDN1)</v>
      </c>
      <c r="F182" s="257">
        <f xml:space="preserve"> InpS!F$593</f>
        <v>0</v>
      </c>
      <c r="G182" s="139" t="str">
        <f xml:space="preserve"> InpS!G$593</f>
        <v>%</v>
      </c>
    </row>
    <row r="183" spans="1:23" s="16" customFormat="1" outlineLevel="2" x14ac:dyDescent="0.15">
      <c r="A183" s="170"/>
      <c r="B183" s="171">
        <f xml:space="preserve"> InpS!B$594</f>
        <v>0</v>
      </c>
      <c r="C183" s="171">
        <f xml:space="preserve"> InpS!C$594</f>
        <v>0</v>
      </c>
      <c r="D183" s="171">
        <f xml:space="preserve"> InpS!D$594</f>
        <v>0</v>
      </c>
      <c r="E183" s="139" t="str">
        <f xml:space="preserve"> InpS!E$594</f>
        <v>Discount rate (ADDN2)</v>
      </c>
      <c r="F183" s="257">
        <f xml:space="preserve"> InpS!F$594</f>
        <v>0</v>
      </c>
      <c r="G183" s="139" t="str">
        <f xml:space="preserve"> InpS!G$594</f>
        <v>%</v>
      </c>
    </row>
    <row r="184" spans="1:23" s="16" customFormat="1" outlineLevel="2" x14ac:dyDescent="0.15">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3.2899999999999999E-2</v>
      </c>
      <c r="G184" s="139" t="str">
        <f xml:space="preserve"> InpS!G$595</f>
        <v>%</v>
      </c>
    </row>
    <row r="185" spans="1:23" s="16" customFormat="1" outlineLevel="2" x14ac:dyDescent="0.15">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0</v>
      </c>
      <c r="G185" s="139" t="str">
        <f xml:space="preserve"> InpS!G$596</f>
        <v>%</v>
      </c>
    </row>
    <row r="186" spans="1:23" s="16" customFormat="1" outlineLevel="2" x14ac:dyDescent="0.15">
      <c r="A186" s="163"/>
      <c r="B186" s="163"/>
      <c r="C186" s="164"/>
      <c r="D186" s="165"/>
    </row>
    <row r="187" spans="1:23" s="146" customFormat="1" outlineLevel="2" x14ac:dyDescent="0.15">
      <c r="A187" s="211"/>
      <c r="B187" s="211"/>
      <c r="C187" s="209"/>
      <c r="D187" s="210"/>
      <c r="E187" s="146" t="str">
        <f xml:space="preserve"> InpS!E$600</f>
        <v>Number of years to profile over (used with profile selector option 2)</v>
      </c>
      <c r="F187" s="146">
        <f xml:space="preserve"> InpS!F$600</f>
        <v>1</v>
      </c>
      <c r="G187" s="146" t="str">
        <f xml:space="preserve"> InpS!G$600</f>
        <v>#</v>
      </c>
    </row>
    <row r="188" spans="1:23" s="16" customFormat="1" outlineLevel="2" x14ac:dyDescent="0.15">
      <c r="A188" s="163"/>
      <c r="B188" s="163"/>
      <c r="C188" s="164"/>
      <c r="D188" s="165"/>
    </row>
    <row r="189" spans="1:23" s="138" customFormat="1" outlineLevel="2" x14ac:dyDescent="0.15">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15">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15">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15">
      <c r="A192" s="167"/>
      <c r="B192" s="167"/>
      <c r="C192" s="168"/>
      <c r="D192" s="169"/>
      <c r="E192" s="403" t="str">
        <f t="shared" ref="E192:W192" si="82">E$13</f>
        <v>Years from valuation date</v>
      </c>
      <c r="F192" s="403">
        <f t="shared" si="82"/>
        <v>0</v>
      </c>
      <c r="G192" s="403" t="str">
        <f t="shared" si="82"/>
        <v>years</v>
      </c>
      <c r="H192" s="403">
        <f t="shared" si="82"/>
        <v>0</v>
      </c>
      <c r="I192" s="403">
        <f t="shared" si="82"/>
        <v>0</v>
      </c>
      <c r="J192" s="403">
        <f t="shared" si="82"/>
        <v>0</v>
      </c>
      <c r="K192" s="403">
        <f t="shared" si="82"/>
        <v>0</v>
      </c>
      <c r="L192" s="403">
        <f t="shared" si="82"/>
        <v>0</v>
      </c>
      <c r="M192" s="403">
        <f t="shared" si="82"/>
        <v>0</v>
      </c>
      <c r="N192" s="403">
        <f t="shared" si="82"/>
        <v>0</v>
      </c>
      <c r="O192" s="403">
        <f t="shared" si="82"/>
        <v>0</v>
      </c>
      <c r="P192" s="403">
        <f t="shared" si="82"/>
        <v>0</v>
      </c>
      <c r="Q192" s="403">
        <f t="shared" si="82"/>
        <v>0</v>
      </c>
      <c r="R192" s="403">
        <f t="shared" si="82"/>
        <v>0</v>
      </c>
      <c r="S192" s="402">
        <f t="shared" si="82"/>
        <v>1</v>
      </c>
      <c r="T192" s="402">
        <f t="shared" si="82"/>
        <v>2</v>
      </c>
      <c r="U192" s="402">
        <f t="shared" si="82"/>
        <v>3</v>
      </c>
      <c r="V192" s="402">
        <f t="shared" si="82"/>
        <v>4</v>
      </c>
      <c r="W192" s="402">
        <f t="shared" si="82"/>
        <v>5</v>
      </c>
    </row>
    <row r="193" spans="1:23" s="16" customFormat="1" outlineLevel="2" x14ac:dyDescent="0.15">
      <c r="A193" s="163"/>
      <c r="B193" s="163"/>
      <c r="C193" s="164"/>
      <c r="D193" s="165"/>
      <c r="F193" s="166"/>
    </row>
    <row r="194" spans="1:23" s="16" customFormat="1" outlineLevel="2" x14ac:dyDescent="0.15">
      <c r="A194" s="163"/>
      <c r="B194" s="163"/>
      <c r="C194" s="164"/>
      <c r="D194" s="165"/>
      <c r="E194" s="16" t="s">
        <v>1360</v>
      </c>
      <c r="F194" s="166"/>
      <c r="G194" s="16" t="s">
        <v>158</v>
      </c>
      <c r="H194" s="166">
        <f xml:space="preserve"> SUM(J194:W194)</f>
        <v>3.86120439597196</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3.86120439597196</v>
      </c>
      <c r="T194" s="166">
        <f t="shared" ref="T194:W194" si="84">IF( T$192 &lt;= $F$187, (($F161 / $F$187) * (1+$F178) ^ T$192), 0) * T$191</f>
        <v>0</v>
      </c>
      <c r="U194" s="166">
        <f t="shared" si="84"/>
        <v>0</v>
      </c>
      <c r="V194" s="166">
        <f t="shared" si="84"/>
        <v>0</v>
      </c>
      <c r="W194" s="166">
        <f t="shared" si="84"/>
        <v>0</v>
      </c>
    </row>
    <row r="195" spans="1:23" s="16" customFormat="1" outlineLevel="2" x14ac:dyDescent="0.15">
      <c r="A195" s="163"/>
      <c r="B195" s="163"/>
      <c r="C195" s="164"/>
      <c r="D195" s="165"/>
      <c r="E195" s="16" t="s">
        <v>1361</v>
      </c>
      <c r="F195" s="166"/>
      <c r="G195" s="16" t="s">
        <v>158</v>
      </c>
      <c r="H195" s="166">
        <f t="shared" ref="H195:H199" si="85" xml:space="preserve"> SUM(J195:W195)</f>
        <v>98.273694362430746</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98.273694362430746</v>
      </c>
      <c r="T195" s="166">
        <f t="shared" si="86"/>
        <v>0</v>
      </c>
      <c r="U195" s="166">
        <f t="shared" si="86"/>
        <v>0</v>
      </c>
      <c r="V195" s="166">
        <f t="shared" si="86"/>
        <v>0</v>
      </c>
      <c r="W195" s="166">
        <f t="shared" si="86"/>
        <v>0</v>
      </c>
    </row>
    <row r="196" spans="1:23" s="16" customFormat="1" outlineLevel="2" x14ac:dyDescent="0.15">
      <c r="A196" s="163"/>
      <c r="B196" s="163"/>
      <c r="C196" s="164"/>
      <c r="D196" s="165"/>
      <c r="E196" s="16" t="s">
        <v>1362</v>
      </c>
      <c r="F196" s="166"/>
      <c r="G196" s="16" t="s">
        <v>158</v>
      </c>
      <c r="H196" s="166">
        <f t="shared" si="85"/>
        <v>55.736185453816383</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55.736185453816383</v>
      </c>
      <c r="T196" s="166">
        <f t="shared" si="87"/>
        <v>0</v>
      </c>
      <c r="U196" s="166">
        <f t="shared" si="87"/>
        <v>0</v>
      </c>
      <c r="V196" s="166">
        <f t="shared" si="87"/>
        <v>0</v>
      </c>
      <c r="W196" s="166">
        <f t="shared" si="87"/>
        <v>0</v>
      </c>
    </row>
    <row r="197" spans="1:23" s="16" customFormat="1" outlineLevel="2" x14ac:dyDescent="0.15">
      <c r="A197" s="163"/>
      <c r="B197" s="163"/>
      <c r="C197" s="164"/>
      <c r="D197" s="165"/>
      <c r="E197" s="16" t="s">
        <v>1363</v>
      </c>
      <c r="F197" s="166"/>
      <c r="G197" s="16" t="s">
        <v>158</v>
      </c>
      <c r="H197" s="166">
        <f t="shared" si="85"/>
        <v>8.3479394432109988</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8.3479394432109988</v>
      </c>
      <c r="T197" s="166">
        <f t="shared" si="88"/>
        <v>0</v>
      </c>
      <c r="U197" s="166">
        <f t="shared" si="88"/>
        <v>0</v>
      </c>
      <c r="V197" s="166">
        <f t="shared" si="88"/>
        <v>0</v>
      </c>
      <c r="W197" s="166">
        <f t="shared" si="88"/>
        <v>0</v>
      </c>
    </row>
    <row r="198" spans="1:23" s="16" customFormat="1" outlineLevel="2" x14ac:dyDescent="0.15">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15">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15">
      <c r="A200" s="163"/>
      <c r="B200" s="163"/>
      <c r="C200" s="164"/>
      <c r="D200" s="165"/>
      <c r="F200" s="166"/>
    </row>
    <row r="201" spans="1:23" s="16" customFormat="1" outlineLevel="2" x14ac:dyDescent="0.15">
      <c r="A201" s="163"/>
      <c r="B201" s="163"/>
      <c r="C201" s="164"/>
      <c r="D201" s="165"/>
      <c r="E201" s="16" t="s">
        <v>1366</v>
      </c>
      <c r="F201" s="166"/>
      <c r="G201" s="16" t="s">
        <v>158</v>
      </c>
      <c r="H201" s="166">
        <f xml:space="preserve"> SUM(J201:W201)</f>
        <v>-25.266384965900102</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-25.266384965900102</v>
      </c>
      <c r="T201" s="166">
        <f t="shared" ref="T201:W201" si="92">IF( T$192 &lt;= $F$187, (($F168 / $F$187) * (1+$F178) ^ T$192), 0) * T$191</f>
        <v>0</v>
      </c>
      <c r="U201" s="166">
        <f t="shared" si="92"/>
        <v>0</v>
      </c>
      <c r="V201" s="166">
        <f t="shared" si="92"/>
        <v>0</v>
      </c>
      <c r="W201" s="166">
        <f t="shared" si="92"/>
        <v>0</v>
      </c>
    </row>
    <row r="202" spans="1:23" s="16" customFormat="1" outlineLevel="2" x14ac:dyDescent="0.15">
      <c r="A202" s="163"/>
      <c r="B202" s="163"/>
      <c r="C202" s="164"/>
      <c r="D202" s="165"/>
      <c r="E202" s="16" t="s">
        <v>1367</v>
      </c>
      <c r="F202" s="166"/>
      <c r="G202" s="16" t="s">
        <v>158</v>
      </c>
      <c r="H202" s="166">
        <f t="shared" ref="H202:H206" si="93" xml:space="preserve"> SUM(J202:W202)</f>
        <v>225.08041078670033</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225.08041078670033</v>
      </c>
      <c r="T202" s="166">
        <f t="shared" si="94"/>
        <v>0</v>
      </c>
      <c r="U202" s="166">
        <f t="shared" si="94"/>
        <v>0</v>
      </c>
      <c r="V202" s="166">
        <f t="shared" si="94"/>
        <v>0</v>
      </c>
      <c r="W202" s="166">
        <f t="shared" si="94"/>
        <v>0</v>
      </c>
    </row>
    <row r="203" spans="1:23" s="16" customFormat="1" outlineLevel="2" x14ac:dyDescent="0.15">
      <c r="A203" s="163"/>
      <c r="B203" s="163"/>
      <c r="C203" s="164"/>
      <c r="D203" s="165"/>
      <c r="E203" s="16" t="s">
        <v>1368</v>
      </c>
      <c r="F203" s="166"/>
      <c r="G203" s="16" t="s">
        <v>158</v>
      </c>
      <c r="H203" s="166">
        <f t="shared" si="93"/>
        <v>38.513902108634703</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38.513902108634703</v>
      </c>
      <c r="T203" s="166">
        <f t="shared" si="95"/>
        <v>0</v>
      </c>
      <c r="U203" s="166">
        <f t="shared" si="95"/>
        <v>0</v>
      </c>
      <c r="V203" s="166">
        <f t="shared" si="95"/>
        <v>0</v>
      </c>
      <c r="W203" s="166">
        <f t="shared" si="95"/>
        <v>0</v>
      </c>
    </row>
    <row r="204" spans="1:23" s="16" customFormat="1" outlineLevel="2" x14ac:dyDescent="0.15">
      <c r="A204" s="163"/>
      <c r="B204" s="163"/>
      <c r="C204" s="164"/>
      <c r="D204" s="165"/>
      <c r="E204" s="16" t="s">
        <v>1369</v>
      </c>
      <c r="F204" s="166"/>
      <c r="G204" s="16" t="s">
        <v>158</v>
      </c>
      <c r="H204" s="166">
        <f t="shared" si="93"/>
        <v>-12.81795612267952</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-12.81795612267952</v>
      </c>
      <c r="T204" s="166">
        <f t="shared" si="96"/>
        <v>0</v>
      </c>
      <c r="U204" s="166">
        <f t="shared" si="96"/>
        <v>0</v>
      </c>
      <c r="V204" s="166">
        <f t="shared" si="96"/>
        <v>0</v>
      </c>
      <c r="W204" s="166">
        <f t="shared" si="96"/>
        <v>0</v>
      </c>
    </row>
    <row r="205" spans="1:23" s="16" customFormat="1" outlineLevel="2" x14ac:dyDescent="0.15">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15">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15">
      <c r="A207" s="163"/>
      <c r="B207" s="163"/>
      <c r="C207" s="164"/>
      <c r="D207" s="165"/>
      <c r="F207" s="166"/>
    </row>
    <row r="208" spans="1:23" s="16" customFormat="1" outlineLevel="2" x14ac:dyDescent="0.15">
      <c r="A208" s="163"/>
      <c r="B208" s="163"/>
      <c r="C208" s="164"/>
      <c r="D208" s="165"/>
      <c r="E208" s="16" t="s">
        <v>1372</v>
      </c>
      <c r="F208" s="166"/>
      <c r="G208" s="16" t="s">
        <v>158</v>
      </c>
      <c r="H208" s="166">
        <f t="shared" ref="H208" si="100" xml:space="preserve"> SUM(J208:W208)</f>
        <v>59.113949013338512</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59.113949013338512</v>
      </c>
      <c r="T208" s="166">
        <f t="shared" ref="T208:W208" si="102">IF( T$192 &lt;= $F$187, (($F175 / $F$187) * (1+$F184) ^ T$192), 0) * T$191</f>
        <v>0</v>
      </c>
      <c r="U208" s="166">
        <f t="shared" si="102"/>
        <v>0</v>
      </c>
      <c r="V208" s="166">
        <f t="shared" si="102"/>
        <v>0</v>
      </c>
      <c r="W208" s="166">
        <f t="shared" si="102"/>
        <v>0</v>
      </c>
    </row>
    <row r="209" spans="1:23" s="16" customFormat="1" outlineLevel="2" x14ac:dyDescent="0.15">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15">
      <c r="A210" s="163"/>
      <c r="B210" s="163"/>
      <c r="C210" s="164"/>
      <c r="D210" s="165"/>
      <c r="F210" s="166"/>
    </row>
    <row r="211" spans="1:23" s="223" customFormat="1" x14ac:dyDescent="0.15">
      <c r="A211" s="223" t="s">
        <v>1374</v>
      </c>
    </row>
    <row r="212" spans="1:23" s="16" customFormat="1" outlineLevel="1" x14ac:dyDescent="0.15">
      <c r="A212" s="163"/>
      <c r="B212" s="163" t="s">
        <v>1375</v>
      </c>
      <c r="C212" s="164"/>
      <c r="D212" s="165"/>
    </row>
    <row r="213" spans="1:23" s="16" customFormat="1" outlineLevel="1" x14ac:dyDescent="0.15">
      <c r="A213" s="163"/>
      <c r="B213" s="163" t="s">
        <v>1376</v>
      </c>
      <c r="C213" s="164"/>
      <c r="D213" s="165"/>
    </row>
    <row r="214" spans="1:23" s="146" customFormat="1" outlineLevel="2" x14ac:dyDescent="0.15">
      <c r="A214" s="211"/>
      <c r="B214" s="211"/>
      <c r="C214" s="209"/>
      <c r="D214" s="210"/>
      <c r="E214" s="146" t="str">
        <f xml:space="preserve"> InpS!E$604</f>
        <v>Selector (WR)</v>
      </c>
      <c r="F214" s="146">
        <f xml:space="preserve"> InpS!F$604</f>
        <v>2</v>
      </c>
      <c r="G214" s="146" t="str">
        <f xml:space="preserve"> InpS!G$604</f>
        <v>1 = Apply in first year, 2 = Constant annuity 2020-25, 3 = Even allocation - NPV neutral</v>
      </c>
    </row>
    <row r="215" spans="1:23" s="16" customFormat="1" outlineLevel="2" x14ac:dyDescent="0.15">
      <c r="A215" s="163"/>
      <c r="B215" s="163"/>
      <c r="C215" s="164"/>
      <c r="D215" s="165"/>
      <c r="E215" s="146" t="str">
        <f xml:space="preserve"> InpS!E$605</f>
        <v>Selector (WN)</v>
      </c>
      <c r="F215" s="146">
        <f xml:space="preserve"> InpS!F$605</f>
        <v>2</v>
      </c>
      <c r="G215" s="146" t="str">
        <f xml:space="preserve"> InpS!G$605</f>
        <v>1 = Apply in first year, 2 = Constant annuity 2020-25, 3 = Even allocation - NPV neutral</v>
      </c>
    </row>
    <row r="216" spans="1:23" s="16" customFormat="1" outlineLevel="2" x14ac:dyDescent="0.15">
      <c r="A216" s="163"/>
      <c r="B216" s="163"/>
      <c r="C216" s="164"/>
      <c r="D216" s="165"/>
      <c r="E216" s="146" t="str">
        <f xml:space="preserve"> InpS!E$606</f>
        <v>Selector (WWN)</v>
      </c>
      <c r="F216" s="146">
        <f xml:space="preserve"> InpS!F$606</f>
        <v>2</v>
      </c>
      <c r="G216" s="146" t="str">
        <f xml:space="preserve"> InpS!G$606</f>
        <v>1 = Apply in first year, 2 = Constant annuity 2020-25, 3 = Even allocation - NPV neutral</v>
      </c>
    </row>
    <row r="217" spans="1:23" s="16" customFormat="1" outlineLevel="2" x14ac:dyDescent="0.15">
      <c r="A217" s="163"/>
      <c r="B217" s="163"/>
      <c r="C217" s="164"/>
      <c r="D217" s="165"/>
      <c r="E217" s="146" t="str">
        <f xml:space="preserve"> InpS!E$607</f>
        <v>Selector (BR)</v>
      </c>
      <c r="F217" s="146">
        <f xml:space="preserve"> InpS!F$607</f>
        <v>2</v>
      </c>
      <c r="G217" s="146" t="str">
        <f xml:space="preserve"> InpS!G$607</f>
        <v>1 = Apply in first year, 2 = Constant annuity 2020-25, 3 = Even allocation - NPV neutral</v>
      </c>
    </row>
    <row r="218" spans="1:23" s="16" customFormat="1" outlineLevel="2" x14ac:dyDescent="0.15">
      <c r="A218" s="163"/>
      <c r="B218" s="163"/>
      <c r="C218" s="164"/>
      <c r="D218" s="165"/>
      <c r="E218" s="146" t="str">
        <f xml:space="preserve"> InpS!E$608</f>
        <v>Selector (ADDN1)</v>
      </c>
      <c r="F218" s="146">
        <f xml:space="preserve"> InpS!F$608</f>
        <v>2</v>
      </c>
      <c r="G218" s="146" t="str">
        <f xml:space="preserve"> InpS!G$608</f>
        <v>1 = Apply in first year, 2 = Constant annuity 2020-25, 3 = Even allocation - NPV neutral</v>
      </c>
    </row>
    <row r="219" spans="1:23" s="16" customFormat="1" outlineLevel="2" x14ac:dyDescent="0.15">
      <c r="A219" s="163"/>
      <c r="B219" s="163"/>
      <c r="C219" s="164"/>
      <c r="D219" s="165"/>
      <c r="E219" s="146" t="str">
        <f xml:space="preserve"> InpS!E$609</f>
        <v>Selector (ADDN2)</v>
      </c>
      <c r="F219" s="146">
        <f xml:space="preserve"> InpS!F$609</f>
        <v>2</v>
      </c>
      <c r="G219" s="146" t="str">
        <f xml:space="preserve"> InpS!G$609</f>
        <v>1 = Apply in first year, 2 = Constant annuity 2020-25, 3 = Even allocation - NPV neutral</v>
      </c>
    </row>
    <row r="220" spans="1:23" s="16" customFormat="1" outlineLevel="2" x14ac:dyDescent="0.15">
      <c r="A220" s="163"/>
      <c r="B220" s="163"/>
      <c r="C220" s="164"/>
      <c r="D220" s="165"/>
      <c r="E220" s="146" t="str">
        <f xml:space="preserve"> InpS!E$610</f>
        <v>Selector (Residential retail)</v>
      </c>
      <c r="F220" s="146">
        <f xml:space="preserve"> InpS!F$610</f>
        <v>2</v>
      </c>
      <c r="G220" s="146" t="str">
        <f xml:space="preserve"> InpS!G$610</f>
        <v>1 = Apply in first year, 2 = Constant annuity 2020-25, 3 = Even allocation - NPV neutral</v>
      </c>
    </row>
    <row r="221" spans="1:23" s="16" customFormat="1" outlineLevel="2" x14ac:dyDescent="0.15">
      <c r="A221" s="163"/>
      <c r="B221" s="163"/>
      <c r="C221" s="164"/>
      <c r="D221" s="165"/>
      <c r="E221" s="146" t="str">
        <f xml:space="preserve"> InpS!E$611</f>
        <v>Selector (Business retail)</v>
      </c>
      <c r="F221" s="146">
        <f xml:space="preserve"> InpS!F$611</f>
        <v>2</v>
      </c>
      <c r="G221" s="146" t="str">
        <f xml:space="preserve"> InpS!G$611</f>
        <v>1 = Apply in first year, 2 = Constant annuity 2020-25, 3 = Even allocation - NPV neutral</v>
      </c>
    </row>
    <row r="222" spans="1:23" s="16" customFormat="1" outlineLevel="1" x14ac:dyDescent="0.15">
      <c r="A222" s="163"/>
      <c r="B222" s="163"/>
      <c r="C222" s="164"/>
      <c r="D222" s="165"/>
    </row>
    <row r="223" spans="1:23" s="16" customFormat="1" outlineLevel="1" collapsed="1" x14ac:dyDescent="0.15">
      <c r="A223" s="163"/>
      <c r="B223" s="163" t="s">
        <v>1377</v>
      </c>
      <c r="C223" s="164"/>
      <c r="D223" s="165"/>
    </row>
    <row r="224" spans="1:23" s="16" customFormat="1" hidden="1" outlineLevel="2" x14ac:dyDescent="0.15">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3.86120439597196</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3.86120439597196</v>
      </c>
      <c r="T224" s="166">
        <f t="shared" si="106"/>
        <v>0</v>
      </c>
      <c r="U224" s="166">
        <f t="shared" si="106"/>
        <v>0</v>
      </c>
      <c r="V224" s="166">
        <f t="shared" si="106"/>
        <v>0</v>
      </c>
      <c r="W224" s="166">
        <f t="shared" si="106"/>
        <v>0</v>
      </c>
    </row>
    <row r="225" spans="1:23" s="16" customFormat="1" hidden="1" outlineLevel="2" x14ac:dyDescent="0.15">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98.273694362430746</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98.273694362430746</v>
      </c>
      <c r="T225" s="166">
        <f t="shared" si="107"/>
        <v>0</v>
      </c>
      <c r="U225" s="166">
        <f t="shared" si="107"/>
        <v>0</v>
      </c>
      <c r="V225" s="166">
        <f t="shared" si="107"/>
        <v>0</v>
      </c>
      <c r="W225" s="166">
        <f t="shared" si="107"/>
        <v>0</v>
      </c>
    </row>
    <row r="226" spans="1:23" s="16" customFormat="1" hidden="1" outlineLevel="2" x14ac:dyDescent="0.15">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55.736185453816383</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55.736185453816383</v>
      </c>
      <c r="T226" s="166">
        <f t="shared" si="108"/>
        <v>0</v>
      </c>
      <c r="U226" s="166">
        <f t="shared" si="108"/>
        <v>0</v>
      </c>
      <c r="V226" s="166">
        <f t="shared" si="108"/>
        <v>0</v>
      </c>
      <c r="W226" s="166">
        <f t="shared" si="108"/>
        <v>0</v>
      </c>
    </row>
    <row r="227" spans="1:23" s="16" customFormat="1" hidden="1" outlineLevel="2" x14ac:dyDescent="0.15">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8.3479394432109988</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8.3479394432109988</v>
      </c>
      <c r="T227" s="166">
        <f t="shared" si="109"/>
        <v>0</v>
      </c>
      <c r="U227" s="166">
        <f t="shared" si="109"/>
        <v>0</v>
      </c>
      <c r="V227" s="166">
        <f t="shared" si="109"/>
        <v>0</v>
      </c>
      <c r="W227" s="166">
        <f t="shared" si="109"/>
        <v>0</v>
      </c>
    </row>
    <row r="228" spans="1:23" s="16" customFormat="1" hidden="1" outlineLevel="2" x14ac:dyDescent="0.15">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hidden="1" outlineLevel="2" x14ac:dyDescent="0.15">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hidden="1" outlineLevel="2" x14ac:dyDescent="0.15">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hidden="1" outlineLevel="2" x14ac:dyDescent="0.15">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-25.266384965900102</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-25.266384965900102</v>
      </c>
      <c r="T231" s="166">
        <f t="shared" si="112"/>
        <v>0</v>
      </c>
      <c r="U231" s="166">
        <f t="shared" si="112"/>
        <v>0</v>
      </c>
      <c r="V231" s="166">
        <f t="shared" si="112"/>
        <v>0</v>
      </c>
      <c r="W231" s="166">
        <f t="shared" si="112"/>
        <v>0</v>
      </c>
    </row>
    <row r="232" spans="1:23" s="16" customFormat="1" hidden="1" outlineLevel="2" x14ac:dyDescent="0.15">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225.08041078670033</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225.08041078670033</v>
      </c>
      <c r="T232" s="166">
        <f t="shared" si="113"/>
        <v>0</v>
      </c>
      <c r="U232" s="166">
        <f t="shared" si="113"/>
        <v>0</v>
      </c>
      <c r="V232" s="166">
        <f t="shared" si="113"/>
        <v>0</v>
      </c>
      <c r="W232" s="166">
        <f t="shared" si="113"/>
        <v>0</v>
      </c>
    </row>
    <row r="233" spans="1:23" s="16" customFormat="1" hidden="1" outlineLevel="2" x14ac:dyDescent="0.15">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38.513902108634703</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38.513902108634703</v>
      </c>
      <c r="T233" s="166">
        <f t="shared" si="114"/>
        <v>0</v>
      </c>
      <c r="U233" s="166">
        <f t="shared" si="114"/>
        <v>0</v>
      </c>
      <c r="V233" s="166">
        <f t="shared" si="114"/>
        <v>0</v>
      </c>
      <c r="W233" s="166">
        <f t="shared" si="114"/>
        <v>0</v>
      </c>
    </row>
    <row r="234" spans="1:23" s="16" customFormat="1" hidden="1" outlineLevel="2" x14ac:dyDescent="0.15">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-12.81795612267952</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-12.81795612267952</v>
      </c>
      <c r="T234" s="166">
        <f t="shared" si="115"/>
        <v>0</v>
      </c>
      <c r="U234" s="166">
        <f t="shared" si="115"/>
        <v>0</v>
      </c>
      <c r="V234" s="166">
        <f t="shared" si="115"/>
        <v>0</v>
      </c>
      <c r="W234" s="166">
        <f t="shared" si="115"/>
        <v>0</v>
      </c>
    </row>
    <row r="235" spans="1:23" s="16" customFormat="1" hidden="1" outlineLevel="2" x14ac:dyDescent="0.15">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hidden="1" outlineLevel="2" x14ac:dyDescent="0.15">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hidden="1" outlineLevel="2" x14ac:dyDescent="0.15">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hidden="1" outlineLevel="2" x14ac:dyDescent="0.15">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59.113949013338512</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59.113949013338512</v>
      </c>
      <c r="T238" s="166">
        <f t="shared" si="118"/>
        <v>0</v>
      </c>
      <c r="U238" s="166">
        <f t="shared" si="118"/>
        <v>0</v>
      </c>
      <c r="V238" s="166">
        <f t="shared" si="118"/>
        <v>0</v>
      </c>
      <c r="W238" s="166">
        <f t="shared" si="118"/>
        <v>0</v>
      </c>
    </row>
    <row r="239" spans="1:23" s="16" customFormat="1" hidden="1" outlineLevel="2" x14ac:dyDescent="0.15">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15">
      <c r="A240" s="163"/>
      <c r="B240" s="163"/>
      <c r="C240" s="164"/>
      <c r="D240" s="165"/>
    </row>
    <row r="241" spans="1:23" s="16" customFormat="1" outlineLevel="1" collapsed="1" x14ac:dyDescent="0.15">
      <c r="A241" s="163"/>
      <c r="B241" s="163" t="s">
        <v>1378</v>
      </c>
      <c r="C241" s="164"/>
      <c r="D241" s="165"/>
    </row>
    <row r="242" spans="1:23" s="16" customFormat="1" hidden="1" outlineLevel="2" x14ac:dyDescent="0.15">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4.1105114437032366</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0.82210228874064739</v>
      </c>
      <c r="T242" s="166">
        <f t="shared" si="120"/>
        <v>0.82210228874064739</v>
      </c>
      <c r="U242" s="166">
        <f t="shared" si="120"/>
        <v>0.82210228874064739</v>
      </c>
      <c r="V242" s="166">
        <f t="shared" si="120"/>
        <v>0.82210228874064739</v>
      </c>
      <c r="W242" s="166">
        <f t="shared" si="120"/>
        <v>0.82210228874064739</v>
      </c>
    </row>
    <row r="243" spans="1:23" s="16" customFormat="1" hidden="1" outlineLevel="2" x14ac:dyDescent="0.15">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104.61894887335546</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20.923789774671093</v>
      </c>
      <c r="T243" s="166">
        <f t="shared" si="121"/>
        <v>20.923789774671093</v>
      </c>
      <c r="U243" s="166">
        <f t="shared" si="121"/>
        <v>20.923789774671093</v>
      </c>
      <c r="V243" s="166">
        <f t="shared" si="121"/>
        <v>20.923789774671093</v>
      </c>
      <c r="W243" s="166">
        <f t="shared" si="121"/>
        <v>20.923789774671093</v>
      </c>
    </row>
    <row r="244" spans="1:23" s="16" customFormat="1" hidden="1" outlineLevel="2" x14ac:dyDescent="0.15">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59.334913317534166</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11.866982663506834</v>
      </c>
      <c r="T244" s="166">
        <f t="shared" si="122"/>
        <v>11.866982663506834</v>
      </c>
      <c r="U244" s="166">
        <f t="shared" si="122"/>
        <v>11.866982663506834</v>
      </c>
      <c r="V244" s="166">
        <f t="shared" si="122"/>
        <v>11.866982663506834</v>
      </c>
      <c r="W244" s="166">
        <f t="shared" si="122"/>
        <v>11.866982663506834</v>
      </c>
    </row>
    <row r="245" spans="1:23" s="16" customFormat="1" hidden="1" outlineLevel="2" x14ac:dyDescent="0.15">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8.8869422837230267</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1.7773884567446054</v>
      </c>
      <c r="T245" s="166">
        <f t="shared" si="123"/>
        <v>1.7773884567446054</v>
      </c>
      <c r="U245" s="166">
        <f t="shared" si="123"/>
        <v>1.7773884567446054</v>
      </c>
      <c r="V245" s="166">
        <f t="shared" si="123"/>
        <v>1.7773884567446054</v>
      </c>
      <c r="W245" s="166">
        <f t="shared" si="123"/>
        <v>1.7773884567446054</v>
      </c>
    </row>
    <row r="246" spans="1:23" s="16" customFormat="1" hidden="1" outlineLevel="2" x14ac:dyDescent="0.15">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hidden="1" outlineLevel="2" x14ac:dyDescent="0.15">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hidden="1" outlineLevel="2" x14ac:dyDescent="0.15">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hidden="1" outlineLevel="2" x14ac:dyDescent="0.15">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-26.897763985685156</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-5.3795527971370314</v>
      </c>
      <c r="T249" s="166">
        <f t="shared" si="126"/>
        <v>-5.3795527971370314</v>
      </c>
      <c r="U249" s="166">
        <f t="shared" si="126"/>
        <v>-5.3795527971370314</v>
      </c>
      <c r="V249" s="166">
        <f t="shared" si="126"/>
        <v>-5.3795527971370314</v>
      </c>
      <c r="W249" s="166">
        <f t="shared" si="126"/>
        <v>-5.3795527971370314</v>
      </c>
    </row>
    <row r="250" spans="1:23" s="16" customFormat="1" hidden="1" outlineLevel="2" x14ac:dyDescent="0.15">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239.6132163470364</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47.922643269407281</v>
      </c>
      <c r="T250" s="166">
        <f t="shared" si="127"/>
        <v>47.922643269407281</v>
      </c>
      <c r="U250" s="166">
        <f t="shared" si="127"/>
        <v>47.922643269407281</v>
      </c>
      <c r="V250" s="166">
        <f t="shared" si="127"/>
        <v>47.922643269407281</v>
      </c>
      <c r="W250" s="166">
        <f t="shared" si="127"/>
        <v>47.922643269407281</v>
      </c>
    </row>
    <row r="251" spans="1:23" s="16" customFormat="1" hidden="1" outlineLevel="2" x14ac:dyDescent="0.15">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41.000635844184103</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8.2001271688368202</v>
      </c>
      <c r="T251" s="166">
        <f t="shared" si="128"/>
        <v>8.2001271688368202</v>
      </c>
      <c r="U251" s="166">
        <f t="shared" si="128"/>
        <v>8.2001271688368202</v>
      </c>
      <c r="V251" s="166">
        <f t="shared" si="128"/>
        <v>8.2001271688368202</v>
      </c>
      <c r="W251" s="166">
        <f t="shared" si="128"/>
        <v>8.2001271688368202</v>
      </c>
    </row>
    <row r="252" spans="1:23" s="16" customFormat="1" hidden="1" outlineLevel="2" x14ac:dyDescent="0.15">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-13.645575298247632</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-2.7291150596495264</v>
      </c>
      <c r="T252" s="166">
        <f t="shared" si="129"/>
        <v>-2.7291150596495264</v>
      </c>
      <c r="U252" s="166">
        <f t="shared" si="129"/>
        <v>-2.7291150596495264</v>
      </c>
      <c r="V252" s="166">
        <f t="shared" si="129"/>
        <v>-2.7291150596495264</v>
      </c>
      <c r="W252" s="166">
        <f t="shared" si="129"/>
        <v>-2.7291150596495264</v>
      </c>
    </row>
    <row r="253" spans="1:23" s="16" customFormat="1" hidden="1" outlineLevel="2" x14ac:dyDescent="0.15">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hidden="1" outlineLevel="2" x14ac:dyDescent="0.15">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hidden="1" outlineLevel="2" x14ac:dyDescent="0.15">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hidden="1" outlineLevel="2" x14ac:dyDescent="0.15">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63.001597097842001</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12.6003194195684</v>
      </c>
      <c r="T256" s="166">
        <f t="shared" si="132"/>
        <v>12.6003194195684</v>
      </c>
      <c r="U256" s="166">
        <f t="shared" si="132"/>
        <v>12.6003194195684</v>
      </c>
      <c r="V256" s="166">
        <f t="shared" si="132"/>
        <v>12.6003194195684</v>
      </c>
      <c r="W256" s="166">
        <f t="shared" si="132"/>
        <v>12.6003194195684</v>
      </c>
    </row>
    <row r="257" spans="1:23" s="16" customFormat="1" hidden="1" outlineLevel="2" x14ac:dyDescent="0.15">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15">
      <c r="A258" s="163"/>
      <c r="B258" s="163"/>
      <c r="C258" s="164"/>
      <c r="D258" s="165"/>
    </row>
    <row r="259" spans="1:23" s="16" customFormat="1" outlineLevel="1" collapsed="1" x14ac:dyDescent="0.15">
      <c r="A259" s="163"/>
      <c r="B259" s="163" t="s">
        <v>1379</v>
      </c>
      <c r="C259" s="164"/>
      <c r="D259" s="165"/>
    </row>
    <row r="260" spans="1:23" s="16" customFormat="1" hidden="1" outlineLevel="2" x14ac:dyDescent="0.15">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3.86120439597196</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3.86120439597196</v>
      </c>
      <c r="T260" s="166">
        <f t="shared" si="134"/>
        <v>0</v>
      </c>
      <c r="U260" s="166">
        <f t="shared" si="134"/>
        <v>0</v>
      </c>
      <c r="V260" s="166">
        <f t="shared" si="134"/>
        <v>0</v>
      </c>
      <c r="W260" s="166">
        <f t="shared" si="134"/>
        <v>0</v>
      </c>
    </row>
    <row r="261" spans="1:23" s="16" customFormat="1" hidden="1" outlineLevel="2" x14ac:dyDescent="0.15">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98.273694362430746</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98.273694362430746</v>
      </c>
      <c r="T261" s="166">
        <f t="shared" si="135"/>
        <v>0</v>
      </c>
      <c r="U261" s="166">
        <f t="shared" si="135"/>
        <v>0</v>
      </c>
      <c r="V261" s="166">
        <f t="shared" si="135"/>
        <v>0</v>
      </c>
      <c r="W261" s="166">
        <f t="shared" si="135"/>
        <v>0</v>
      </c>
    </row>
    <row r="262" spans="1:23" s="16" customFormat="1" hidden="1" outlineLevel="2" x14ac:dyDescent="0.15">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55.736185453816383</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55.736185453816383</v>
      </c>
      <c r="T262" s="166">
        <f t="shared" si="136"/>
        <v>0</v>
      </c>
      <c r="U262" s="166">
        <f t="shared" si="136"/>
        <v>0</v>
      </c>
      <c r="V262" s="166">
        <f t="shared" si="136"/>
        <v>0</v>
      </c>
      <c r="W262" s="166">
        <f t="shared" si="136"/>
        <v>0</v>
      </c>
    </row>
    <row r="263" spans="1:23" s="16" customFormat="1" hidden="1" outlineLevel="2" x14ac:dyDescent="0.15">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8.3479394432109988</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8.3479394432109988</v>
      </c>
      <c r="T263" s="166">
        <f t="shared" si="137"/>
        <v>0</v>
      </c>
      <c r="U263" s="166">
        <f t="shared" si="137"/>
        <v>0</v>
      </c>
      <c r="V263" s="166">
        <f t="shared" si="137"/>
        <v>0</v>
      </c>
      <c r="W263" s="166">
        <f t="shared" si="137"/>
        <v>0</v>
      </c>
    </row>
    <row r="264" spans="1:23" s="16" customFormat="1" hidden="1" outlineLevel="2" x14ac:dyDescent="0.15">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hidden="1" outlineLevel="2" x14ac:dyDescent="0.15">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hidden="1" outlineLevel="2" x14ac:dyDescent="0.15">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hidden="1" outlineLevel="2" x14ac:dyDescent="0.15">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-25.266384965900102</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-25.266384965900102</v>
      </c>
      <c r="T267" s="166">
        <f t="shared" si="140"/>
        <v>0</v>
      </c>
      <c r="U267" s="166">
        <f t="shared" si="140"/>
        <v>0</v>
      </c>
      <c r="V267" s="166">
        <f t="shared" si="140"/>
        <v>0</v>
      </c>
      <c r="W267" s="166">
        <f t="shared" si="140"/>
        <v>0</v>
      </c>
    </row>
    <row r="268" spans="1:23" s="16" customFormat="1" hidden="1" outlineLevel="2" x14ac:dyDescent="0.15">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225.08041078670033</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225.08041078670033</v>
      </c>
      <c r="T268" s="166">
        <f t="shared" si="141"/>
        <v>0</v>
      </c>
      <c r="U268" s="166">
        <f t="shared" si="141"/>
        <v>0</v>
      </c>
      <c r="V268" s="166">
        <f t="shared" si="141"/>
        <v>0</v>
      </c>
      <c r="W268" s="166">
        <f t="shared" si="141"/>
        <v>0</v>
      </c>
    </row>
    <row r="269" spans="1:23" s="16" customFormat="1" hidden="1" outlineLevel="2" x14ac:dyDescent="0.15">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38.513902108634703</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38.513902108634703</v>
      </c>
      <c r="T269" s="166">
        <f t="shared" si="142"/>
        <v>0</v>
      </c>
      <c r="U269" s="166">
        <f t="shared" si="142"/>
        <v>0</v>
      </c>
      <c r="V269" s="166">
        <f t="shared" si="142"/>
        <v>0</v>
      </c>
      <c r="W269" s="166">
        <f t="shared" si="142"/>
        <v>0</v>
      </c>
    </row>
    <row r="270" spans="1:23" s="16" customFormat="1" hidden="1" outlineLevel="2" x14ac:dyDescent="0.15">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-12.81795612267952</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-12.81795612267952</v>
      </c>
      <c r="T270" s="166">
        <f t="shared" si="143"/>
        <v>0</v>
      </c>
      <c r="U270" s="166">
        <f t="shared" si="143"/>
        <v>0</v>
      </c>
      <c r="V270" s="166">
        <f t="shared" si="143"/>
        <v>0</v>
      </c>
      <c r="W270" s="166">
        <f t="shared" si="143"/>
        <v>0</v>
      </c>
    </row>
    <row r="271" spans="1:23" s="16" customFormat="1" hidden="1" outlineLevel="2" x14ac:dyDescent="0.15">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hidden="1" outlineLevel="2" x14ac:dyDescent="0.15">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hidden="1" outlineLevel="2" x14ac:dyDescent="0.15">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hidden="1" outlineLevel="2" x14ac:dyDescent="0.15">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59.113949013338512</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59.113949013338512</v>
      </c>
      <c r="T274" s="166">
        <f t="shared" si="146"/>
        <v>0</v>
      </c>
      <c r="U274" s="166">
        <f t="shared" si="146"/>
        <v>0</v>
      </c>
      <c r="V274" s="166">
        <f t="shared" si="146"/>
        <v>0</v>
      </c>
      <c r="W274" s="166">
        <f t="shared" si="146"/>
        <v>0</v>
      </c>
    </row>
    <row r="275" spans="1:23" s="16" customFormat="1" hidden="1" outlineLevel="2" x14ac:dyDescent="0.15">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15">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15">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15">
      <c r="A278" s="279"/>
      <c r="B278" s="279"/>
      <c r="C278" s="280"/>
      <c r="D278" s="281"/>
      <c r="E278" s="166" t="s">
        <v>1381</v>
      </c>
      <c r="G278" s="166" t="s">
        <v>158</v>
      </c>
      <c r="H278" s="166">
        <f t="shared" ref="H278:H283" si="148" xml:space="preserve"> SUM(J278:W278)</f>
        <v>4.1105114437032366</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0.82210228874064739</v>
      </c>
      <c r="T278" s="166">
        <f t="shared" ref="T278:W278" si="150" xml:space="preserve"> CHOOSE($F214,T224,T242,T260)</f>
        <v>0.82210228874064739</v>
      </c>
      <c r="U278" s="166">
        <f t="shared" si="150"/>
        <v>0.82210228874064739</v>
      </c>
      <c r="V278" s="166">
        <f t="shared" si="150"/>
        <v>0.82210228874064739</v>
      </c>
      <c r="W278" s="166">
        <f t="shared" si="150"/>
        <v>0.82210228874064739</v>
      </c>
    </row>
    <row r="279" spans="1:23" s="166" customFormat="1" outlineLevel="2" x14ac:dyDescent="0.15">
      <c r="A279" s="279"/>
      <c r="B279" s="279"/>
      <c r="C279" s="280"/>
      <c r="D279" s="281"/>
      <c r="E279" s="166" t="s">
        <v>1382</v>
      </c>
      <c r="G279" s="166" t="s">
        <v>158</v>
      </c>
      <c r="H279" s="166">
        <f t="shared" si="148"/>
        <v>104.61894887335546</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20.923789774671093</v>
      </c>
      <c r="T279" s="166">
        <f t="shared" si="152"/>
        <v>20.923789774671093</v>
      </c>
      <c r="U279" s="166">
        <f t="shared" si="152"/>
        <v>20.923789774671093</v>
      </c>
      <c r="V279" s="166">
        <f t="shared" si="152"/>
        <v>20.923789774671093</v>
      </c>
      <c r="W279" s="166">
        <f t="shared" si="152"/>
        <v>20.923789774671093</v>
      </c>
    </row>
    <row r="280" spans="1:23" s="166" customFormat="1" outlineLevel="2" x14ac:dyDescent="0.15">
      <c r="A280" s="279"/>
      <c r="B280" s="279"/>
      <c r="C280" s="280"/>
      <c r="D280" s="281"/>
      <c r="E280" s="166" t="s">
        <v>1383</v>
      </c>
      <c r="G280" s="166" t="s">
        <v>158</v>
      </c>
      <c r="H280" s="166">
        <f t="shared" si="148"/>
        <v>59.334913317534166</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11.866982663506834</v>
      </c>
      <c r="T280" s="166">
        <f t="shared" si="154"/>
        <v>11.866982663506834</v>
      </c>
      <c r="U280" s="166">
        <f t="shared" si="154"/>
        <v>11.866982663506834</v>
      </c>
      <c r="V280" s="166">
        <f t="shared" si="154"/>
        <v>11.866982663506834</v>
      </c>
      <c r="W280" s="166">
        <f t="shared" si="154"/>
        <v>11.866982663506834</v>
      </c>
    </row>
    <row r="281" spans="1:23" s="166" customFormat="1" outlineLevel="2" x14ac:dyDescent="0.15">
      <c r="A281" s="279"/>
      <c r="B281" s="279"/>
      <c r="C281" s="280"/>
      <c r="D281" s="281"/>
      <c r="E281" s="166" t="s">
        <v>1384</v>
      </c>
      <c r="G281" s="166" t="s">
        <v>158</v>
      </c>
      <c r="H281" s="166">
        <f t="shared" si="148"/>
        <v>8.8869422837230267</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1.7773884567446054</v>
      </c>
      <c r="T281" s="166">
        <f t="shared" si="156"/>
        <v>1.7773884567446054</v>
      </c>
      <c r="U281" s="166">
        <f t="shared" si="156"/>
        <v>1.7773884567446054</v>
      </c>
      <c r="V281" s="166">
        <f t="shared" si="156"/>
        <v>1.7773884567446054</v>
      </c>
      <c r="W281" s="166">
        <f t="shared" si="156"/>
        <v>1.7773884567446054</v>
      </c>
    </row>
    <row r="282" spans="1:23" s="166" customFormat="1" outlineLevel="2" x14ac:dyDescent="0.15">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15">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15">
      <c r="A284" s="279"/>
      <c r="B284" s="279"/>
      <c r="C284" s="280"/>
      <c r="D284" s="281"/>
    </row>
    <row r="285" spans="1:23" s="166" customFormat="1" outlineLevel="2" x14ac:dyDescent="0.15">
      <c r="A285" s="279"/>
      <c r="B285" s="279"/>
      <c r="C285" s="280"/>
      <c r="D285" s="281"/>
      <c r="E285" s="166" t="s">
        <v>1387</v>
      </c>
      <c r="G285" s="166" t="s">
        <v>158</v>
      </c>
      <c r="H285" s="166">
        <f t="shared" ref="H285:H290" si="161" xml:space="preserve"> SUM(J285:W285)</f>
        <v>-26.897763985685156</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-5.3795527971370314</v>
      </c>
      <c r="T285" s="166">
        <f t="shared" si="163"/>
        <v>-5.3795527971370314</v>
      </c>
      <c r="U285" s="166">
        <f t="shared" si="163"/>
        <v>-5.3795527971370314</v>
      </c>
      <c r="V285" s="166">
        <f t="shared" si="163"/>
        <v>-5.3795527971370314</v>
      </c>
      <c r="W285" s="166">
        <f t="shared" si="163"/>
        <v>-5.3795527971370314</v>
      </c>
    </row>
    <row r="286" spans="1:23" s="166" customFormat="1" outlineLevel="2" x14ac:dyDescent="0.15">
      <c r="A286" s="279"/>
      <c r="B286" s="279"/>
      <c r="C286" s="280"/>
      <c r="D286" s="281"/>
      <c r="E286" s="166" t="s">
        <v>1388</v>
      </c>
      <c r="G286" s="166" t="s">
        <v>158</v>
      </c>
      <c r="H286" s="166">
        <f t="shared" si="161"/>
        <v>239.6132163470364</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47.922643269407281</v>
      </c>
      <c r="T286" s="166">
        <f t="shared" si="165"/>
        <v>47.922643269407281</v>
      </c>
      <c r="U286" s="166">
        <f t="shared" si="165"/>
        <v>47.922643269407281</v>
      </c>
      <c r="V286" s="166">
        <f t="shared" si="165"/>
        <v>47.922643269407281</v>
      </c>
      <c r="W286" s="166">
        <f t="shared" si="165"/>
        <v>47.922643269407281</v>
      </c>
    </row>
    <row r="287" spans="1:23" s="166" customFormat="1" outlineLevel="2" x14ac:dyDescent="0.15">
      <c r="A287" s="279"/>
      <c r="B287" s="279"/>
      <c r="C287" s="280"/>
      <c r="D287" s="281"/>
      <c r="E287" s="166" t="s">
        <v>1389</v>
      </c>
      <c r="G287" s="166" t="s">
        <v>158</v>
      </c>
      <c r="H287" s="166">
        <f t="shared" si="161"/>
        <v>41.000635844184103</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8.2001271688368202</v>
      </c>
      <c r="T287" s="166">
        <f t="shared" si="167"/>
        <v>8.2001271688368202</v>
      </c>
      <c r="U287" s="166">
        <f t="shared" si="167"/>
        <v>8.2001271688368202</v>
      </c>
      <c r="V287" s="166">
        <f t="shared" si="167"/>
        <v>8.2001271688368202</v>
      </c>
      <c r="W287" s="166">
        <f t="shared" si="167"/>
        <v>8.2001271688368202</v>
      </c>
    </row>
    <row r="288" spans="1:23" s="166" customFormat="1" outlineLevel="2" x14ac:dyDescent="0.15">
      <c r="A288" s="279"/>
      <c r="B288" s="279"/>
      <c r="C288" s="280"/>
      <c r="D288" s="281"/>
      <c r="E288" s="166" t="s">
        <v>1390</v>
      </c>
      <c r="G288" s="166" t="s">
        <v>158</v>
      </c>
      <c r="H288" s="166">
        <f t="shared" si="161"/>
        <v>-13.645575298247632</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-2.7291150596495264</v>
      </c>
      <c r="T288" s="166">
        <f t="shared" si="169"/>
        <v>-2.7291150596495264</v>
      </c>
      <c r="U288" s="166">
        <f t="shared" si="169"/>
        <v>-2.7291150596495264</v>
      </c>
      <c r="V288" s="166">
        <f t="shared" si="169"/>
        <v>-2.7291150596495264</v>
      </c>
      <c r="W288" s="166">
        <f t="shared" si="169"/>
        <v>-2.7291150596495264</v>
      </c>
    </row>
    <row r="289" spans="1:23" s="166" customFormat="1" outlineLevel="2" x14ac:dyDescent="0.15">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15">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15">
      <c r="A291" s="279"/>
      <c r="B291" s="279"/>
      <c r="C291" s="280"/>
      <c r="D291" s="281"/>
    </row>
    <row r="292" spans="1:23" s="166" customFormat="1" outlineLevel="2" x14ac:dyDescent="0.15">
      <c r="A292" s="279"/>
      <c r="B292" s="279"/>
      <c r="C292" s="280"/>
      <c r="D292" s="281"/>
      <c r="E292" s="166" t="s">
        <v>1393</v>
      </c>
      <c r="G292" s="166" t="s">
        <v>158</v>
      </c>
      <c r="H292" s="166">
        <f t="shared" ref="H292:H293" si="174" xml:space="preserve"> SUM(J292:W292)</f>
        <v>63.001597097842001</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12.6003194195684</v>
      </c>
      <c r="T292" s="166">
        <f t="shared" si="176"/>
        <v>12.6003194195684</v>
      </c>
      <c r="U292" s="166">
        <f t="shared" si="176"/>
        <v>12.6003194195684</v>
      </c>
      <c r="V292" s="166">
        <f t="shared" si="176"/>
        <v>12.6003194195684</v>
      </c>
      <c r="W292" s="166">
        <f t="shared" si="176"/>
        <v>12.6003194195684</v>
      </c>
    </row>
    <row r="293" spans="1:23" s="166" customFormat="1" outlineLevel="2" x14ac:dyDescent="0.15">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15">
      <c r="A294" s="279"/>
      <c r="B294" s="279"/>
      <c r="C294" s="280"/>
      <c r="D294" s="281"/>
    </row>
    <row r="295" spans="1:23" s="223" customFormat="1" x14ac:dyDescent="0.15">
      <c r="A295" s="223" t="s">
        <v>1395</v>
      </c>
    </row>
    <row r="296" spans="1:23" s="16" customFormat="1" outlineLevel="1" x14ac:dyDescent="0.15">
      <c r="A296" s="163"/>
      <c r="B296" s="163" t="s">
        <v>1396</v>
      </c>
      <c r="C296" s="164"/>
      <c r="D296" s="165"/>
      <c r="F296" s="166"/>
    </row>
    <row r="297" spans="1:23" s="16" customFormat="1" outlineLevel="1" collapsed="1" x14ac:dyDescent="0.15">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hidden="1" outlineLevel="2" x14ac:dyDescent="0.15">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4.1105114437032366</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0.82210228874064739</v>
      </c>
      <c r="T298" s="166">
        <f t="shared" si="179"/>
        <v>0.82210228874064739</v>
      </c>
      <c r="U298" s="166">
        <f t="shared" si="179"/>
        <v>0.82210228874064739</v>
      </c>
      <c r="V298" s="166">
        <f t="shared" si="179"/>
        <v>0.82210228874064739</v>
      </c>
      <c r="W298" s="166">
        <f t="shared" si="179"/>
        <v>0.82210228874064739</v>
      </c>
    </row>
    <row r="299" spans="1:23" s="166" customFormat="1" hidden="1" outlineLevel="2" x14ac:dyDescent="0.15">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104.61894887335546</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20.923789774671093</v>
      </c>
      <c r="T299" s="166">
        <f t="shared" si="180"/>
        <v>20.923789774671093</v>
      </c>
      <c r="U299" s="166">
        <f t="shared" si="180"/>
        <v>20.923789774671093</v>
      </c>
      <c r="V299" s="166">
        <f t="shared" si="180"/>
        <v>20.923789774671093</v>
      </c>
      <c r="W299" s="166">
        <f t="shared" si="180"/>
        <v>20.923789774671093</v>
      </c>
    </row>
    <row r="300" spans="1:23" s="166" customFormat="1" hidden="1" outlineLevel="2" x14ac:dyDescent="0.15">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59.334913317534166</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11.866982663506834</v>
      </c>
      <c r="T300" s="166">
        <f t="shared" si="181"/>
        <v>11.866982663506834</v>
      </c>
      <c r="U300" s="166">
        <f t="shared" si="181"/>
        <v>11.866982663506834</v>
      </c>
      <c r="V300" s="166">
        <f t="shared" si="181"/>
        <v>11.866982663506834</v>
      </c>
      <c r="W300" s="166">
        <f t="shared" si="181"/>
        <v>11.866982663506834</v>
      </c>
    </row>
    <row r="301" spans="1:23" s="166" customFormat="1" hidden="1" outlineLevel="2" x14ac:dyDescent="0.15">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8.8869422837230267</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1.7773884567446054</v>
      </c>
      <c r="T301" s="166">
        <f t="shared" si="182"/>
        <v>1.7773884567446054</v>
      </c>
      <c r="U301" s="166">
        <f t="shared" si="182"/>
        <v>1.7773884567446054</v>
      </c>
      <c r="V301" s="166">
        <f t="shared" si="182"/>
        <v>1.7773884567446054</v>
      </c>
      <c r="W301" s="166">
        <f t="shared" si="182"/>
        <v>1.7773884567446054</v>
      </c>
    </row>
    <row r="302" spans="1:23" s="166" customFormat="1" hidden="1" outlineLevel="2" x14ac:dyDescent="0.15">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hidden="1" outlineLevel="2" x14ac:dyDescent="0.15">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hidden="1" outlineLevel="2" x14ac:dyDescent="0.15">
      <c r="A304" s="279"/>
      <c r="B304" s="279"/>
      <c r="C304" s="280"/>
      <c r="D304" s="281"/>
    </row>
    <row r="305" spans="1:23" s="166" customFormat="1" hidden="1" outlineLevel="2" x14ac:dyDescent="0.15">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-26.897763985685156</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-5.3795527971370314</v>
      </c>
      <c r="T305" s="166">
        <f t="shared" si="185"/>
        <v>-5.3795527971370314</v>
      </c>
      <c r="U305" s="166">
        <f t="shared" si="185"/>
        <v>-5.3795527971370314</v>
      </c>
      <c r="V305" s="166">
        <f t="shared" si="185"/>
        <v>-5.3795527971370314</v>
      </c>
      <c r="W305" s="166">
        <f t="shared" si="185"/>
        <v>-5.3795527971370314</v>
      </c>
    </row>
    <row r="306" spans="1:23" s="166" customFormat="1" hidden="1" outlineLevel="2" x14ac:dyDescent="0.15">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239.6132163470364</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47.922643269407281</v>
      </c>
      <c r="T306" s="166">
        <f t="shared" si="186"/>
        <v>47.922643269407281</v>
      </c>
      <c r="U306" s="166">
        <f t="shared" si="186"/>
        <v>47.922643269407281</v>
      </c>
      <c r="V306" s="166">
        <f t="shared" si="186"/>
        <v>47.922643269407281</v>
      </c>
      <c r="W306" s="166">
        <f t="shared" si="186"/>
        <v>47.922643269407281</v>
      </c>
    </row>
    <row r="307" spans="1:23" s="166" customFormat="1" hidden="1" outlineLevel="2" x14ac:dyDescent="0.15">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41.000635844184103</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8.2001271688368202</v>
      </c>
      <c r="T307" s="166">
        <f t="shared" si="187"/>
        <v>8.2001271688368202</v>
      </c>
      <c r="U307" s="166">
        <f t="shared" si="187"/>
        <v>8.2001271688368202</v>
      </c>
      <c r="V307" s="166">
        <f t="shared" si="187"/>
        <v>8.2001271688368202</v>
      </c>
      <c r="W307" s="166">
        <f t="shared" si="187"/>
        <v>8.2001271688368202</v>
      </c>
    </row>
    <row r="308" spans="1:23" s="166" customFormat="1" hidden="1" outlineLevel="2" x14ac:dyDescent="0.15">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-13.645575298247632</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-2.7291150596495264</v>
      </c>
      <c r="T308" s="166">
        <f t="shared" si="188"/>
        <v>-2.7291150596495264</v>
      </c>
      <c r="U308" s="166">
        <f t="shared" si="188"/>
        <v>-2.7291150596495264</v>
      </c>
      <c r="V308" s="166">
        <f t="shared" si="188"/>
        <v>-2.7291150596495264</v>
      </c>
      <c r="W308" s="166">
        <f t="shared" si="188"/>
        <v>-2.7291150596495264</v>
      </c>
    </row>
    <row r="309" spans="1:23" s="166" customFormat="1" hidden="1" outlineLevel="2" x14ac:dyDescent="0.15">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hidden="1" outlineLevel="2" x14ac:dyDescent="0.15">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hidden="1" outlineLevel="2" x14ac:dyDescent="0.15">
      <c r="A311" s="279"/>
      <c r="B311" s="279"/>
      <c r="C311" s="280"/>
      <c r="D311" s="281"/>
    </row>
    <row r="312" spans="1:23" s="166" customFormat="1" hidden="1" outlineLevel="2" x14ac:dyDescent="0.15">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63.001597097842001</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12.6003194195684</v>
      </c>
      <c r="T312" s="166">
        <f t="shared" si="191"/>
        <v>12.6003194195684</v>
      </c>
      <c r="U312" s="166">
        <f t="shared" si="191"/>
        <v>12.6003194195684</v>
      </c>
      <c r="V312" s="166">
        <f t="shared" si="191"/>
        <v>12.6003194195684</v>
      </c>
      <c r="W312" s="166">
        <f t="shared" si="191"/>
        <v>12.6003194195684</v>
      </c>
    </row>
    <row r="313" spans="1:23" s="166" customFormat="1" hidden="1" outlineLevel="2" x14ac:dyDescent="0.15">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15">
      <c r="A314" s="279"/>
      <c r="B314" s="279"/>
      <c r="C314" s="280"/>
      <c r="D314" s="281"/>
    </row>
    <row r="315" spans="1:23" s="166" customFormat="1" outlineLevel="1" collapsed="1" x14ac:dyDescent="0.15">
      <c r="A315" s="279"/>
      <c r="B315" s="163" t="s">
        <v>1250</v>
      </c>
      <c r="C315" s="280"/>
      <c r="D315" s="281"/>
    </row>
    <row r="316" spans="1:23" s="219" customFormat="1" hidden="1" outlineLevel="2" x14ac:dyDescent="0.15">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v>
      </c>
      <c r="G316" s="219" t="str">
        <f xml:space="preserve"> 'Calc_In-periodODI'!G$339</f>
        <v>£m</v>
      </c>
    </row>
    <row r="317" spans="1:23" s="219" customFormat="1" hidden="1" outlineLevel="2" x14ac:dyDescent="0.15">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0</v>
      </c>
      <c r="G317" s="219" t="str">
        <f xml:space="preserve"> 'Calc_In-periodODI'!G$340</f>
        <v>£m</v>
      </c>
    </row>
    <row r="318" spans="1:23" s="219" customFormat="1" hidden="1" outlineLevel="2" x14ac:dyDescent="0.15">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0</v>
      </c>
      <c r="G318" s="219" t="str">
        <f xml:space="preserve"> 'Calc_In-periodODI'!G$341</f>
        <v>£m</v>
      </c>
    </row>
    <row r="319" spans="1:23" s="219" customFormat="1" hidden="1" outlineLevel="2" x14ac:dyDescent="0.15">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0</v>
      </c>
      <c r="G319" s="219" t="str">
        <f xml:space="preserve"> 'Calc_In-periodODI'!G$342</f>
        <v>£m</v>
      </c>
    </row>
    <row r="320" spans="1:23" s="219" customFormat="1" hidden="1" outlineLevel="2" x14ac:dyDescent="0.15">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x14ac:dyDescent="0.15">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x14ac:dyDescent="0.15">
      <c r="A322" s="282"/>
      <c r="B322" s="282"/>
      <c r="C322" s="283"/>
      <c r="D322" s="284"/>
    </row>
    <row r="323" spans="1:7" s="219" customFormat="1" hidden="1" outlineLevel="2" x14ac:dyDescent="0.15">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0</v>
      </c>
      <c r="G323" s="219" t="str">
        <f xml:space="preserve"> 'Calc_In-periodODI'!G$345</f>
        <v>£m</v>
      </c>
    </row>
    <row r="324" spans="1:7" s="219" customFormat="1" hidden="1" outlineLevel="2" x14ac:dyDescent="0.15">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x14ac:dyDescent="0.15">
      <c r="A325" s="282"/>
      <c r="B325" s="282"/>
      <c r="C325" s="283"/>
      <c r="D325" s="284"/>
    </row>
    <row r="326" spans="1:7" s="219" customFormat="1" hidden="1" outlineLevel="2" x14ac:dyDescent="0.15">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x14ac:dyDescent="0.15">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x14ac:dyDescent="0.15">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x14ac:dyDescent="0.15">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x14ac:dyDescent="0.15">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x14ac:dyDescent="0.15">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x14ac:dyDescent="0.15">
      <c r="A332" s="282"/>
      <c r="B332" s="282"/>
      <c r="C332" s="283"/>
      <c r="D332" s="284"/>
    </row>
    <row r="333" spans="1:7" s="219" customFormat="1" hidden="1" outlineLevel="2" x14ac:dyDescent="0.15">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x14ac:dyDescent="0.15">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x14ac:dyDescent="0.15">
      <c r="A335" s="279"/>
      <c r="B335" s="279"/>
      <c r="C335" s="280"/>
      <c r="D335" s="281"/>
    </row>
    <row r="336" spans="1:7" s="219" customFormat="1" hidden="1" outlineLevel="2" x14ac:dyDescent="0.15">
      <c r="A336" s="282"/>
      <c r="B336" s="282"/>
      <c r="C336" s="283"/>
      <c r="D336" s="284"/>
      <c r="E336" s="219" t="str">
        <f xml:space="preserve"> InpS!E$368</f>
        <v>2025-26 year ending March</v>
      </c>
      <c r="F336" s="285">
        <f xml:space="preserve"> InpS!F$368</f>
        <v>2026</v>
      </c>
      <c r="G336" s="219" t="str">
        <f xml:space="preserve"> InpS!G$368</f>
        <v>Year#</v>
      </c>
    </row>
    <row r="337" spans="1:23" s="166" customFormat="1" hidden="1" outlineLevel="2" x14ac:dyDescent="0.15">
      <c r="A337" s="279"/>
      <c r="B337" s="279"/>
      <c r="C337" s="280"/>
      <c r="D337" s="281"/>
    </row>
    <row r="338" spans="1:23" s="166" customFormat="1" hidden="1" outlineLevel="2" x14ac:dyDescent="0.15">
      <c r="A338" s="279"/>
      <c r="B338" s="279"/>
      <c r="C338" s="280"/>
      <c r="D338" s="281"/>
      <c r="E338" s="166" t="s">
        <v>1398</v>
      </c>
      <c r="G338" s="166" t="s">
        <v>158</v>
      </c>
      <c r="H338" s="166">
        <f t="shared" ref="H338:H343" si="193" xml:space="preserve"> SUM(J338:W338)</f>
        <v>0</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v>
      </c>
      <c r="T338" s="166">
        <f t="shared" si="194"/>
        <v>0</v>
      </c>
      <c r="U338" s="166">
        <f t="shared" si="194"/>
        <v>0</v>
      </c>
      <c r="V338" s="166">
        <f t="shared" si="194"/>
        <v>0</v>
      </c>
      <c r="W338" s="166">
        <f t="shared" si="194"/>
        <v>0</v>
      </c>
    </row>
    <row r="339" spans="1:23" s="166" customFormat="1" hidden="1" outlineLevel="2" x14ac:dyDescent="0.15">
      <c r="A339" s="279"/>
      <c r="B339" s="279"/>
      <c r="C339" s="280"/>
      <c r="D339" s="281"/>
      <c r="E339" s="166" t="s">
        <v>1399</v>
      </c>
      <c r="G339" s="166" t="s">
        <v>158</v>
      </c>
      <c r="H339" s="166">
        <f t="shared" si="193"/>
        <v>0</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0</v>
      </c>
      <c r="T339" s="166">
        <f t="shared" si="195"/>
        <v>0</v>
      </c>
      <c r="U339" s="166">
        <f t="shared" si="195"/>
        <v>0</v>
      </c>
      <c r="V339" s="166">
        <f t="shared" si="195"/>
        <v>0</v>
      </c>
      <c r="W339" s="166">
        <f t="shared" si="195"/>
        <v>0</v>
      </c>
    </row>
    <row r="340" spans="1:23" s="166" customFormat="1" hidden="1" outlineLevel="2" x14ac:dyDescent="0.15">
      <c r="A340" s="279"/>
      <c r="B340" s="279"/>
      <c r="C340" s="280"/>
      <c r="D340" s="281"/>
      <c r="E340" s="166" t="s">
        <v>1400</v>
      </c>
      <c r="G340" s="166" t="s">
        <v>158</v>
      </c>
      <c r="H340" s="166">
        <f t="shared" si="193"/>
        <v>0</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0</v>
      </c>
      <c r="T340" s="166">
        <f t="shared" si="196"/>
        <v>0</v>
      </c>
      <c r="U340" s="166">
        <f t="shared" si="196"/>
        <v>0</v>
      </c>
      <c r="V340" s="166">
        <f t="shared" si="196"/>
        <v>0</v>
      </c>
      <c r="W340" s="166">
        <f t="shared" si="196"/>
        <v>0</v>
      </c>
    </row>
    <row r="341" spans="1:23" s="166" customFormat="1" hidden="1" outlineLevel="2" x14ac:dyDescent="0.15">
      <c r="A341" s="279"/>
      <c r="B341" s="279"/>
      <c r="C341" s="280"/>
      <c r="D341" s="281"/>
      <c r="E341" s="166" t="s">
        <v>1401</v>
      </c>
      <c r="G341" s="166" t="s">
        <v>158</v>
      </c>
      <c r="H341" s="166">
        <f t="shared" si="193"/>
        <v>0</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0</v>
      </c>
      <c r="T341" s="166">
        <f t="shared" si="197"/>
        <v>0</v>
      </c>
      <c r="U341" s="166">
        <f t="shared" si="197"/>
        <v>0</v>
      </c>
      <c r="V341" s="166">
        <f t="shared" si="197"/>
        <v>0</v>
      </c>
      <c r="W341" s="166">
        <f t="shared" si="197"/>
        <v>0</v>
      </c>
    </row>
    <row r="342" spans="1:23" s="166" customFormat="1" hidden="1" outlineLevel="2" x14ac:dyDescent="0.15">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x14ac:dyDescent="0.15">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x14ac:dyDescent="0.15">
      <c r="A344" s="279"/>
      <c r="B344" s="279"/>
      <c r="C344" s="280"/>
      <c r="D344" s="281"/>
    </row>
    <row r="345" spans="1:23" s="166" customFormat="1" hidden="1" outlineLevel="2" x14ac:dyDescent="0.15">
      <c r="A345" s="279"/>
      <c r="B345" s="279"/>
      <c r="C345" s="280"/>
      <c r="D345" s="281"/>
      <c r="E345" s="166" t="s">
        <v>1404</v>
      </c>
      <c r="G345" s="166" t="s">
        <v>158</v>
      </c>
      <c r="H345" s="166">
        <f t="shared" ref="H345:H346" si="200" xml:space="preserve"> SUM(J345:W345)</f>
        <v>0</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0</v>
      </c>
      <c r="T345" s="166">
        <f t="shared" si="201"/>
        <v>0</v>
      </c>
      <c r="U345" s="166">
        <f t="shared" si="201"/>
        <v>0</v>
      </c>
      <c r="V345" s="166">
        <f t="shared" si="201"/>
        <v>0</v>
      </c>
      <c r="W345" s="166">
        <f t="shared" si="201"/>
        <v>0</v>
      </c>
    </row>
    <row r="346" spans="1:23" s="166" customFormat="1" hidden="1" outlineLevel="2" x14ac:dyDescent="0.15">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x14ac:dyDescent="0.15">
      <c r="A347" s="279"/>
      <c r="B347" s="279"/>
      <c r="C347" s="280"/>
      <c r="D347" s="281"/>
    </row>
    <row r="348" spans="1:23" s="166" customFormat="1" hidden="1" outlineLevel="2" x14ac:dyDescent="0.15">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x14ac:dyDescent="0.15">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x14ac:dyDescent="0.15">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x14ac:dyDescent="0.15">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x14ac:dyDescent="0.15">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x14ac:dyDescent="0.15">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x14ac:dyDescent="0.15">
      <c r="A354" s="279"/>
      <c r="B354" s="279"/>
      <c r="C354" s="280"/>
      <c r="D354" s="281"/>
    </row>
    <row r="355" spans="1:23" s="166" customFormat="1" hidden="1" outlineLevel="2" x14ac:dyDescent="0.15">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x14ac:dyDescent="0.15">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15">
      <c r="A357" s="279"/>
      <c r="B357" s="279"/>
      <c r="C357" s="280"/>
      <c r="D357" s="281"/>
    </row>
    <row r="358" spans="1:23" s="166" customFormat="1" outlineLevel="1" collapsed="1" x14ac:dyDescent="0.15">
      <c r="A358" s="279"/>
      <c r="B358" s="163" t="s">
        <v>1259</v>
      </c>
      <c r="C358" s="280"/>
      <c r="D358" s="281"/>
    </row>
    <row r="359" spans="1:23" s="219" customFormat="1" hidden="1" outlineLevel="2" x14ac:dyDescent="0.15">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v>
      </c>
      <c r="G359" s="219" t="str">
        <f xml:space="preserve"> 'Calc_In-periodODI'!G$348</f>
        <v>£m</v>
      </c>
    </row>
    <row r="360" spans="1:23" s="219" customFormat="1" hidden="1" outlineLevel="2" x14ac:dyDescent="0.15">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0</v>
      </c>
      <c r="G360" s="219" t="str">
        <f xml:space="preserve"> 'Calc_In-periodODI'!G$349</f>
        <v>£m</v>
      </c>
    </row>
    <row r="361" spans="1:23" s="219" customFormat="1" hidden="1" outlineLevel="2" x14ac:dyDescent="0.15">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v>
      </c>
      <c r="G361" s="219" t="str">
        <f xml:space="preserve"> 'Calc_In-periodODI'!G$350</f>
        <v>£m</v>
      </c>
    </row>
    <row r="362" spans="1:23" s="219" customFormat="1" hidden="1" outlineLevel="2" x14ac:dyDescent="0.15">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0</v>
      </c>
      <c r="G362" s="219" t="str">
        <f xml:space="preserve"> 'Calc_In-periodODI'!G$351</f>
        <v>£m</v>
      </c>
    </row>
    <row r="363" spans="1:23" s="219" customFormat="1" hidden="1" outlineLevel="2" x14ac:dyDescent="0.15">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x14ac:dyDescent="0.15">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x14ac:dyDescent="0.15">
      <c r="A365" s="282"/>
      <c r="B365" s="282"/>
      <c r="C365" s="283"/>
      <c r="D365" s="284"/>
    </row>
    <row r="366" spans="1:23" s="219" customFormat="1" hidden="1" outlineLevel="2" x14ac:dyDescent="0.15">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0</v>
      </c>
      <c r="G366" s="219" t="str">
        <f xml:space="preserve"> 'Calc_In-periodODI'!G$354</f>
        <v>£m</v>
      </c>
    </row>
    <row r="367" spans="1:23" s="219" customFormat="1" hidden="1" outlineLevel="2" x14ac:dyDescent="0.15">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x14ac:dyDescent="0.15">
      <c r="A368" s="279"/>
      <c r="B368" s="279"/>
      <c r="C368" s="280"/>
      <c r="D368" s="281"/>
    </row>
    <row r="369" spans="1:23" s="219" customFormat="1" hidden="1" outlineLevel="2" x14ac:dyDescent="0.15">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x14ac:dyDescent="0.15">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x14ac:dyDescent="0.15">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x14ac:dyDescent="0.15">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x14ac:dyDescent="0.15">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x14ac:dyDescent="0.15">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x14ac:dyDescent="0.15">
      <c r="A375" s="282"/>
      <c r="B375" s="282"/>
      <c r="C375" s="283"/>
      <c r="D375" s="284"/>
    </row>
    <row r="376" spans="1:23" s="219" customFormat="1" hidden="1" outlineLevel="2" x14ac:dyDescent="0.15">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x14ac:dyDescent="0.15">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x14ac:dyDescent="0.15">
      <c r="A378" s="282"/>
      <c r="B378" s="282"/>
      <c r="C378" s="283"/>
      <c r="D378" s="284"/>
    </row>
    <row r="379" spans="1:23" s="219" customFormat="1" hidden="1" outlineLevel="2" x14ac:dyDescent="0.15">
      <c r="A379" s="282"/>
      <c r="B379" s="282"/>
      <c r="C379" s="283"/>
      <c r="D379" s="284"/>
      <c r="E379" s="219" t="str">
        <f xml:space="preserve"> InpS!E$369</f>
        <v>2026-27 year ending March</v>
      </c>
      <c r="F379" s="285">
        <f xml:space="preserve"> InpS!F$369</f>
        <v>2027</v>
      </c>
      <c r="G379" s="219" t="str">
        <f xml:space="preserve"> InpS!G$369</f>
        <v>Year#</v>
      </c>
    </row>
    <row r="380" spans="1:23" s="219" customFormat="1" hidden="1" outlineLevel="2" x14ac:dyDescent="0.15">
      <c r="A380" s="282"/>
      <c r="B380" s="282"/>
      <c r="C380" s="283"/>
      <c r="D380" s="284"/>
    </row>
    <row r="381" spans="1:23" s="166" customFormat="1" hidden="1" outlineLevel="2" x14ac:dyDescent="0.15">
      <c r="A381" s="279"/>
      <c r="B381" s="279"/>
      <c r="C381" s="280"/>
      <c r="D381" s="281"/>
      <c r="E381" s="166" t="s">
        <v>1414</v>
      </c>
      <c r="G381" s="166" t="s">
        <v>158</v>
      </c>
      <c r="H381" s="166">
        <f t="shared" ref="H381:H386" si="213" xml:space="preserve"> SUM(J381:W381)</f>
        <v>0</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v>
      </c>
      <c r="U381" s="166">
        <f t="shared" si="214"/>
        <v>0</v>
      </c>
      <c r="V381" s="166">
        <f t="shared" si="214"/>
        <v>0</v>
      </c>
      <c r="W381" s="166">
        <f t="shared" si="214"/>
        <v>0</v>
      </c>
    </row>
    <row r="382" spans="1:23" s="166" customFormat="1" hidden="1" outlineLevel="2" x14ac:dyDescent="0.15">
      <c r="A382" s="279"/>
      <c r="B382" s="279"/>
      <c r="C382" s="280"/>
      <c r="D382" s="281"/>
      <c r="E382" s="166" t="s">
        <v>1415</v>
      </c>
      <c r="G382" s="166" t="s">
        <v>158</v>
      </c>
      <c r="H382" s="166">
        <f t="shared" si="213"/>
        <v>0</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0</v>
      </c>
      <c r="U382" s="166">
        <f t="shared" si="215"/>
        <v>0</v>
      </c>
      <c r="V382" s="166">
        <f t="shared" si="215"/>
        <v>0</v>
      </c>
      <c r="W382" s="166">
        <f t="shared" si="215"/>
        <v>0</v>
      </c>
    </row>
    <row r="383" spans="1:23" s="166" customFormat="1" hidden="1" outlineLevel="2" x14ac:dyDescent="0.15">
      <c r="A383" s="279"/>
      <c r="B383" s="279"/>
      <c r="C383" s="280"/>
      <c r="D383" s="281"/>
      <c r="E383" s="166" t="s">
        <v>1416</v>
      </c>
      <c r="G383" s="166" t="s">
        <v>158</v>
      </c>
      <c r="H383" s="166">
        <f t="shared" si="213"/>
        <v>0</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v>
      </c>
      <c r="U383" s="166">
        <f t="shared" si="216"/>
        <v>0</v>
      </c>
      <c r="V383" s="166">
        <f t="shared" si="216"/>
        <v>0</v>
      </c>
      <c r="W383" s="166">
        <f t="shared" si="216"/>
        <v>0</v>
      </c>
    </row>
    <row r="384" spans="1:23" s="166" customFormat="1" hidden="1" outlineLevel="2" x14ac:dyDescent="0.15">
      <c r="A384" s="279"/>
      <c r="B384" s="279"/>
      <c r="C384" s="280"/>
      <c r="D384" s="281"/>
      <c r="E384" s="166" t="s">
        <v>1417</v>
      </c>
      <c r="G384" s="166" t="s">
        <v>158</v>
      </c>
      <c r="H384" s="166">
        <f t="shared" si="213"/>
        <v>0</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0</v>
      </c>
      <c r="U384" s="166">
        <f t="shared" si="217"/>
        <v>0</v>
      </c>
      <c r="V384" s="166">
        <f t="shared" si="217"/>
        <v>0</v>
      </c>
      <c r="W384" s="166">
        <f t="shared" si="217"/>
        <v>0</v>
      </c>
    </row>
    <row r="385" spans="1:23" s="166" customFormat="1" hidden="1" outlineLevel="2" x14ac:dyDescent="0.15">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x14ac:dyDescent="0.15">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x14ac:dyDescent="0.15">
      <c r="A387" s="279"/>
      <c r="B387" s="279"/>
      <c r="C387" s="280"/>
      <c r="D387" s="281"/>
    </row>
    <row r="388" spans="1:23" s="166" customFormat="1" hidden="1" outlineLevel="2" x14ac:dyDescent="0.15">
      <c r="A388" s="279"/>
      <c r="B388" s="279"/>
      <c r="C388" s="280"/>
      <c r="D388" s="281"/>
      <c r="E388" s="166" t="s">
        <v>1420</v>
      </c>
      <c r="G388" s="166" t="s">
        <v>158</v>
      </c>
      <c r="H388" s="166">
        <f t="shared" ref="H388:H389" si="220" xml:space="preserve"> SUM(J388:W388)</f>
        <v>0</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0</v>
      </c>
      <c r="U388" s="166">
        <f t="shared" si="221"/>
        <v>0</v>
      </c>
      <c r="V388" s="166">
        <f t="shared" si="221"/>
        <v>0</v>
      </c>
      <c r="W388" s="166">
        <f t="shared" si="221"/>
        <v>0</v>
      </c>
    </row>
    <row r="389" spans="1:23" s="166" customFormat="1" hidden="1" outlineLevel="2" x14ac:dyDescent="0.15">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x14ac:dyDescent="0.15">
      <c r="A390" s="279"/>
      <c r="B390" s="279"/>
      <c r="C390" s="280"/>
      <c r="D390" s="281"/>
    </row>
    <row r="391" spans="1:23" s="166" customFormat="1" hidden="1" outlineLevel="2" x14ac:dyDescent="0.15">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x14ac:dyDescent="0.15">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x14ac:dyDescent="0.15">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x14ac:dyDescent="0.15">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x14ac:dyDescent="0.15">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x14ac:dyDescent="0.15">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x14ac:dyDescent="0.15">
      <c r="A397" s="279"/>
      <c r="B397" s="279"/>
      <c r="C397" s="280"/>
      <c r="D397" s="281"/>
    </row>
    <row r="398" spans="1:23" s="166" customFormat="1" hidden="1" outlineLevel="2" x14ac:dyDescent="0.15">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x14ac:dyDescent="0.15">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15">
      <c r="A400" s="279"/>
      <c r="B400" s="279"/>
      <c r="C400" s="280"/>
      <c r="D400" s="281"/>
    </row>
    <row r="401" spans="1:23" s="16" customFormat="1" outlineLevel="1" x14ac:dyDescent="0.15">
      <c r="A401" s="163"/>
      <c r="B401" s="163" t="s">
        <v>1430</v>
      </c>
      <c r="C401" s="164"/>
      <c r="D401" s="165"/>
      <c r="F401" s="166"/>
    </row>
    <row r="402" spans="1:23" s="166" customFormat="1" outlineLevel="2" x14ac:dyDescent="0.15">
      <c r="A402" s="279"/>
      <c r="B402" s="279"/>
      <c r="C402" s="280">
        <v>0</v>
      </c>
      <c r="D402" s="281">
        <v>0</v>
      </c>
      <c r="E402" s="166" t="s">
        <v>1431</v>
      </c>
      <c r="G402" s="166" t="s">
        <v>158</v>
      </c>
      <c r="H402" s="166">
        <f t="shared" ref="H402" si="233" xml:space="preserve"> SUM(J402:W402)</f>
        <v>4.1105114437032366</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0.82210228874064739</v>
      </c>
      <c r="T402" s="166">
        <f t="shared" si="234"/>
        <v>0.82210228874064739</v>
      </c>
      <c r="U402" s="166">
        <f t="shared" si="234"/>
        <v>0.82210228874064739</v>
      </c>
      <c r="V402" s="166">
        <f t="shared" si="234"/>
        <v>0.82210228874064739</v>
      </c>
      <c r="W402" s="166">
        <f t="shared" si="234"/>
        <v>0.82210228874064739</v>
      </c>
    </row>
    <row r="403" spans="1:23" s="166" customFormat="1" outlineLevel="2" x14ac:dyDescent="0.15">
      <c r="A403" s="279"/>
      <c r="B403" s="279"/>
      <c r="C403" s="280">
        <v>0</v>
      </c>
      <c r="D403" s="281">
        <v>0</v>
      </c>
      <c r="E403" s="166" t="s">
        <v>1432</v>
      </c>
      <c r="G403" s="166" t="s">
        <v>158</v>
      </c>
      <c r="H403" s="166">
        <f t="shared" ref="H403:H407" si="235" xml:space="preserve"> SUM(J403:W403)</f>
        <v>104.61894887335546</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20.923789774671093</v>
      </c>
      <c r="T403" s="166">
        <f t="shared" si="236"/>
        <v>20.923789774671093</v>
      </c>
      <c r="U403" s="166">
        <f t="shared" si="236"/>
        <v>20.923789774671093</v>
      </c>
      <c r="V403" s="166">
        <f t="shared" si="236"/>
        <v>20.923789774671093</v>
      </c>
      <c r="W403" s="166">
        <f t="shared" si="236"/>
        <v>20.923789774671093</v>
      </c>
    </row>
    <row r="404" spans="1:23" s="166" customFormat="1" outlineLevel="2" x14ac:dyDescent="0.15">
      <c r="A404" s="279"/>
      <c r="B404" s="279"/>
      <c r="C404" s="280">
        <v>0</v>
      </c>
      <c r="D404" s="281">
        <v>0</v>
      </c>
      <c r="E404" s="166" t="s">
        <v>1433</v>
      </c>
      <c r="G404" s="166" t="s">
        <v>158</v>
      </c>
      <c r="H404" s="166">
        <f t="shared" si="235"/>
        <v>59.334913317534166</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11.866982663506834</v>
      </c>
      <c r="T404" s="166">
        <f t="shared" si="237"/>
        <v>11.866982663506834</v>
      </c>
      <c r="U404" s="166">
        <f t="shared" si="237"/>
        <v>11.866982663506834</v>
      </c>
      <c r="V404" s="166">
        <f t="shared" si="237"/>
        <v>11.866982663506834</v>
      </c>
      <c r="W404" s="166">
        <f t="shared" si="237"/>
        <v>11.866982663506834</v>
      </c>
    </row>
    <row r="405" spans="1:23" s="166" customFormat="1" outlineLevel="2" x14ac:dyDescent="0.15">
      <c r="A405" s="279"/>
      <c r="B405" s="279"/>
      <c r="C405" s="280">
        <v>0</v>
      </c>
      <c r="D405" s="281">
        <v>0</v>
      </c>
      <c r="E405" s="166" t="s">
        <v>1434</v>
      </c>
      <c r="G405" s="166" t="s">
        <v>158</v>
      </c>
      <c r="H405" s="166">
        <f t="shared" si="235"/>
        <v>8.8869422837230267</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1.7773884567446054</v>
      </c>
      <c r="T405" s="166">
        <f t="shared" si="238"/>
        <v>1.7773884567446054</v>
      </c>
      <c r="U405" s="166">
        <f t="shared" si="238"/>
        <v>1.7773884567446054</v>
      </c>
      <c r="V405" s="166">
        <f t="shared" si="238"/>
        <v>1.7773884567446054</v>
      </c>
      <c r="W405" s="166">
        <f t="shared" si="238"/>
        <v>1.7773884567446054</v>
      </c>
    </row>
    <row r="406" spans="1:23" s="166" customFormat="1" outlineLevel="2" x14ac:dyDescent="0.15">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15">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15">
      <c r="A408" s="279"/>
      <c r="B408" s="279"/>
      <c r="C408" s="280"/>
      <c r="D408" s="281"/>
    </row>
    <row r="409" spans="1:23" s="166" customFormat="1" outlineLevel="2" x14ac:dyDescent="0.15">
      <c r="A409" s="279"/>
      <c r="B409" s="279"/>
      <c r="C409" s="280">
        <v>0</v>
      </c>
      <c r="D409" s="281">
        <v>0</v>
      </c>
      <c r="E409" s="166" t="s">
        <v>1437</v>
      </c>
      <c r="G409" s="166" t="s">
        <v>158</v>
      </c>
      <c r="H409" s="166">
        <f t="shared" ref="H409:H413" si="241" xml:space="preserve"> SUM(J409:W409)</f>
        <v>-26.897763985685156</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-5.3795527971370314</v>
      </c>
      <c r="T409" s="166">
        <f t="shared" si="242"/>
        <v>-5.3795527971370314</v>
      </c>
      <c r="U409" s="166">
        <f t="shared" si="242"/>
        <v>-5.3795527971370314</v>
      </c>
      <c r="V409" s="166">
        <f t="shared" si="242"/>
        <v>-5.3795527971370314</v>
      </c>
      <c r="W409" s="166">
        <f t="shared" si="242"/>
        <v>-5.3795527971370314</v>
      </c>
    </row>
    <row r="410" spans="1:23" s="166" customFormat="1" outlineLevel="2" x14ac:dyDescent="0.15">
      <c r="A410" s="279"/>
      <c r="B410" s="279"/>
      <c r="C410" s="280">
        <v>0</v>
      </c>
      <c r="D410" s="281">
        <v>0</v>
      </c>
      <c r="E410" s="166" t="s">
        <v>1438</v>
      </c>
      <c r="G410" s="166" t="s">
        <v>158</v>
      </c>
      <c r="H410" s="166">
        <f t="shared" si="241"/>
        <v>239.6132163470364</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47.922643269407281</v>
      </c>
      <c r="T410" s="166">
        <f t="shared" si="243"/>
        <v>47.922643269407281</v>
      </c>
      <c r="U410" s="166">
        <f t="shared" si="243"/>
        <v>47.922643269407281</v>
      </c>
      <c r="V410" s="166">
        <f t="shared" si="243"/>
        <v>47.922643269407281</v>
      </c>
      <c r="W410" s="166">
        <f t="shared" si="243"/>
        <v>47.922643269407281</v>
      </c>
    </row>
    <row r="411" spans="1:23" s="166" customFormat="1" outlineLevel="2" x14ac:dyDescent="0.15">
      <c r="A411" s="279"/>
      <c r="B411" s="279"/>
      <c r="C411" s="280">
        <v>0</v>
      </c>
      <c r="D411" s="281">
        <v>0</v>
      </c>
      <c r="E411" s="166" t="s">
        <v>1439</v>
      </c>
      <c r="G411" s="166" t="s">
        <v>158</v>
      </c>
      <c r="H411" s="166">
        <f t="shared" si="241"/>
        <v>41.000635844184103</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8.2001271688368202</v>
      </c>
      <c r="T411" s="166">
        <f t="shared" si="244"/>
        <v>8.2001271688368202</v>
      </c>
      <c r="U411" s="166">
        <f t="shared" si="244"/>
        <v>8.2001271688368202</v>
      </c>
      <c r="V411" s="166">
        <f t="shared" si="244"/>
        <v>8.2001271688368202</v>
      </c>
      <c r="W411" s="166">
        <f t="shared" si="244"/>
        <v>8.2001271688368202</v>
      </c>
    </row>
    <row r="412" spans="1:23" s="166" customFormat="1" outlineLevel="2" x14ac:dyDescent="0.15">
      <c r="A412" s="279"/>
      <c r="B412" s="279"/>
      <c r="C412" s="280">
        <v>0</v>
      </c>
      <c r="D412" s="281">
        <v>0</v>
      </c>
      <c r="E412" s="166" t="s">
        <v>1440</v>
      </c>
      <c r="G412" s="166" t="s">
        <v>158</v>
      </c>
      <c r="H412" s="166">
        <f t="shared" si="241"/>
        <v>-13.645575298247632</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-2.7291150596495264</v>
      </c>
      <c r="T412" s="166">
        <f t="shared" si="245"/>
        <v>-2.7291150596495264</v>
      </c>
      <c r="U412" s="166">
        <f t="shared" si="245"/>
        <v>-2.7291150596495264</v>
      </c>
      <c r="V412" s="166">
        <f t="shared" si="245"/>
        <v>-2.7291150596495264</v>
      </c>
      <c r="W412" s="166">
        <f t="shared" si="245"/>
        <v>-2.7291150596495264</v>
      </c>
    </row>
    <row r="413" spans="1:23" s="166" customFormat="1" outlineLevel="2" x14ac:dyDescent="0.15">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15">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15">
      <c r="A415" s="279"/>
      <c r="B415" s="279"/>
      <c r="C415" s="280"/>
      <c r="D415" s="281"/>
    </row>
    <row r="416" spans="1:23" s="166" customFormat="1" outlineLevel="2" x14ac:dyDescent="0.15">
      <c r="A416" s="279"/>
      <c r="B416" s="279"/>
      <c r="C416" s="280">
        <v>0</v>
      </c>
      <c r="D416" s="281">
        <v>0</v>
      </c>
      <c r="E416" s="166" t="s">
        <v>1443</v>
      </c>
      <c r="G416" s="166" t="s">
        <v>158</v>
      </c>
      <c r="H416" s="166">
        <f t="shared" ref="H416" si="248" xml:space="preserve"> SUM(J416:W416)</f>
        <v>63.001597097842001</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12.6003194195684</v>
      </c>
      <c r="T416" s="166">
        <f t="shared" si="249"/>
        <v>12.6003194195684</v>
      </c>
      <c r="U416" s="166">
        <f t="shared" si="249"/>
        <v>12.6003194195684</v>
      </c>
      <c r="V416" s="166">
        <f t="shared" si="249"/>
        <v>12.6003194195684</v>
      </c>
      <c r="W416" s="166">
        <f t="shared" si="249"/>
        <v>12.6003194195684</v>
      </c>
    </row>
    <row r="417" spans="1:23" s="166" customFormat="1" outlineLevel="2" x14ac:dyDescent="0.15">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15">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15">
      <c r="A419" s="223" t="s">
        <v>1445</v>
      </c>
    </row>
    <row r="420" spans="1:23" s="16" customFormat="1" outlineLevel="2" x14ac:dyDescent="0.15">
      <c r="A420" s="251"/>
      <c r="C420" s="40"/>
      <c r="D420" s="46"/>
      <c r="E420" s="254"/>
      <c r="F420" s="270"/>
      <c r="G420" s="254"/>
      <c r="H420" s="11"/>
      <c r="I420" s="11"/>
    </row>
    <row r="421" spans="1:23" s="264" customFormat="1" outlineLevel="2" x14ac:dyDescent="0.15">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4.1105114437032366</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0.82210228874064739</v>
      </c>
      <c r="T421" s="264">
        <f t="shared" si="252"/>
        <v>0.82210228874064739</v>
      </c>
      <c r="U421" s="264">
        <f t="shared" si="252"/>
        <v>0.82210228874064739</v>
      </c>
      <c r="V421" s="264">
        <f t="shared" si="252"/>
        <v>0.82210228874064739</v>
      </c>
      <c r="W421" s="264">
        <f t="shared" si="252"/>
        <v>0.82210228874064739</v>
      </c>
    </row>
    <row r="422" spans="1:23" s="264" customFormat="1" outlineLevel="2" x14ac:dyDescent="0.15">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104.61894887335546</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20.923789774671093</v>
      </c>
      <c r="T422" s="264">
        <f t="shared" si="253"/>
        <v>20.923789774671093</v>
      </c>
      <c r="U422" s="264">
        <f t="shared" si="253"/>
        <v>20.923789774671093</v>
      </c>
      <c r="V422" s="264">
        <f t="shared" si="253"/>
        <v>20.923789774671093</v>
      </c>
      <c r="W422" s="264">
        <f t="shared" si="253"/>
        <v>20.923789774671093</v>
      </c>
    </row>
    <row r="423" spans="1:23" s="264" customFormat="1" outlineLevel="2" x14ac:dyDescent="0.15">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59.334913317534166</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11.866982663506834</v>
      </c>
      <c r="T423" s="264">
        <f t="shared" si="254"/>
        <v>11.866982663506834</v>
      </c>
      <c r="U423" s="264">
        <f t="shared" si="254"/>
        <v>11.866982663506834</v>
      </c>
      <c r="V423" s="264">
        <f t="shared" si="254"/>
        <v>11.866982663506834</v>
      </c>
      <c r="W423" s="264">
        <f t="shared" si="254"/>
        <v>11.866982663506834</v>
      </c>
    </row>
    <row r="424" spans="1:23" s="264" customFormat="1" outlineLevel="2" x14ac:dyDescent="0.15">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8.8869422837230267</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1.7773884567446054</v>
      </c>
      <c r="T424" s="264">
        <f t="shared" si="255"/>
        <v>1.7773884567446054</v>
      </c>
      <c r="U424" s="264">
        <f t="shared" si="255"/>
        <v>1.7773884567446054</v>
      </c>
      <c r="V424" s="264">
        <f t="shared" si="255"/>
        <v>1.7773884567446054</v>
      </c>
      <c r="W424" s="264">
        <f t="shared" si="255"/>
        <v>1.7773884567446054</v>
      </c>
    </row>
    <row r="425" spans="1:23" s="264" customFormat="1" outlineLevel="2" x14ac:dyDescent="0.15">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15">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15">
      <c r="A427" s="286"/>
      <c r="C427" s="287"/>
      <c r="D427" s="288"/>
    </row>
    <row r="428" spans="1:23" s="264" customFormat="1" outlineLevel="2" x14ac:dyDescent="0.15">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-26.897763985685156</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-5.3795527971370314</v>
      </c>
      <c r="T428" s="264">
        <f t="shared" si="258"/>
        <v>-5.3795527971370314</v>
      </c>
      <c r="U428" s="264">
        <f t="shared" si="258"/>
        <v>-5.3795527971370314</v>
      </c>
      <c r="V428" s="264">
        <f t="shared" si="258"/>
        <v>-5.3795527971370314</v>
      </c>
      <c r="W428" s="264">
        <f t="shared" si="258"/>
        <v>-5.3795527971370314</v>
      </c>
    </row>
    <row r="429" spans="1:23" s="264" customFormat="1" outlineLevel="2" x14ac:dyDescent="0.15">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239.6132163470364</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47.922643269407281</v>
      </c>
      <c r="T429" s="264">
        <f t="shared" si="259"/>
        <v>47.922643269407281</v>
      </c>
      <c r="U429" s="264">
        <f t="shared" si="259"/>
        <v>47.922643269407281</v>
      </c>
      <c r="V429" s="264">
        <f t="shared" si="259"/>
        <v>47.922643269407281</v>
      </c>
      <c r="W429" s="264">
        <f t="shared" si="259"/>
        <v>47.922643269407281</v>
      </c>
    </row>
    <row r="430" spans="1:23" s="264" customFormat="1" outlineLevel="2" x14ac:dyDescent="0.15">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41.000635844184103</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8.2001271688368202</v>
      </c>
      <c r="T430" s="264">
        <f t="shared" si="260"/>
        <v>8.2001271688368202</v>
      </c>
      <c r="U430" s="264">
        <f t="shared" si="260"/>
        <v>8.2001271688368202</v>
      </c>
      <c r="V430" s="264">
        <f t="shared" si="260"/>
        <v>8.2001271688368202</v>
      </c>
      <c r="W430" s="264">
        <f t="shared" si="260"/>
        <v>8.2001271688368202</v>
      </c>
    </row>
    <row r="431" spans="1:23" s="264" customFormat="1" outlineLevel="2" x14ac:dyDescent="0.15">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-13.645575298247632</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-2.7291150596495264</v>
      </c>
      <c r="T431" s="264">
        <f t="shared" si="261"/>
        <v>-2.7291150596495264</v>
      </c>
      <c r="U431" s="264">
        <f t="shared" si="261"/>
        <v>-2.7291150596495264</v>
      </c>
      <c r="V431" s="264">
        <f t="shared" si="261"/>
        <v>-2.7291150596495264</v>
      </c>
      <c r="W431" s="264">
        <f t="shared" si="261"/>
        <v>-2.7291150596495264</v>
      </c>
    </row>
    <row r="432" spans="1:23" s="264" customFormat="1" outlineLevel="2" x14ac:dyDescent="0.15">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15">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15">
      <c r="A434" s="286"/>
      <c r="C434" s="287"/>
      <c r="D434" s="288"/>
    </row>
    <row r="435" spans="1:23" s="264" customFormat="1" outlineLevel="2" x14ac:dyDescent="0.15">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63.001597097842001</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12.6003194195684</v>
      </c>
      <c r="T435" s="264">
        <f t="shared" si="264"/>
        <v>12.6003194195684</v>
      </c>
      <c r="U435" s="264">
        <f t="shared" si="264"/>
        <v>12.6003194195684</v>
      </c>
      <c r="V435" s="264">
        <f t="shared" si="264"/>
        <v>12.6003194195684</v>
      </c>
      <c r="W435" s="264">
        <f t="shared" si="264"/>
        <v>12.6003194195684</v>
      </c>
    </row>
    <row r="436" spans="1:23" s="264" customFormat="1" outlineLevel="2" x14ac:dyDescent="0.15">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15">
      <c r="A437" s="163"/>
      <c r="B437" s="163"/>
      <c r="C437" s="164"/>
      <c r="D437" s="165"/>
      <c r="F437" s="166"/>
    </row>
    <row r="438" spans="1:23" s="16" customFormat="1" x14ac:dyDescent="0.15">
      <c r="A438" s="163"/>
      <c r="B438" s="163" t="s">
        <v>90</v>
      </c>
      <c r="C438" s="164"/>
      <c r="D438" s="165"/>
    </row>
    <row r="439" spans="1:23" s="16" customFormat="1" x14ac:dyDescent="0.15">
      <c r="A439" s="163"/>
      <c r="B439" s="163"/>
      <c r="C439" s="164"/>
      <c r="D439" s="165"/>
    </row>
    <row r="440" spans="1:23" s="16" customFormat="1" x14ac:dyDescent="0.15">
      <c r="A440" s="163"/>
      <c r="B440" s="163"/>
      <c r="C440" s="164"/>
      <c r="D440" s="165"/>
    </row>
    <row r="441" spans="1:23" s="16" customFormat="1" x14ac:dyDescent="0.15">
      <c r="A441" s="163"/>
      <c r="B441" s="163"/>
      <c r="C441" s="164"/>
      <c r="D441" s="165"/>
    </row>
    <row r="442" spans="1:23" s="16" customFormat="1" x14ac:dyDescent="0.15">
      <c r="A442" s="163"/>
      <c r="B442" s="163"/>
      <c r="C442" s="164"/>
      <c r="D442" s="165"/>
    </row>
    <row r="443" spans="1:23" s="16" customFormat="1" x14ac:dyDescent="0.15">
      <c r="A443" s="163"/>
      <c r="B443" s="163"/>
      <c r="C443" s="164"/>
      <c r="D443" s="165"/>
    </row>
    <row r="444" spans="1:23" s="16" customFormat="1" x14ac:dyDescent="0.15">
      <c r="A444" s="163"/>
      <c r="B444" s="163"/>
      <c r="C444" s="164"/>
      <c r="D444" s="165"/>
    </row>
    <row r="445" spans="1:23" s="16" customFormat="1" x14ac:dyDescent="0.15">
      <c r="A445" s="163"/>
      <c r="B445" s="163"/>
      <c r="C445" s="164"/>
      <c r="D445" s="165"/>
    </row>
    <row r="446" spans="1:23" s="16" customFormat="1" x14ac:dyDescent="0.15">
      <c r="A446" s="163"/>
      <c r="B446" s="163"/>
      <c r="C446" s="164"/>
      <c r="D446" s="165"/>
    </row>
    <row r="447" spans="1:23" s="16" customFormat="1" x14ac:dyDescent="0.15">
      <c r="A447" s="163"/>
      <c r="B447" s="163"/>
      <c r="C447" s="164"/>
      <c r="D447" s="165"/>
    </row>
    <row r="448" spans="1:23" s="16" customFormat="1" x14ac:dyDescent="0.15">
      <c r="A448" s="163"/>
      <c r="B448" s="163"/>
      <c r="C448" s="164"/>
      <c r="D448" s="165"/>
    </row>
    <row r="449" spans="1:4" s="16" customFormat="1" x14ac:dyDescent="0.15">
      <c r="A449" s="163"/>
      <c r="B449" s="163"/>
      <c r="C449" s="164"/>
      <c r="D449" s="165"/>
    </row>
    <row r="450" spans="1:4" s="16" customFormat="1" x14ac:dyDescent="0.15">
      <c r="A450" s="163"/>
      <c r="B450" s="163"/>
      <c r="C450" s="164"/>
      <c r="D450" s="165"/>
    </row>
  </sheetData>
  <conditionalFormatting sqref="GP4">
    <cfRule type="cellIs" dxfId="52" priority="25" stopIfTrue="1" operator="equal">
      <formula>"Actuals"</formula>
    </cfRule>
    <cfRule type="cellIs" dxfId="51" priority="26" stopIfTrue="1" operator="equal">
      <formula>"Forecast"</formula>
    </cfRule>
  </conditionalFormatting>
  <conditionalFormatting sqref="GP4">
    <cfRule type="cellIs" dxfId="50" priority="24" stopIfTrue="1" operator="equal">
      <formula>"Budget"</formula>
    </cfRule>
  </conditionalFormatting>
  <conditionalFormatting sqref="GQ4:LI4">
    <cfRule type="cellIs" dxfId="49" priority="22" stopIfTrue="1" operator="equal">
      <formula>"Actuals"</formula>
    </cfRule>
    <cfRule type="cellIs" dxfId="48" priority="23" stopIfTrue="1" operator="equal">
      <formula>"Forecast"</formula>
    </cfRule>
  </conditionalFormatting>
  <conditionalFormatting sqref="GQ4:LI4">
    <cfRule type="cellIs" dxfId="47" priority="21" stopIfTrue="1" operator="equal">
      <formula>"Budget"</formula>
    </cfRule>
  </conditionalFormatting>
  <conditionalFormatting sqref="GP4:XFD4">
    <cfRule type="cellIs" dxfId="46" priority="19" stopIfTrue="1" operator="equal">
      <formula>"Const"</formula>
    </cfRule>
    <cfRule type="cellIs" dxfId="45" priority="20" stopIfTrue="1" operator="equal">
      <formula>"Ops"</formula>
    </cfRule>
  </conditionalFormatting>
  <conditionalFormatting sqref="GP4:XFD4">
    <cfRule type="cellIs" dxfId="44" priority="14" operator="equal">
      <formula>"Ops/Post-cont."</formula>
    </cfRule>
    <cfRule type="cellIs" dxfId="43" priority="15" operator="equal">
      <formula>"Const/Ops"</formula>
    </cfRule>
    <cfRule type="cellIs" dxfId="42" priority="17" stopIfTrue="1" operator="equal">
      <formula>"Const"</formula>
    </cfRule>
    <cfRule type="cellIs" dxfId="41" priority="18" stopIfTrue="1" operator="equal">
      <formula>"Ops"</formula>
    </cfRule>
  </conditionalFormatting>
  <conditionalFormatting sqref="GP4:XFD4">
    <cfRule type="cellIs" dxfId="40" priority="16" operator="equal">
      <formula>"Fin-close"</formula>
    </cfRule>
  </conditionalFormatting>
  <conditionalFormatting sqref="GP4:XFD4">
    <cfRule type="cellIs" dxfId="39" priority="13" operator="equal">
      <formula xml:space="preserve"> "FC/Const."</formula>
    </cfRule>
  </conditionalFormatting>
  <conditionalFormatting sqref="X3:GO3">
    <cfRule type="cellIs" dxfId="38" priority="11" stopIfTrue="1" operator="equal">
      <formula>"Construction"</formula>
    </cfRule>
    <cfRule type="cellIs" dxfId="37" priority="12" stopIfTrue="1" operator="equal">
      <formula>"Operations"</formula>
    </cfRule>
  </conditionalFormatting>
  <conditionalFormatting sqref="X3:GO3">
    <cfRule type="cellIs" dxfId="36" priority="10" operator="equal">
      <formula>"Fin Close"</formula>
    </cfRule>
  </conditionalFormatting>
  <conditionalFormatting sqref="X3:GO3">
    <cfRule type="cellIs" dxfId="35" priority="8" operator="equal">
      <formula>"PPA ext."</formula>
    </cfRule>
    <cfRule type="cellIs" dxfId="34" priority="9" operator="equal">
      <formula>"Delay"</formula>
    </cfRule>
  </conditionalFormatting>
  <conditionalFormatting sqref="F2:F3">
    <cfRule type="cellIs" dxfId="33" priority="6" stopIfTrue="1" operator="notEqual">
      <formula>0</formula>
    </cfRule>
    <cfRule type="cellIs" dxfId="32" priority="7" stopIfTrue="1" operator="equal">
      <formula>""</formula>
    </cfRule>
  </conditionalFormatting>
  <conditionalFormatting sqref="J3:W3">
    <cfRule type="cellIs" dxfId="31" priority="4" stopIfTrue="1" operator="equal">
      <formula>"Construction"</formula>
    </cfRule>
    <cfRule type="cellIs" dxfId="30" priority="5" stopIfTrue="1" operator="equal">
      <formula>"Operations"</formula>
    </cfRule>
  </conditionalFormatting>
  <conditionalFormatting sqref="J3:W3">
    <cfRule type="cellIs" dxfId="29" priority="3" operator="equal">
      <formula>"Fin Close"</formula>
    </cfRule>
  </conditionalFormatting>
  <conditionalFormatting sqref="J3:W3">
    <cfRule type="cellIs" dxfId="28" priority="1" operator="equal">
      <formula>"PPA ext."</formula>
    </cfRule>
    <cfRule type="cellIs" dxfId="27"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C561"/>
    <outlinePr summaryBelow="0" summaryRight="0"/>
    <pageSetUpPr fitToPage="1"/>
  </sheetPr>
  <dimension ref="A1:AAE270"/>
  <sheetViews>
    <sheetView showGridLines="0" tabSelected="1" defaultGridColor="0" colorId="22" zoomScaleNormal="100" workbookViewId="0">
      <pane xSplit="9" ySplit="5" topLeftCell="Q244" activePane="bottomRight" state="frozen"/>
      <selection pane="topRight" activeCell="J1" sqref="J1"/>
      <selection pane="bottomLeft" activeCell="A6" sqref="A6"/>
      <selection pane="bottomRight" activeCell="S260" sqref="S260:W260"/>
    </sheetView>
  </sheetViews>
  <sheetFormatPr defaultColWidth="0" defaultRowHeight="12.75" outlineLevelRow="1" x14ac:dyDescent="0.15"/>
  <cols>
    <col min="1" max="2" width="10.83203125" style="10" customWidth="1"/>
    <col min="3" max="3" width="1.5" style="40" customWidth="1"/>
    <col min="4" max="4" width="1.5" style="46" customWidth="1"/>
    <col min="5" max="5" width="96.33203125" style="11" customWidth="1"/>
    <col min="6" max="6" width="13.6640625" style="11" customWidth="1"/>
    <col min="7" max="7" width="13.1640625" style="11" bestFit="1" customWidth="1"/>
    <col min="8" max="8" width="10.33203125" style="11" bestFit="1" customWidth="1"/>
    <col min="9" max="9" width="3.5" style="11" customWidth="1"/>
    <col min="10" max="17" width="12.1640625" style="11" bestFit="1" customWidth="1"/>
    <col min="18" max="22" width="11.83203125" style="11" customWidth="1"/>
    <col min="23" max="23" width="12.1640625" style="11" bestFit="1" customWidth="1"/>
    <col min="24" max="708" width="15.1640625" style="11" hidden="1" customWidth="1"/>
    <col min="709" max="16384" width="15.1640625" style="11" hidden="1"/>
  </cols>
  <sheetData>
    <row r="1" spans="1:707" s="1" customFormat="1" ht="31.5" x14ac:dyDescent="0.15">
      <c r="A1" s="1" t="str">
        <f ca="1">RIGHT(CELL("filename", A1), LEN(CELL("filename", A1)) - SEARCH("]", CELL("filename", A1)))</f>
        <v>Outputs</v>
      </c>
    </row>
    <row r="2" spans="1:707" s="23" customFormat="1" x14ac:dyDescent="0.15">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15">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15">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15">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ollapsed="1" x14ac:dyDescent="0.15">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15"/>
    <row r="10" spans="1:707" s="138" customFormat="1" hidden="1" outlineLevel="1" x14ac:dyDescent="0.15">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hidden="1" outlineLevel="1" x14ac:dyDescent="0.15">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hidden="1" outlineLevel="1" x14ac:dyDescent="0.15">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hidden="1" outlineLevel="1" x14ac:dyDescent="0.15">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hidden="1" outlineLevel="1" x14ac:dyDescent="0.15">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hidden="1" outlineLevel="1" x14ac:dyDescent="0.15">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hidden="1" outlineLevel="1" x14ac:dyDescent="0.15">
      <c r="A16" s="157"/>
      <c r="B16" s="157"/>
      <c r="C16" s="158"/>
      <c r="D16" s="159"/>
      <c r="F16" s="139"/>
    </row>
    <row r="17" spans="1:7" s="138" customFormat="1" hidden="1" outlineLevel="1" x14ac:dyDescent="0.15">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hidden="1" outlineLevel="1" x14ac:dyDescent="0.15">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hidden="1" outlineLevel="1" x14ac:dyDescent="0.15">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hidden="1" outlineLevel="1" x14ac:dyDescent="0.15">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hidden="1" outlineLevel="1" x14ac:dyDescent="0.15">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hidden="1" outlineLevel="1" x14ac:dyDescent="0.15">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hidden="1" outlineLevel="1" x14ac:dyDescent="0.15">
      <c r="A23" s="157"/>
      <c r="B23" s="157"/>
      <c r="C23" s="158"/>
      <c r="D23" s="159"/>
      <c r="F23" s="139"/>
    </row>
    <row r="24" spans="1:7" s="138" customFormat="1" hidden="1" outlineLevel="1" x14ac:dyDescent="0.15">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hidden="1" outlineLevel="1" x14ac:dyDescent="0.15">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hidden="1" outlineLevel="1" x14ac:dyDescent="0.15">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hidden="1" outlineLevel="1" x14ac:dyDescent="0.15">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hidden="1" outlineLevel="1" x14ac:dyDescent="0.15">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hidden="1" outlineLevel="1" x14ac:dyDescent="0.15">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hidden="1" outlineLevel="1" x14ac:dyDescent="0.15">
      <c r="A30" s="157"/>
      <c r="B30" s="157"/>
      <c r="C30" s="158"/>
      <c r="D30" s="159"/>
      <c r="F30" s="139"/>
    </row>
    <row r="31" spans="1:7" s="138" customFormat="1" hidden="1" outlineLevel="1" x14ac:dyDescent="0.15">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hidden="1" outlineLevel="1" x14ac:dyDescent="0.15">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hidden="1" outlineLevel="1" x14ac:dyDescent="0.15">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hidden="1" outlineLevel="1" x14ac:dyDescent="0.15">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hidden="1" outlineLevel="1" x14ac:dyDescent="0.15">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hidden="1" outlineLevel="1" x14ac:dyDescent="0.15">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hidden="1" outlineLevel="1" x14ac:dyDescent="0.15">
      <c r="A37" s="157"/>
      <c r="B37" s="157"/>
      <c r="C37" s="158"/>
      <c r="D37" s="159"/>
      <c r="F37" s="139"/>
    </row>
    <row r="38" spans="1:7" s="138" customFormat="1" hidden="1" outlineLevel="1" x14ac:dyDescent="0.15">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-0.3420403299888089</v>
      </c>
      <c r="G38" s="138" t="str">
        <f xml:space="preserve"> Calc!G223</f>
        <v>£m</v>
      </c>
    </row>
    <row r="39" spans="1:7" s="138" customFormat="1" hidden="1" outlineLevel="1" x14ac:dyDescent="0.15">
      <c r="A39" s="157"/>
      <c r="B39" s="157"/>
      <c r="C39" s="158"/>
      <c r="D39" s="159"/>
      <c r="F39" s="139"/>
    </row>
    <row r="40" spans="1:7" s="138" customFormat="1" hidden="1" outlineLevel="1" x14ac:dyDescent="0.15">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0.9384561863305646</v>
      </c>
      <c r="G40" s="138" t="str">
        <f xml:space="preserve"> Calc!G225</f>
        <v>£m</v>
      </c>
    </row>
    <row r="41" spans="1:7" s="138" customFormat="1" hidden="1" outlineLevel="1" x14ac:dyDescent="0.15">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74.47908147169359</v>
      </c>
      <c r="G41" s="138" t="str">
        <f xml:space="preserve"> Calc!G226</f>
        <v>£m</v>
      </c>
    </row>
    <row r="42" spans="1:7" s="138" customFormat="1" hidden="1" outlineLevel="1" x14ac:dyDescent="0.15">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16.874517793059304</v>
      </c>
      <c r="G42" s="138" t="str">
        <f xml:space="preserve"> Calc!G227</f>
        <v>£m</v>
      </c>
    </row>
    <row r="43" spans="1:7" s="138" customFormat="1" hidden="1" outlineLevel="1" x14ac:dyDescent="0.15">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4.6711756356948664</v>
      </c>
      <c r="G43" s="138" t="str">
        <f xml:space="preserve"> Calc!G228</f>
        <v>£m</v>
      </c>
    </row>
    <row r="44" spans="1:7" s="138" customFormat="1" hidden="1" outlineLevel="1" x14ac:dyDescent="0.15">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hidden="1" outlineLevel="1" x14ac:dyDescent="0.15">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hidden="1" outlineLevel="1" x14ac:dyDescent="0.15">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37.444937281304973</v>
      </c>
      <c r="G46" s="138" t="str">
        <f xml:space="preserve"> Calc!G231</f>
        <v>£m</v>
      </c>
    </row>
    <row r="47" spans="1:7" s="138" customFormat="1" hidden="1" outlineLevel="1" x14ac:dyDescent="0.15">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hidden="1" outlineLevel="1" x14ac:dyDescent="0.15">
      <c r="A48" s="157"/>
      <c r="B48" s="157"/>
      <c r="C48" s="158"/>
      <c r="D48" s="159"/>
      <c r="F48" s="139"/>
    </row>
    <row r="49" spans="1:7" s="138" customFormat="1" hidden="1" outlineLevel="1" x14ac:dyDescent="0.15">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0</v>
      </c>
      <c r="G49" s="138" t="str">
        <f xml:space="preserve"> Calc!G441</f>
        <v>£m</v>
      </c>
    </row>
    <row r="50" spans="1:7" s="138" customFormat="1" hidden="1" outlineLevel="1" x14ac:dyDescent="0.15">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0</v>
      </c>
      <c r="G50" s="138" t="str">
        <f xml:space="preserve"> Calc!G442</f>
        <v>£m</v>
      </c>
    </row>
    <row r="51" spans="1:7" s="138" customFormat="1" hidden="1" outlineLevel="1" x14ac:dyDescent="0.15">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v>
      </c>
      <c r="G51" s="138" t="str">
        <f xml:space="preserve"> Calc!G443</f>
        <v>£m</v>
      </c>
    </row>
    <row r="52" spans="1:7" s="138" customFormat="1" hidden="1" outlineLevel="1" x14ac:dyDescent="0.15">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hidden="1" outlineLevel="1" x14ac:dyDescent="0.15">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hidden="1" outlineLevel="1" x14ac:dyDescent="0.15">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hidden="1" outlineLevel="1" x14ac:dyDescent="0.15">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hidden="1" outlineLevel="1" x14ac:dyDescent="0.15">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hidden="1" outlineLevel="1" x14ac:dyDescent="0.15">
      <c r="A57" s="157"/>
      <c r="B57" s="157"/>
      <c r="C57" s="158"/>
      <c r="D57" s="159"/>
      <c r="F57" s="139"/>
    </row>
    <row r="58" spans="1:7" s="138" customFormat="1" hidden="1" outlineLevel="1" x14ac:dyDescent="0.15">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hidden="1" outlineLevel="1" x14ac:dyDescent="0.15">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hidden="1" outlineLevel="1" x14ac:dyDescent="0.15">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hidden="1" outlineLevel="1" x14ac:dyDescent="0.15">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hidden="1" outlineLevel="1" x14ac:dyDescent="0.15">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hidden="1" outlineLevel="1" x14ac:dyDescent="0.15">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hidden="1" outlineLevel="1" x14ac:dyDescent="0.15">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5.1828954320967258</v>
      </c>
      <c r="G64" s="138" t="str">
        <f xml:space="preserve"> Calc!G240</f>
        <v>£m</v>
      </c>
    </row>
    <row r="65" spans="1:7" s="138" customFormat="1" hidden="1" outlineLevel="1" x14ac:dyDescent="0.15">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hidden="1" outlineLevel="1" x14ac:dyDescent="0.15">
      <c r="A66" s="157"/>
      <c r="B66" s="157"/>
      <c r="C66" s="158"/>
      <c r="D66" s="159"/>
      <c r="F66" s="139"/>
    </row>
    <row r="67" spans="1:7" s="138" customFormat="1" hidden="1" outlineLevel="1" x14ac:dyDescent="0.15">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hidden="1" outlineLevel="1" x14ac:dyDescent="0.15">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1.2392658780309731</v>
      </c>
      <c r="G68" s="138" t="str">
        <f xml:space="preserve"> Calc!G244</f>
        <v>£m</v>
      </c>
    </row>
    <row r="69" spans="1:7" s="138" customFormat="1" hidden="1" outlineLevel="1" x14ac:dyDescent="0.15">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1.2392658780309731</v>
      </c>
      <c r="G69" s="138" t="str">
        <f xml:space="preserve"> Calc!G245</f>
        <v>£m</v>
      </c>
    </row>
    <row r="70" spans="1:7" s="138" customFormat="1" hidden="1" outlineLevel="1" x14ac:dyDescent="0.15">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hidden="1" outlineLevel="1" x14ac:dyDescent="0.15">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hidden="1" outlineLevel="1" x14ac:dyDescent="0.15">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hidden="1" outlineLevel="1" x14ac:dyDescent="0.15">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hidden="1" outlineLevel="1" x14ac:dyDescent="0.15">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hidden="1" outlineLevel="1" x14ac:dyDescent="0.15">
      <c r="A75" s="157"/>
      <c r="B75" s="157"/>
      <c r="C75" s="158"/>
      <c r="D75" s="159"/>
      <c r="F75" s="139"/>
    </row>
    <row r="76" spans="1:7" s="138" customFormat="1" hidden="1" outlineLevel="1" x14ac:dyDescent="0.15">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hidden="1" outlineLevel="1" x14ac:dyDescent="0.15">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hidden="1" outlineLevel="1" x14ac:dyDescent="0.15">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hidden="1" outlineLevel="1" x14ac:dyDescent="0.15">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hidden="1" outlineLevel="1" x14ac:dyDescent="0.15">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hidden="1" outlineLevel="1" x14ac:dyDescent="0.15">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hidden="1" outlineLevel="1" x14ac:dyDescent="0.15">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hidden="1" outlineLevel="1" x14ac:dyDescent="0.15">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hidden="1" outlineLevel="1" x14ac:dyDescent="0.15">
      <c r="A84" s="157"/>
      <c r="B84" s="157"/>
      <c r="C84" s="158"/>
      <c r="D84" s="159"/>
      <c r="F84" s="139"/>
    </row>
    <row r="85" spans="1:7" s="138" customFormat="1" hidden="1" outlineLevel="1" x14ac:dyDescent="0.15">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hidden="1" outlineLevel="1" x14ac:dyDescent="0.15">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hidden="1" outlineLevel="1" x14ac:dyDescent="0.15">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hidden="1" outlineLevel="1" x14ac:dyDescent="0.15">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v>
      </c>
      <c r="G88" s="138" t="str">
        <f xml:space="preserve"> Calc!G453</f>
        <v>£m</v>
      </c>
    </row>
    <row r="89" spans="1:7" s="138" customFormat="1" hidden="1" outlineLevel="1" x14ac:dyDescent="0.15">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hidden="1" outlineLevel="1" x14ac:dyDescent="0.15">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hidden="1" outlineLevel="1" x14ac:dyDescent="0.15">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hidden="1" outlineLevel="1" x14ac:dyDescent="0.15">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hidden="1" outlineLevel="1" x14ac:dyDescent="0.15">
      <c r="A93" s="211"/>
      <c r="B93" s="157"/>
      <c r="C93" s="158"/>
      <c r="D93" s="159"/>
      <c r="F93" s="139"/>
    </row>
    <row r="94" spans="1:7" s="138" customFormat="1" hidden="1" outlineLevel="1" x14ac:dyDescent="0.15">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hidden="1" outlineLevel="1" x14ac:dyDescent="0.15">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hidden="1" outlineLevel="1" x14ac:dyDescent="0.15">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hidden="1" outlineLevel="1" x14ac:dyDescent="0.15">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hidden="1" outlineLevel="1" x14ac:dyDescent="0.15">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hidden="1" outlineLevel="1" x14ac:dyDescent="0.15">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hidden="1" outlineLevel="1" x14ac:dyDescent="0.15">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hidden="1" outlineLevel="1" x14ac:dyDescent="0.15">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hidden="1" outlineLevel="1" x14ac:dyDescent="0.15">
      <c r="A102" s="157"/>
      <c r="B102" s="157"/>
      <c r="C102" s="158"/>
      <c r="D102" s="159"/>
      <c r="F102" s="139"/>
    </row>
    <row r="103" spans="1:7" s="138" customFormat="1" hidden="1" outlineLevel="1" x14ac:dyDescent="0.15">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hidden="1" outlineLevel="1" x14ac:dyDescent="0.15">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hidden="1" outlineLevel="1" x14ac:dyDescent="0.15">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hidden="1" outlineLevel="1" x14ac:dyDescent="0.15">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hidden="1" outlineLevel="1" x14ac:dyDescent="0.15">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hidden="1" outlineLevel="1" x14ac:dyDescent="0.15">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hidden="1" outlineLevel="1" x14ac:dyDescent="0.15">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14.945255165564276</v>
      </c>
      <c r="G109" s="138" t="str">
        <f xml:space="preserve"> Calc!G417</f>
        <v>£m</v>
      </c>
    </row>
    <row r="110" spans="1:7" s="138" customFormat="1" hidden="1" outlineLevel="1" x14ac:dyDescent="0.15">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hidden="1" outlineLevel="1" x14ac:dyDescent="0.15">
      <c r="A111" s="157"/>
      <c r="B111" s="157"/>
      <c r="C111" s="158"/>
      <c r="D111" s="159"/>
      <c r="F111" s="139"/>
    </row>
    <row r="112" spans="1:7" s="138" customFormat="1" hidden="1" outlineLevel="1" x14ac:dyDescent="0.15">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hidden="1" outlineLevel="1" x14ac:dyDescent="0.15">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hidden="1" outlineLevel="1" x14ac:dyDescent="0.15">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hidden="1" outlineLevel="1" x14ac:dyDescent="0.15">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hidden="1" outlineLevel="1" x14ac:dyDescent="0.15">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hidden="1" outlineLevel="1" x14ac:dyDescent="0.15">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hidden="1" outlineLevel="1" x14ac:dyDescent="0.15">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hidden="1" outlineLevel="1" x14ac:dyDescent="0.15">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hidden="1" outlineLevel="1" x14ac:dyDescent="0.15">
      <c r="A120" s="157"/>
      <c r="B120" s="157"/>
      <c r="C120" s="158"/>
      <c r="D120" s="159"/>
      <c r="F120" s="139"/>
    </row>
    <row r="121" spans="1:7" s="138" customFormat="1" hidden="1" outlineLevel="1" x14ac:dyDescent="0.15">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hidden="1" outlineLevel="1" x14ac:dyDescent="0.15">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hidden="1" outlineLevel="1" x14ac:dyDescent="0.15">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hidden="1" outlineLevel="1" x14ac:dyDescent="0.15">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hidden="1" outlineLevel="1" x14ac:dyDescent="0.15">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hidden="1" outlineLevel="1" x14ac:dyDescent="0.15">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hidden="1" outlineLevel="1" x14ac:dyDescent="0.15">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hidden="1" outlineLevel="1" x14ac:dyDescent="0.15">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hidden="1" outlineLevel="1" x14ac:dyDescent="0.15">
      <c r="A129" s="157"/>
      <c r="B129" s="157"/>
      <c r="C129" s="158"/>
      <c r="D129" s="159"/>
      <c r="F129" s="139"/>
    </row>
    <row r="130" spans="1:7" s="138" customFormat="1" hidden="1" outlineLevel="1" x14ac:dyDescent="0.15">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hidden="1" outlineLevel="1" x14ac:dyDescent="0.15">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74.755957547899129</v>
      </c>
      <c r="G131" s="138" t="str">
        <f xml:space="preserve"> Calc!G289</f>
        <v>£m</v>
      </c>
    </row>
    <row r="132" spans="1:7" s="138" customFormat="1" hidden="1" outlineLevel="1" x14ac:dyDescent="0.15">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22.175899431026846</v>
      </c>
      <c r="G132" s="138" t="str">
        <f xml:space="preserve"> Calc!G290</f>
        <v>£m</v>
      </c>
    </row>
    <row r="133" spans="1:7" s="138" customFormat="1" hidden="1" outlineLevel="1" x14ac:dyDescent="0.15">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hidden="1" outlineLevel="1" x14ac:dyDescent="0.15">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hidden="1" outlineLevel="1" x14ac:dyDescent="0.15">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hidden="1" outlineLevel="1" x14ac:dyDescent="0.15">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hidden="1" outlineLevel="1" x14ac:dyDescent="0.15">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hidden="1" outlineLevel="1" x14ac:dyDescent="0.15">
      <c r="A138" s="157"/>
      <c r="B138" s="157"/>
      <c r="C138" s="158"/>
      <c r="D138" s="159"/>
      <c r="F138" s="139"/>
    </row>
    <row r="139" spans="1:7" s="138" customFormat="1" hidden="1" outlineLevel="1" x14ac:dyDescent="0.15">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3.0821812424542929</v>
      </c>
      <c r="G139" s="138" t="str">
        <f xml:space="preserve"> Calc!G297</f>
        <v>£m</v>
      </c>
    </row>
    <row r="140" spans="1:7" s="138" customFormat="1" hidden="1" outlineLevel="1" x14ac:dyDescent="0.15">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17.081358003741634</v>
      </c>
      <c r="G140" s="138" t="str">
        <f xml:space="preserve"> Calc!G298</f>
        <v>£m</v>
      </c>
    </row>
    <row r="141" spans="1:7" s="138" customFormat="1" hidden="1" outlineLevel="1" x14ac:dyDescent="0.15">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34.810033821232409</v>
      </c>
      <c r="G141" s="138" t="str">
        <f xml:space="preserve"> Calc!G299</f>
        <v>£m</v>
      </c>
    </row>
    <row r="142" spans="1:7" s="138" customFormat="1" hidden="1" outlineLevel="1" x14ac:dyDescent="0.15">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2.2070206608587664</v>
      </c>
      <c r="G142" s="138" t="str">
        <f xml:space="preserve"> Calc!G300</f>
        <v>£m</v>
      </c>
    </row>
    <row r="143" spans="1:7" s="138" customFormat="1" hidden="1" outlineLevel="1" x14ac:dyDescent="0.15">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hidden="1" outlineLevel="1" x14ac:dyDescent="0.15">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hidden="1" outlineLevel="1" x14ac:dyDescent="0.15">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hidden="1" outlineLevel="1" x14ac:dyDescent="0.15">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hidden="1" outlineLevel="1" x14ac:dyDescent="0.15">
      <c r="A147" s="157"/>
      <c r="B147" s="157"/>
      <c r="C147" s="158"/>
      <c r="D147" s="159"/>
      <c r="F147" s="139"/>
    </row>
    <row r="148" spans="1:7" s="138" customFormat="1" hidden="1" outlineLevel="1" x14ac:dyDescent="0.15">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hidden="1" outlineLevel="1" x14ac:dyDescent="0.15">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hidden="1" outlineLevel="1" x14ac:dyDescent="0.15">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hidden="1" outlineLevel="1" x14ac:dyDescent="0.15">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hidden="1" outlineLevel="1" x14ac:dyDescent="0.15">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hidden="1" outlineLevel="1" x14ac:dyDescent="0.15">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hidden="1" outlineLevel="1" x14ac:dyDescent="0.15">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hidden="1" outlineLevel="1" x14ac:dyDescent="0.15">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hidden="1" outlineLevel="1" x14ac:dyDescent="0.15">
      <c r="A156" s="157"/>
      <c r="B156" s="157"/>
      <c r="C156" s="158"/>
      <c r="D156" s="159"/>
      <c r="F156" s="139"/>
    </row>
    <row r="157" spans="1:7" s="138" customFormat="1" hidden="1" outlineLevel="1" x14ac:dyDescent="0.15">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-14.198869988604518</v>
      </c>
      <c r="G157" s="138" t="str">
        <f xml:space="preserve"> Calc!G306</f>
        <v>£m</v>
      </c>
    </row>
    <row r="158" spans="1:7" s="138" customFormat="1" hidden="1" outlineLevel="1" x14ac:dyDescent="0.15">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181.88245245612319</v>
      </c>
      <c r="G158" s="138" t="str">
        <f xml:space="preserve"> Calc!G307</f>
        <v>£m</v>
      </c>
    </row>
    <row r="159" spans="1:7" s="138" customFormat="1" hidden="1" outlineLevel="1" x14ac:dyDescent="0.15">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59.460785359751469</v>
      </c>
      <c r="G159" s="138" t="str">
        <f xml:space="preserve"> Calc!G308</f>
        <v>£m</v>
      </c>
    </row>
    <row r="160" spans="1:7" s="138" customFormat="1" hidden="1" outlineLevel="1" x14ac:dyDescent="0.15">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0</v>
      </c>
      <c r="G160" s="138" t="str">
        <f xml:space="preserve"> Calc!G309</f>
        <v>£m</v>
      </c>
    </row>
    <row r="161" spans="1:7" s="138" customFormat="1" hidden="1" outlineLevel="1" x14ac:dyDescent="0.15">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hidden="1" outlineLevel="1" x14ac:dyDescent="0.15">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hidden="1" outlineLevel="1" x14ac:dyDescent="0.15">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hidden="1" outlineLevel="1" x14ac:dyDescent="0.15">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hidden="1" outlineLevel="1" x14ac:dyDescent="0.15">
      <c r="A165" s="157"/>
      <c r="B165" s="157"/>
      <c r="C165" s="158"/>
      <c r="D165" s="159"/>
      <c r="F165" s="139"/>
    </row>
    <row r="166" spans="1:7" s="138" customFormat="1" hidden="1" outlineLevel="1" x14ac:dyDescent="0.15">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-6.6056157403357147</v>
      </c>
      <c r="G166" s="138" t="str">
        <f xml:space="preserve"> Calc!G315</f>
        <v>£m</v>
      </c>
    </row>
    <row r="167" spans="1:7" s="138" customFormat="1" hidden="1" outlineLevel="1" x14ac:dyDescent="0.15">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-55.681977843373417</v>
      </c>
      <c r="G167" s="138" t="str">
        <f xml:space="preserve"> Calc!G316</f>
        <v>£m</v>
      </c>
    </row>
    <row r="168" spans="1:7" s="138" customFormat="1" hidden="1" outlineLevel="1" x14ac:dyDescent="0.15">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-79.782911386445818</v>
      </c>
      <c r="G168" s="138" t="str">
        <f xml:space="preserve"> Calc!G317</f>
        <v>£m</v>
      </c>
    </row>
    <row r="169" spans="1:7" s="138" customFormat="1" hidden="1" outlineLevel="1" x14ac:dyDescent="0.15">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-14.623911218525647</v>
      </c>
      <c r="G169" s="138" t="str">
        <f xml:space="preserve"> Calc!G318</f>
        <v>£m</v>
      </c>
    </row>
    <row r="170" spans="1:7" s="138" customFormat="1" hidden="1" outlineLevel="1" x14ac:dyDescent="0.15">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hidden="1" outlineLevel="1" x14ac:dyDescent="0.15">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hidden="1" outlineLevel="1" x14ac:dyDescent="0.15">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hidden="1" outlineLevel="1" x14ac:dyDescent="0.15">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hidden="1" outlineLevel="1" x14ac:dyDescent="0.15">
      <c r="A174" s="157"/>
      <c r="B174" s="157"/>
      <c r="C174" s="158"/>
      <c r="D174" s="159"/>
      <c r="F174" s="139"/>
    </row>
    <row r="175" spans="1:7" s="138" customFormat="1" hidden="1" outlineLevel="1" x14ac:dyDescent="0.15">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2.8019336189314328</v>
      </c>
      <c r="G175" s="138" t="str">
        <f xml:space="preserve"> Calc!G324</f>
        <v>£m</v>
      </c>
    </row>
    <row r="176" spans="1:7" s="138" customFormat="1" hidden="1" outlineLevel="1" x14ac:dyDescent="0.15">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19.48042661368796</v>
      </c>
      <c r="G176" s="138" t="str">
        <f xml:space="preserve"> Calc!G325</f>
        <v>£m</v>
      </c>
    </row>
    <row r="177" spans="1:7" s="138" customFormat="1" hidden="1" outlineLevel="1" x14ac:dyDescent="0.15">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35.878452552697745</v>
      </c>
      <c r="G177" s="138" t="str">
        <f xml:space="preserve"> Calc!G326</f>
        <v>£m</v>
      </c>
    </row>
    <row r="178" spans="1:7" s="138" customFormat="1" hidden="1" outlineLevel="1" x14ac:dyDescent="0.15">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3.4155621761921813</v>
      </c>
      <c r="G178" s="138" t="str">
        <f xml:space="preserve"> Calc!G327</f>
        <v>£m</v>
      </c>
    </row>
    <row r="179" spans="1:7" s="138" customFormat="1" hidden="1" outlineLevel="1" x14ac:dyDescent="0.15">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hidden="1" outlineLevel="1" x14ac:dyDescent="0.15">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hidden="1" outlineLevel="1" x14ac:dyDescent="0.15">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hidden="1" outlineLevel="1" x14ac:dyDescent="0.15">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hidden="1" outlineLevel="1" x14ac:dyDescent="0.15">
      <c r="A183" s="157"/>
      <c r="B183" s="157"/>
      <c r="C183" s="158"/>
      <c r="D183" s="159"/>
      <c r="F183" s="139"/>
    </row>
    <row r="184" spans="1:7" s="138" customFormat="1" hidden="1" outlineLevel="1" x14ac:dyDescent="0.15">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-6.8855455893646234</v>
      </c>
      <c r="G184" s="138" t="str">
        <f xml:space="preserve"> Calc!G333</f>
        <v>£m</v>
      </c>
    </row>
    <row r="185" spans="1:7" s="138" customFormat="1" hidden="1" outlineLevel="1" x14ac:dyDescent="0.15">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hidden="1" outlineLevel="1" x14ac:dyDescent="0.15">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hidden="1" outlineLevel="1" x14ac:dyDescent="0.15">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hidden="1" outlineLevel="1" x14ac:dyDescent="0.15">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hidden="1" outlineLevel="1" x14ac:dyDescent="0.15">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hidden="1" outlineLevel="1" x14ac:dyDescent="0.15">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hidden="1" outlineLevel="1" x14ac:dyDescent="0.15">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hidden="1" outlineLevel="1" x14ac:dyDescent="0.15">
      <c r="A192" s="157"/>
      <c r="B192" s="157"/>
      <c r="C192" s="158"/>
      <c r="D192" s="159"/>
      <c r="F192" s="139"/>
    </row>
    <row r="193" spans="1:7" s="138" customFormat="1" hidden="1" outlineLevel="1" x14ac:dyDescent="0.15">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hidden="1" outlineLevel="1" x14ac:dyDescent="0.15">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hidden="1" outlineLevel="1" x14ac:dyDescent="0.15">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hidden="1" outlineLevel="1" x14ac:dyDescent="0.15">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hidden="1" outlineLevel="1" x14ac:dyDescent="0.15">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hidden="1" outlineLevel="1" x14ac:dyDescent="0.15">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hidden="1" outlineLevel="1" x14ac:dyDescent="0.15">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hidden="1" outlineLevel="1" x14ac:dyDescent="0.15">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hidden="1" outlineLevel="1" x14ac:dyDescent="0.15">
      <c r="A201" s="157"/>
      <c r="B201" s="157"/>
      <c r="C201" s="158"/>
      <c r="D201" s="159"/>
      <c r="F201" s="139"/>
    </row>
    <row r="202" spans="1:7" s="138" customFormat="1" hidden="1" outlineLevel="1" x14ac:dyDescent="0.15">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hidden="1" outlineLevel="1" x14ac:dyDescent="0.15">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hidden="1" outlineLevel="1" x14ac:dyDescent="0.15">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hidden="1" outlineLevel="1" x14ac:dyDescent="0.15">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hidden="1" outlineLevel="1" x14ac:dyDescent="0.15">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hidden="1" outlineLevel="1" x14ac:dyDescent="0.15">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hidden="1" outlineLevel="1" x14ac:dyDescent="0.15">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hidden="1" outlineLevel="1" x14ac:dyDescent="0.15">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hidden="1" outlineLevel="1" x14ac:dyDescent="0.15">
      <c r="A210" s="157"/>
      <c r="B210" s="157"/>
      <c r="C210" s="158"/>
      <c r="D210" s="159"/>
      <c r="F210" s="139"/>
    </row>
    <row r="211" spans="1:7" s="138" customFormat="1" hidden="1" outlineLevel="1" x14ac:dyDescent="0.15">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0.13203397016413471</v>
      </c>
      <c r="G211" s="138" t="str">
        <f xml:space="preserve"> Calc!G360</f>
        <v>£m</v>
      </c>
    </row>
    <row r="212" spans="1:7" s="138" customFormat="1" hidden="1" outlineLevel="1" x14ac:dyDescent="0.15">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hidden="1" outlineLevel="1" x14ac:dyDescent="0.15">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0.64501977107821684</v>
      </c>
      <c r="G213" s="138" t="str">
        <f xml:space="preserve"> Calc!G362</f>
        <v>£m</v>
      </c>
    </row>
    <row r="214" spans="1:7" s="138" customFormat="1" hidden="1" outlineLevel="1" x14ac:dyDescent="0.15">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hidden="1" outlineLevel="1" x14ac:dyDescent="0.15">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hidden="1" outlineLevel="1" x14ac:dyDescent="0.15">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hidden="1" outlineLevel="1" x14ac:dyDescent="0.15">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hidden="1" outlineLevel="1" x14ac:dyDescent="0.15">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hidden="1" outlineLevel="1" x14ac:dyDescent="0.15">
      <c r="A219" s="157"/>
      <c r="B219" s="157"/>
      <c r="C219" s="158"/>
      <c r="D219" s="159"/>
      <c r="F219" s="139"/>
    </row>
    <row r="220" spans="1:7" s="138" customFormat="1" hidden="1" outlineLevel="1" x14ac:dyDescent="0.15">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hidden="1" outlineLevel="1" x14ac:dyDescent="0.15">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0</v>
      </c>
      <c r="G221" s="138" t="str">
        <f xml:space="preserve"> Calc!G370</f>
        <v>£m</v>
      </c>
    </row>
    <row r="222" spans="1:7" s="138" customFormat="1" hidden="1" outlineLevel="1" x14ac:dyDescent="0.15">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v>
      </c>
      <c r="G222" s="138" t="str">
        <f xml:space="preserve"> Calc!G371</f>
        <v>£m</v>
      </c>
    </row>
    <row r="223" spans="1:7" s="138" customFormat="1" hidden="1" outlineLevel="1" x14ac:dyDescent="0.15">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hidden="1" outlineLevel="1" x14ac:dyDescent="0.15">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hidden="1" outlineLevel="1" x14ac:dyDescent="0.15">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hidden="1" outlineLevel="1" x14ac:dyDescent="0.15">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hidden="1" outlineLevel="1" x14ac:dyDescent="0.15">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hidden="1" outlineLevel="1" x14ac:dyDescent="0.15">
      <c r="A228" s="157"/>
      <c r="B228" s="157"/>
      <c r="C228" s="158"/>
      <c r="D228" s="159"/>
      <c r="F228" s="139"/>
    </row>
    <row r="229" spans="1:23" x14ac:dyDescent="0.15">
      <c r="F229" s="260"/>
    </row>
    <row r="230" spans="1:23" x14ac:dyDescent="0.15">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15">
      <c r="F231" s="260"/>
    </row>
    <row r="232" spans="1:23" outlineLevel="1" x14ac:dyDescent="0.15">
      <c r="A232" s="138"/>
      <c r="B232" s="138"/>
      <c r="C232" s="138">
        <f>Calc!C2163</f>
        <v>0</v>
      </c>
      <c r="D232" s="138">
        <f>Calc!D2163</f>
        <v>0</v>
      </c>
      <c r="E232" s="138" t="str">
        <f>Calc!E2163</f>
        <v xml:space="preserve">Company - Unprofiled post financeability adjustments eligible for tax uplift - real (2022-23 CPIH FYA prices) (WR) </v>
      </c>
      <c r="F232" s="139">
        <f>Calc!F2163</f>
        <v>3.7403898052619975</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15">
      <c r="A233" s="138"/>
      <c r="B233" s="138"/>
      <c r="C233" s="138">
        <f>Calc!C2164</f>
        <v>0</v>
      </c>
      <c r="D233" s="138">
        <f>Calc!D2164</f>
        <v>0</v>
      </c>
      <c r="E233" s="138" t="str">
        <f>Calc!E2164</f>
        <v xml:space="preserve">Company - Unprofiled post financeability adjustments eligible for tax uplift - real (2022-23 CPIH FYA prices) (WN) </v>
      </c>
      <c r="F233" s="139">
        <f>Calc!F2164</f>
        <v>95.198773963412521</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15">
      <c r="A234" s="138"/>
      <c r="B234" s="138"/>
      <c r="C234" s="138">
        <f>Calc!C2165</f>
        <v>0</v>
      </c>
      <c r="D234" s="138">
        <f>Calc!D2165</f>
        <v>0</v>
      </c>
      <c r="E234" s="138" t="str">
        <f>Calc!E2165</f>
        <v xml:space="preserve">Company - Unprofiled post financeability adjustments eligible for tax uplift - real (2022-23 CPIH FYA prices) (WWN) </v>
      </c>
      <c r="F234" s="139">
        <f>Calc!F2165</f>
        <v>53.992236223788026</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15">
      <c r="A235" s="138"/>
      <c r="B235" s="138"/>
      <c r="C235" s="138">
        <f>Calc!C2166</f>
        <v>0</v>
      </c>
      <c r="D235" s="138">
        <f>Calc!D2166</f>
        <v>0</v>
      </c>
      <c r="E235" s="138" t="str">
        <f>Calc!E2166</f>
        <v xml:space="preserve">Company - Unprofiled post financeability adjustments eligible for tax uplift - real (2022-23 CPIH FYA prices) (BR) </v>
      </c>
      <c r="F235" s="139">
        <f>Calc!F2166</f>
        <v>8.0867378118870477</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15">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15">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15">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15">
      <c r="A239" s="138"/>
      <c r="B239" s="138"/>
      <c r="C239" s="138">
        <f>Calc!C2171</f>
        <v>0</v>
      </c>
      <c r="D239" s="138">
        <f>Calc!D2171</f>
        <v>0</v>
      </c>
      <c r="E239" s="138" t="str">
        <f>Calc!E2171</f>
        <v xml:space="preserve">Company - Unprofiled post financeability adjustments not eligible for tax uplift - real (2022-23 CPIH FYA prices) (WR) </v>
      </c>
      <c r="F239" s="139">
        <f>Calc!F2171</f>
        <v>-24.47581610568643</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15">
      <c r="A240" s="138"/>
      <c r="B240" s="138"/>
      <c r="C240" s="138">
        <f>Calc!C2172</f>
        <v>0</v>
      </c>
      <c r="D240" s="138">
        <f>Calc!D2172</f>
        <v>0</v>
      </c>
      <c r="E240" s="138" t="str">
        <f>Calc!E2172</f>
        <v xml:space="preserve">Company - Unprofiled post financeability adjustments not eligible for tax uplift - real (2022-23 CPIH FYA prices) (WN) </v>
      </c>
      <c r="F240" s="139">
        <f>Calc!F2172</f>
        <v>218.03779016439051</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15">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37.308826996643127</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15">
      <c r="A242" s="138"/>
      <c r="B242" s="138"/>
      <c r="C242" s="138">
        <f>Calc!C2174</f>
        <v>0</v>
      </c>
      <c r="D242" s="138">
        <f>Calc!D2174</f>
        <v>0</v>
      </c>
      <c r="E242" s="138" t="str">
        <f>Calc!E2174</f>
        <v xml:space="preserve">Company - Unprofiled post financeability adjustments not eligible for tax uplift - real (2022-23 CPIH FYA prices) (BR) </v>
      </c>
      <c r="F242" s="139">
        <f>Calc!F2174</f>
        <v>-12.41689055766688</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15">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15">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15">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15">
      <c r="A246" s="138"/>
      <c r="B246" s="138"/>
      <c r="C246" s="138">
        <f>Calc!C2178</f>
        <v>0</v>
      </c>
      <c r="D246" s="138">
        <f>Calc!D2178</f>
        <v>0</v>
      </c>
      <c r="E246" s="138" t="str">
        <f>Calc!E2178</f>
        <v>Company - Unprofiled - Residential retail revenue adjustment - real (2022-23 CPIH FYA prices)</v>
      </c>
      <c r="F246" s="139">
        <f>Calc!F2178</f>
        <v>57.231047548977166</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15">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15">
      <c r="F248" s="260"/>
    </row>
    <row r="249" spans="1:23" x14ac:dyDescent="0.15">
      <c r="E249" s="254"/>
      <c r="F249" s="260"/>
    </row>
    <row r="250" spans="1:23" s="223" customFormat="1" x14ac:dyDescent="0.15">
      <c r="A250" s="223" t="s">
        <v>1445</v>
      </c>
    </row>
    <row r="251" spans="1:23" s="16" customFormat="1" outlineLevel="1" x14ac:dyDescent="0.15">
      <c r="A251" s="163"/>
      <c r="B251" s="163"/>
      <c r="C251" s="164"/>
      <c r="D251" s="165"/>
      <c r="F251" s="166"/>
    </row>
    <row r="252" spans="1:23" s="16" customFormat="1" outlineLevel="1" x14ac:dyDescent="0.15">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4.1105114437032366</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0.82210228874064739</v>
      </c>
      <c r="T252" s="219">
        <f xml:space="preserve"> Profiling!T$421</f>
        <v>0.82210228874064739</v>
      </c>
      <c r="U252" s="219">
        <f xml:space="preserve"> Profiling!U$421</f>
        <v>0.82210228874064739</v>
      </c>
      <c r="V252" s="219">
        <f xml:space="preserve"> Profiling!V$421</f>
        <v>0.82210228874064739</v>
      </c>
      <c r="W252" s="219">
        <f xml:space="preserve"> Profiling!W$421</f>
        <v>0.82210228874064739</v>
      </c>
    </row>
    <row r="253" spans="1:23" s="16" customFormat="1" outlineLevel="1" x14ac:dyDescent="0.15">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104.61894887335546</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20.923789774671093</v>
      </c>
      <c r="T253" s="219">
        <f xml:space="preserve"> Profiling!T$422</f>
        <v>20.923789774671093</v>
      </c>
      <c r="U253" s="219">
        <f xml:space="preserve"> Profiling!U$422</f>
        <v>20.923789774671093</v>
      </c>
      <c r="V253" s="219">
        <f xml:space="preserve"> Profiling!V$422</f>
        <v>20.923789774671093</v>
      </c>
      <c r="W253" s="219">
        <f xml:space="preserve"> Profiling!W$422</f>
        <v>20.923789774671093</v>
      </c>
    </row>
    <row r="254" spans="1:23" s="16" customFormat="1" outlineLevel="1" x14ac:dyDescent="0.15">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59.334913317534166</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11.866982663506834</v>
      </c>
      <c r="T254" s="219">
        <f xml:space="preserve"> Profiling!T$423</f>
        <v>11.866982663506834</v>
      </c>
      <c r="U254" s="219">
        <f xml:space="preserve"> Profiling!U$423</f>
        <v>11.866982663506834</v>
      </c>
      <c r="V254" s="219">
        <f xml:space="preserve"> Profiling!V$423</f>
        <v>11.866982663506834</v>
      </c>
      <c r="W254" s="219">
        <f xml:space="preserve"> Profiling!W$423</f>
        <v>11.866982663506834</v>
      </c>
    </row>
    <row r="255" spans="1:23" s="16" customFormat="1" outlineLevel="1" x14ac:dyDescent="0.15">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8.8869422837230267</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1.7773884567446054</v>
      </c>
      <c r="T255" s="219">
        <f xml:space="preserve"> Profiling!T$424</f>
        <v>1.7773884567446054</v>
      </c>
      <c r="U255" s="219">
        <f xml:space="preserve"> Profiling!U$424</f>
        <v>1.7773884567446054</v>
      </c>
      <c r="V255" s="219">
        <f xml:space="preserve"> Profiling!V$424</f>
        <v>1.7773884567446054</v>
      </c>
      <c r="W255" s="219">
        <f xml:space="preserve"> Profiling!W$424</f>
        <v>1.7773884567446054</v>
      </c>
    </row>
    <row r="256" spans="1:23" s="16" customFormat="1" outlineLevel="1" x14ac:dyDescent="0.15">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15">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15">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15">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-26.897763985685156</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-5.3795527971370314</v>
      </c>
      <c r="T259" s="219">
        <f xml:space="preserve"> Profiling!T$428</f>
        <v>-5.3795527971370314</v>
      </c>
      <c r="U259" s="219">
        <f xml:space="preserve"> Profiling!U$428</f>
        <v>-5.3795527971370314</v>
      </c>
      <c r="V259" s="219">
        <f xml:space="preserve"> Profiling!V$428</f>
        <v>-5.3795527971370314</v>
      </c>
      <c r="W259" s="219">
        <f xml:space="preserve"> Profiling!W$428</f>
        <v>-5.3795527971370314</v>
      </c>
    </row>
    <row r="260" spans="1:707" s="16" customFormat="1" outlineLevel="1" x14ac:dyDescent="0.15">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239.6132163470364</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47.922643269407281</v>
      </c>
      <c r="T260" s="219">
        <f xml:space="preserve"> Profiling!T$429</f>
        <v>47.922643269407281</v>
      </c>
      <c r="U260" s="219">
        <f xml:space="preserve"> Profiling!U$429</f>
        <v>47.922643269407281</v>
      </c>
      <c r="V260" s="219">
        <f xml:space="preserve"> Profiling!V$429</f>
        <v>47.922643269407281</v>
      </c>
      <c r="W260" s="219">
        <f xml:space="preserve"> Profiling!W$429</f>
        <v>47.922643269407281</v>
      </c>
    </row>
    <row r="261" spans="1:707" s="16" customFormat="1" outlineLevel="1" x14ac:dyDescent="0.15">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41.000635844184103</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8.2001271688368202</v>
      </c>
      <c r="T261" s="219">
        <f xml:space="preserve"> Profiling!T$430</f>
        <v>8.2001271688368202</v>
      </c>
      <c r="U261" s="219">
        <f xml:space="preserve"> Profiling!U$430</f>
        <v>8.2001271688368202</v>
      </c>
      <c r="V261" s="219">
        <f xml:space="preserve"> Profiling!V$430</f>
        <v>8.2001271688368202</v>
      </c>
      <c r="W261" s="219">
        <f xml:space="preserve"> Profiling!W$430</f>
        <v>8.2001271688368202</v>
      </c>
    </row>
    <row r="262" spans="1:707" s="16" customFormat="1" outlineLevel="1" x14ac:dyDescent="0.15">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-13.645575298247632</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-2.7291150596495264</v>
      </c>
      <c r="T262" s="219">
        <f xml:space="preserve"> Profiling!T$431</f>
        <v>-2.7291150596495264</v>
      </c>
      <c r="U262" s="219">
        <f xml:space="preserve"> Profiling!U$431</f>
        <v>-2.7291150596495264</v>
      </c>
      <c r="V262" s="219">
        <f xml:space="preserve"> Profiling!V$431</f>
        <v>-2.7291150596495264</v>
      </c>
      <c r="W262" s="219">
        <f xml:space="preserve"> Profiling!W$431</f>
        <v>-2.7291150596495264</v>
      </c>
    </row>
    <row r="263" spans="1:707" s="16" customFormat="1" outlineLevel="1" x14ac:dyDescent="0.15">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15">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15">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15">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63.001597097842001</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12.6003194195684</v>
      </c>
      <c r="T266" s="219">
        <f xml:space="preserve"> Profiling!T$435</f>
        <v>12.6003194195684</v>
      </c>
      <c r="U266" s="219">
        <f xml:space="preserve"> Profiling!U$435</f>
        <v>12.6003194195684</v>
      </c>
      <c r="V266" s="219">
        <f xml:space="preserve"> Profiling!V$435</f>
        <v>12.6003194195684</v>
      </c>
      <c r="W266" s="219">
        <f xml:space="preserve"> Profiling!W$435</f>
        <v>12.6003194195684</v>
      </c>
    </row>
    <row r="267" spans="1:707" s="16" customFormat="1" outlineLevel="1" x14ac:dyDescent="0.15">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15">
      <c r="A268" s="163"/>
      <c r="B268" s="163"/>
      <c r="C268" s="164"/>
      <c r="D268" s="165"/>
      <c r="F268" s="166"/>
    </row>
    <row r="269" spans="1:707" s="16" customFormat="1" x14ac:dyDescent="0.15">
      <c r="A269" s="10"/>
      <c r="B269" s="10"/>
      <c r="C269" s="40"/>
      <c r="D269" s="46"/>
      <c r="E269" s="11"/>
      <c r="F269" s="260"/>
      <c r="G269" s="11"/>
      <c r="H269" s="11"/>
      <c r="I269" s="11"/>
    </row>
    <row r="270" spans="1:707" s="40" customFormat="1" x14ac:dyDescent="0.15">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GP4">
    <cfRule type="cellIs" dxfId="26" priority="25" stopIfTrue="1" operator="equal">
      <formula>"Actuals"</formula>
    </cfRule>
    <cfRule type="cellIs" dxfId="25" priority="26" stopIfTrue="1" operator="equal">
      <formula>"Forecast"</formula>
    </cfRule>
  </conditionalFormatting>
  <conditionalFormatting sqref="GP4">
    <cfRule type="cellIs" dxfId="24" priority="24" stopIfTrue="1" operator="equal">
      <formula>"Budget"</formula>
    </cfRule>
  </conditionalFormatting>
  <conditionalFormatting sqref="GQ4:LI4">
    <cfRule type="cellIs" dxfId="23" priority="22" stopIfTrue="1" operator="equal">
      <formula>"Actuals"</formula>
    </cfRule>
    <cfRule type="cellIs" dxfId="22" priority="23" stopIfTrue="1" operator="equal">
      <formula>"Forecast"</formula>
    </cfRule>
  </conditionalFormatting>
  <conditionalFormatting sqref="GQ4:LI4">
    <cfRule type="cellIs" dxfId="21" priority="21" stopIfTrue="1" operator="equal">
      <formula>"Budget"</formula>
    </cfRule>
  </conditionalFormatting>
  <conditionalFormatting sqref="GP4:XFD4">
    <cfRule type="cellIs" dxfId="20" priority="19" stopIfTrue="1" operator="equal">
      <formula>"Const"</formula>
    </cfRule>
    <cfRule type="cellIs" dxfId="19" priority="20" stopIfTrue="1" operator="equal">
      <formula>"Ops"</formula>
    </cfRule>
  </conditionalFormatting>
  <conditionalFormatting sqref="GP4:XFD4">
    <cfRule type="cellIs" dxfId="18" priority="14" operator="equal">
      <formula>"Ops/Post-cont."</formula>
    </cfRule>
    <cfRule type="cellIs" dxfId="17" priority="15" operator="equal">
      <formula>"Const/Ops"</formula>
    </cfRule>
    <cfRule type="cellIs" dxfId="16" priority="17" stopIfTrue="1" operator="equal">
      <formula>"Const"</formula>
    </cfRule>
    <cfRule type="cellIs" dxfId="15" priority="18" stopIfTrue="1" operator="equal">
      <formula>"Ops"</formula>
    </cfRule>
  </conditionalFormatting>
  <conditionalFormatting sqref="GP4:XFD4">
    <cfRule type="cellIs" dxfId="14" priority="16" operator="equal">
      <formula>"Fin-close"</formula>
    </cfRule>
  </conditionalFormatting>
  <conditionalFormatting sqref="GP4:XFD4">
    <cfRule type="cellIs" dxfId="13" priority="13" operator="equal">
      <formula xml:space="preserve"> "FC/Const."</formula>
    </cfRule>
  </conditionalFormatting>
  <conditionalFormatting sqref="X3:GO3">
    <cfRule type="cellIs" dxfId="12" priority="11" stopIfTrue="1" operator="equal">
      <formula>"Construction"</formula>
    </cfRule>
    <cfRule type="cellIs" dxfId="11" priority="12" stopIfTrue="1" operator="equal">
      <formula>"Operations"</formula>
    </cfRule>
  </conditionalFormatting>
  <conditionalFormatting sqref="X3:GO3">
    <cfRule type="cellIs" dxfId="10" priority="10" operator="equal">
      <formula>"Fin Close"</formula>
    </cfRule>
  </conditionalFormatting>
  <conditionalFormatting sqref="X3:GO3">
    <cfRule type="cellIs" dxfId="9" priority="8" operator="equal">
      <formula>"PPA ext."</formula>
    </cfRule>
    <cfRule type="cellIs" dxfId="8" priority="9" operator="equal">
      <formula>"Delay"</formula>
    </cfRule>
  </conditionalFormatting>
  <conditionalFormatting sqref="F2:F3">
    <cfRule type="cellIs" dxfId="7" priority="6" stopIfTrue="1" operator="notEqual">
      <formula>0</formula>
    </cfRule>
    <cfRule type="cellIs" dxfId="6" priority="7" stopIfTrue="1" operator="equal">
      <formula>""</formula>
    </cfRule>
  </conditionalFormatting>
  <conditionalFormatting sqref="J3:W3">
    <cfRule type="cellIs" dxfId="5" priority="4" stopIfTrue="1" operator="equal">
      <formula>"Construction"</formula>
    </cfRule>
    <cfRule type="cellIs" dxfId="4" priority="5" stopIfTrue="1" operator="equal">
      <formula>"Operations"</formula>
    </cfRule>
  </conditionalFormatting>
  <conditionalFormatting sqref="J3:W3">
    <cfRule type="cellIs" dxfId="3" priority="3" operator="equal">
      <formula>"Fin Close"</formula>
    </cfRule>
  </conditionalFormatting>
  <conditionalFormatting sqref="J3:W3">
    <cfRule type="cellIs" dxfId="2" priority="1" operator="equal">
      <formula>"PPA ext."</formula>
    </cfRule>
    <cfRule type="cellIs" dxfId="1" priority="2" operator="equal">
      <formula>"Delay"</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pageSetUpPr fitToPage="1"/>
  </sheetPr>
  <dimension ref="A1"/>
  <sheetViews>
    <sheetView showGridLines="0" workbookViewId="0"/>
  </sheetViews>
  <sheetFormatPr defaultRowHeight="10.5" x14ac:dyDescent="0.15"/>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XFD800"/>
  <sheetViews>
    <sheetView showGridLines="0" zoomScale="60" zoomScaleNormal="60" workbookViewId="0">
      <pane ySplit="4" topLeftCell="A5" activePane="bottomLeft" state="frozen"/>
      <selection pane="bottomLeft" activeCell="H10" sqref="H10"/>
    </sheetView>
  </sheetViews>
  <sheetFormatPr defaultColWidth="0" defaultRowHeight="14.25" x14ac:dyDescent="0.2"/>
  <cols>
    <col min="1" max="1" width="3" style="361" customWidth="1"/>
    <col min="2" max="2" width="89.6640625" style="361" customWidth="1"/>
    <col min="3" max="3" width="9.33203125" style="361" customWidth="1"/>
    <col min="4" max="4" width="12.1640625" style="361" customWidth="1"/>
    <col min="5" max="28" width="13.1640625" style="361" customWidth="1"/>
    <col min="29" max="29" width="4.6640625" style="361" customWidth="1"/>
    <col min="30" max="30" width="15.5" style="361" customWidth="1"/>
    <col min="31" max="33" width="4.83203125" style="361" customWidth="1"/>
    <col min="34" max="34" width="22.1640625" style="361" bestFit="1" customWidth="1"/>
    <col min="35" max="35" width="9.33203125" style="361" customWidth="1"/>
    <col min="36" max="16384" width="0" style="361" hidden="1"/>
  </cols>
  <sheetData>
    <row r="1" spans="2:16384" ht="14.25" customHeight="1" x14ac:dyDescent="0.2"/>
    <row r="2" spans="2:16384" s="363" customFormat="1" ht="18.95" customHeight="1" x14ac:dyDescent="0.15">
      <c r="B2" s="486" t="s">
        <v>1462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6"/>
      <c r="BW2" s="486"/>
      <c r="BX2" s="486"/>
      <c r="BY2" s="486"/>
      <c r="BZ2" s="486"/>
      <c r="CA2" s="486"/>
      <c r="CB2" s="486"/>
      <c r="CC2" s="486"/>
      <c r="CD2" s="486"/>
      <c r="CE2" s="486"/>
      <c r="CF2" s="486"/>
      <c r="CG2" s="486"/>
      <c r="CH2" s="486"/>
      <c r="CI2" s="486"/>
      <c r="CJ2" s="486"/>
      <c r="CK2" s="486"/>
      <c r="CL2" s="486"/>
      <c r="CM2" s="486"/>
      <c r="CN2" s="486"/>
      <c r="CO2" s="486"/>
      <c r="CP2" s="486"/>
      <c r="CQ2" s="486"/>
      <c r="CR2" s="486"/>
      <c r="CS2" s="486"/>
      <c r="CT2" s="486"/>
      <c r="CU2" s="486"/>
      <c r="CV2" s="486"/>
      <c r="CW2" s="486"/>
      <c r="CX2" s="486"/>
      <c r="CY2" s="486"/>
      <c r="CZ2" s="486"/>
      <c r="DA2" s="486"/>
      <c r="DB2" s="486"/>
      <c r="DC2" s="486"/>
      <c r="DD2" s="486"/>
      <c r="DE2" s="486"/>
      <c r="DF2" s="486"/>
      <c r="DG2" s="486"/>
      <c r="DH2" s="486"/>
      <c r="DI2" s="486"/>
      <c r="DJ2" s="486"/>
      <c r="DK2" s="486"/>
      <c r="DL2" s="486"/>
      <c r="DM2" s="486"/>
      <c r="DN2" s="486"/>
      <c r="DO2" s="486"/>
      <c r="DP2" s="486"/>
      <c r="DQ2" s="486"/>
      <c r="DR2" s="486"/>
      <c r="DS2" s="486"/>
      <c r="DT2" s="486"/>
      <c r="DU2" s="486"/>
      <c r="DV2" s="486"/>
      <c r="DW2" s="486"/>
      <c r="DX2" s="486"/>
      <c r="DY2" s="486"/>
      <c r="DZ2" s="486"/>
      <c r="EA2" s="486"/>
      <c r="EB2" s="486"/>
      <c r="EC2" s="486"/>
      <c r="ED2" s="486"/>
      <c r="EE2" s="486"/>
      <c r="EF2" s="486"/>
      <c r="EG2" s="486"/>
      <c r="EH2" s="486"/>
      <c r="EI2" s="486"/>
      <c r="EJ2" s="486"/>
      <c r="EK2" s="486"/>
      <c r="EL2" s="486"/>
      <c r="EM2" s="486"/>
      <c r="EN2" s="486"/>
      <c r="EO2" s="486"/>
      <c r="EP2" s="486"/>
      <c r="EQ2" s="486"/>
      <c r="ER2" s="486"/>
      <c r="ES2" s="486"/>
      <c r="ET2" s="486"/>
      <c r="EU2" s="486"/>
      <c r="EV2" s="486"/>
      <c r="EW2" s="486"/>
      <c r="EX2" s="486"/>
      <c r="EY2" s="486"/>
      <c r="EZ2" s="486"/>
      <c r="FA2" s="486"/>
      <c r="FB2" s="486"/>
      <c r="FC2" s="486"/>
      <c r="FD2" s="486"/>
      <c r="FE2" s="486"/>
      <c r="FF2" s="486"/>
      <c r="FG2" s="486"/>
      <c r="FH2" s="486"/>
      <c r="FI2" s="486"/>
      <c r="FJ2" s="486"/>
      <c r="FK2" s="486"/>
      <c r="FL2" s="486"/>
      <c r="FM2" s="486"/>
      <c r="FN2" s="486"/>
      <c r="FO2" s="486"/>
      <c r="FP2" s="486"/>
      <c r="FQ2" s="486"/>
      <c r="FR2" s="486"/>
      <c r="FS2" s="486"/>
      <c r="FT2" s="486"/>
      <c r="FU2" s="486"/>
      <c r="FV2" s="486"/>
      <c r="FW2" s="486"/>
      <c r="FX2" s="486"/>
      <c r="FY2" s="486"/>
      <c r="FZ2" s="486"/>
      <c r="GA2" s="486"/>
      <c r="GB2" s="486"/>
      <c r="GC2" s="486"/>
      <c r="GD2" s="486"/>
      <c r="GE2" s="486"/>
      <c r="GF2" s="486"/>
      <c r="GG2" s="486"/>
      <c r="GH2" s="486"/>
      <c r="GI2" s="486"/>
      <c r="GJ2" s="486"/>
      <c r="GK2" s="486"/>
      <c r="GL2" s="486"/>
      <c r="GM2" s="486"/>
      <c r="GN2" s="486"/>
      <c r="GO2" s="486"/>
      <c r="GP2" s="486"/>
      <c r="GQ2" s="486"/>
      <c r="GR2" s="486"/>
      <c r="GS2" s="486"/>
      <c r="GT2" s="486"/>
      <c r="GU2" s="486"/>
      <c r="GV2" s="486"/>
      <c r="GW2" s="486"/>
      <c r="GX2" s="486"/>
      <c r="GY2" s="486"/>
      <c r="GZ2" s="486"/>
      <c r="HA2" s="486"/>
      <c r="HB2" s="486"/>
      <c r="HC2" s="486"/>
      <c r="HD2" s="486"/>
      <c r="HE2" s="486"/>
      <c r="HF2" s="486"/>
      <c r="HG2" s="486"/>
      <c r="HH2" s="486"/>
      <c r="HI2" s="486"/>
      <c r="HJ2" s="486"/>
      <c r="HK2" s="486"/>
      <c r="HL2" s="486"/>
      <c r="HM2" s="486"/>
      <c r="HN2" s="486"/>
      <c r="HO2" s="486"/>
      <c r="HP2" s="486"/>
      <c r="HQ2" s="486"/>
      <c r="HR2" s="486"/>
      <c r="HS2" s="486"/>
      <c r="HT2" s="486"/>
      <c r="HU2" s="486"/>
      <c r="HV2" s="486"/>
      <c r="HW2" s="486"/>
      <c r="HX2" s="486"/>
      <c r="HY2" s="486"/>
      <c r="HZ2" s="486"/>
      <c r="IA2" s="486"/>
      <c r="IB2" s="486"/>
      <c r="IC2" s="486"/>
      <c r="ID2" s="486"/>
      <c r="IE2" s="486"/>
      <c r="IF2" s="486"/>
      <c r="IG2" s="486"/>
      <c r="IH2" s="486"/>
      <c r="II2" s="486"/>
      <c r="IJ2" s="486"/>
      <c r="IK2" s="486"/>
      <c r="IL2" s="486"/>
      <c r="IM2" s="486"/>
      <c r="IN2" s="486"/>
      <c r="IO2" s="486"/>
      <c r="IP2" s="486"/>
      <c r="IQ2" s="486"/>
      <c r="IR2" s="486"/>
      <c r="IS2" s="486"/>
      <c r="IT2" s="486"/>
      <c r="IU2" s="486"/>
      <c r="IV2" s="486"/>
      <c r="IW2" s="486"/>
      <c r="IX2" s="486"/>
      <c r="IY2" s="486"/>
      <c r="IZ2" s="486"/>
      <c r="JA2" s="486"/>
      <c r="JB2" s="486"/>
      <c r="JC2" s="486"/>
      <c r="JD2" s="486"/>
      <c r="JE2" s="486"/>
      <c r="JF2" s="486"/>
      <c r="JG2" s="486"/>
      <c r="JH2" s="486"/>
      <c r="JI2" s="486"/>
      <c r="JJ2" s="486"/>
      <c r="JK2" s="486"/>
      <c r="JL2" s="486"/>
      <c r="JM2" s="486"/>
      <c r="JN2" s="486"/>
      <c r="JO2" s="486"/>
      <c r="JP2" s="486"/>
      <c r="JQ2" s="486"/>
      <c r="JR2" s="486"/>
      <c r="JS2" s="486"/>
      <c r="JT2" s="486"/>
      <c r="JU2" s="486"/>
      <c r="JV2" s="486"/>
      <c r="JW2" s="486"/>
      <c r="JX2" s="486"/>
      <c r="JY2" s="486"/>
      <c r="JZ2" s="486"/>
      <c r="KA2" s="486"/>
      <c r="KB2" s="486"/>
      <c r="KC2" s="486"/>
      <c r="KD2" s="486"/>
      <c r="KE2" s="486"/>
      <c r="KF2" s="486"/>
      <c r="KG2" s="486"/>
      <c r="KH2" s="486"/>
      <c r="KI2" s="486"/>
      <c r="KJ2" s="486"/>
      <c r="KK2" s="486"/>
      <c r="KL2" s="486"/>
      <c r="KM2" s="486"/>
      <c r="KN2" s="486"/>
      <c r="KO2" s="486"/>
      <c r="KP2" s="486"/>
      <c r="KQ2" s="486"/>
      <c r="KR2" s="486"/>
      <c r="KS2" s="486"/>
      <c r="KT2" s="486"/>
      <c r="KU2" s="486"/>
      <c r="KV2" s="486"/>
      <c r="KW2" s="486"/>
      <c r="KX2" s="486"/>
      <c r="KY2" s="486"/>
      <c r="KZ2" s="486"/>
      <c r="LA2" s="486"/>
      <c r="LB2" s="486"/>
      <c r="LC2" s="486"/>
      <c r="LD2" s="486"/>
      <c r="LE2" s="486"/>
      <c r="LF2" s="486"/>
      <c r="LG2" s="486"/>
      <c r="LH2" s="486"/>
      <c r="LI2" s="486"/>
      <c r="LJ2" s="486"/>
      <c r="LK2" s="486"/>
      <c r="LL2" s="486"/>
      <c r="LM2" s="486"/>
      <c r="LN2" s="486"/>
      <c r="LO2" s="486"/>
      <c r="LP2" s="486"/>
      <c r="LQ2" s="486"/>
      <c r="LR2" s="486"/>
      <c r="LS2" s="486"/>
      <c r="LT2" s="486"/>
      <c r="LU2" s="486"/>
      <c r="LV2" s="486"/>
      <c r="LW2" s="486"/>
      <c r="LX2" s="486"/>
      <c r="LY2" s="486"/>
      <c r="LZ2" s="486"/>
      <c r="MA2" s="486"/>
      <c r="MB2" s="486"/>
      <c r="MC2" s="486"/>
      <c r="MD2" s="486"/>
      <c r="ME2" s="486"/>
      <c r="MF2" s="486"/>
      <c r="MG2" s="486"/>
      <c r="MH2" s="486"/>
      <c r="MI2" s="486"/>
      <c r="MJ2" s="486"/>
      <c r="MK2" s="486"/>
      <c r="ML2" s="486"/>
      <c r="MM2" s="486"/>
      <c r="MN2" s="486"/>
      <c r="MO2" s="486"/>
      <c r="MP2" s="486"/>
      <c r="MQ2" s="486"/>
      <c r="MR2" s="486"/>
      <c r="MS2" s="486"/>
      <c r="MT2" s="486"/>
      <c r="MU2" s="486"/>
      <c r="MV2" s="486"/>
      <c r="MW2" s="486"/>
      <c r="MX2" s="486"/>
      <c r="MY2" s="486"/>
      <c r="MZ2" s="486"/>
      <c r="NA2" s="486"/>
      <c r="NB2" s="486"/>
      <c r="NC2" s="486"/>
      <c r="ND2" s="486"/>
      <c r="NE2" s="486"/>
      <c r="NF2" s="486"/>
      <c r="NG2" s="486"/>
      <c r="NH2" s="486"/>
      <c r="NI2" s="486"/>
      <c r="NJ2" s="486"/>
      <c r="NK2" s="486"/>
      <c r="NL2" s="486"/>
      <c r="NM2" s="486"/>
      <c r="NN2" s="486"/>
      <c r="NO2" s="486"/>
      <c r="NP2" s="486"/>
      <c r="NQ2" s="486"/>
      <c r="NR2" s="486"/>
      <c r="NS2" s="486"/>
      <c r="NT2" s="486"/>
      <c r="NU2" s="486"/>
      <c r="NV2" s="486"/>
      <c r="NW2" s="486"/>
      <c r="NX2" s="486"/>
      <c r="NY2" s="486"/>
      <c r="NZ2" s="486"/>
      <c r="OA2" s="486"/>
      <c r="OB2" s="486"/>
      <c r="OC2" s="486"/>
      <c r="OD2" s="486"/>
      <c r="OE2" s="486"/>
      <c r="OF2" s="486"/>
      <c r="OG2" s="486"/>
      <c r="OH2" s="486"/>
      <c r="OI2" s="486"/>
      <c r="OJ2" s="486"/>
      <c r="OK2" s="486"/>
      <c r="OL2" s="486"/>
      <c r="OM2" s="486"/>
      <c r="ON2" s="486"/>
      <c r="OO2" s="486"/>
      <c r="OP2" s="486"/>
      <c r="OQ2" s="486"/>
      <c r="OR2" s="486"/>
      <c r="OS2" s="486"/>
      <c r="OT2" s="486"/>
      <c r="OU2" s="486"/>
      <c r="OV2" s="486"/>
      <c r="OW2" s="486"/>
      <c r="OX2" s="486"/>
      <c r="OY2" s="486"/>
      <c r="OZ2" s="486"/>
      <c r="PA2" s="486"/>
      <c r="PB2" s="486"/>
      <c r="PC2" s="486"/>
      <c r="PD2" s="486"/>
      <c r="PE2" s="486"/>
      <c r="PF2" s="486"/>
      <c r="PG2" s="486"/>
      <c r="PH2" s="486"/>
      <c r="PI2" s="486"/>
      <c r="PJ2" s="486"/>
      <c r="PK2" s="486"/>
      <c r="PL2" s="486"/>
      <c r="PM2" s="486"/>
      <c r="PN2" s="486"/>
      <c r="PO2" s="486"/>
      <c r="PP2" s="486"/>
      <c r="PQ2" s="486"/>
      <c r="PR2" s="486"/>
      <c r="PS2" s="486"/>
      <c r="PT2" s="486"/>
      <c r="PU2" s="486"/>
      <c r="PV2" s="486"/>
      <c r="PW2" s="486"/>
      <c r="PX2" s="486"/>
      <c r="PY2" s="486"/>
      <c r="PZ2" s="486"/>
      <c r="QA2" s="486"/>
      <c r="QB2" s="486"/>
      <c r="QC2" s="486"/>
      <c r="QD2" s="486"/>
      <c r="QE2" s="486"/>
      <c r="QF2" s="486"/>
      <c r="QG2" s="486"/>
      <c r="QH2" s="486"/>
      <c r="QI2" s="486"/>
      <c r="QJ2" s="486"/>
      <c r="QK2" s="486"/>
      <c r="QL2" s="486"/>
      <c r="QM2" s="486"/>
      <c r="QN2" s="486"/>
      <c r="QO2" s="486"/>
      <c r="QP2" s="486"/>
      <c r="QQ2" s="486"/>
      <c r="QR2" s="486"/>
      <c r="QS2" s="486"/>
      <c r="QT2" s="486"/>
      <c r="QU2" s="486"/>
      <c r="QV2" s="486"/>
      <c r="QW2" s="486"/>
      <c r="QX2" s="486"/>
      <c r="QY2" s="486"/>
      <c r="QZ2" s="486"/>
      <c r="RA2" s="486"/>
      <c r="RB2" s="486"/>
      <c r="RC2" s="486"/>
      <c r="RD2" s="486"/>
      <c r="RE2" s="486"/>
      <c r="RF2" s="486"/>
      <c r="RG2" s="486"/>
      <c r="RH2" s="486"/>
      <c r="RI2" s="486"/>
      <c r="RJ2" s="486"/>
      <c r="RK2" s="486"/>
      <c r="RL2" s="486"/>
      <c r="RM2" s="486"/>
      <c r="RN2" s="486"/>
      <c r="RO2" s="486"/>
      <c r="RP2" s="486"/>
      <c r="RQ2" s="486"/>
      <c r="RR2" s="486"/>
      <c r="RS2" s="486"/>
      <c r="RT2" s="486"/>
      <c r="RU2" s="486"/>
      <c r="RV2" s="486"/>
      <c r="RW2" s="486"/>
      <c r="RX2" s="486"/>
      <c r="RY2" s="486"/>
      <c r="RZ2" s="486"/>
      <c r="SA2" s="486"/>
      <c r="SB2" s="486"/>
      <c r="SC2" s="486"/>
      <c r="SD2" s="486"/>
      <c r="SE2" s="486"/>
      <c r="SF2" s="486"/>
      <c r="SG2" s="486"/>
      <c r="SH2" s="486"/>
      <c r="SI2" s="486"/>
      <c r="SJ2" s="486"/>
      <c r="SK2" s="486"/>
      <c r="SL2" s="486"/>
      <c r="SM2" s="486"/>
      <c r="SN2" s="486"/>
      <c r="SO2" s="486"/>
      <c r="SP2" s="486"/>
      <c r="SQ2" s="486"/>
      <c r="SR2" s="486"/>
      <c r="SS2" s="486"/>
      <c r="ST2" s="486"/>
      <c r="SU2" s="486"/>
      <c r="SV2" s="486"/>
      <c r="SW2" s="486"/>
      <c r="SX2" s="486"/>
      <c r="SY2" s="486"/>
      <c r="SZ2" s="486"/>
      <c r="TA2" s="486"/>
      <c r="TB2" s="486"/>
      <c r="TC2" s="486"/>
      <c r="TD2" s="486"/>
      <c r="TE2" s="486"/>
      <c r="TF2" s="486"/>
      <c r="TG2" s="486"/>
      <c r="TH2" s="486"/>
      <c r="TI2" s="486"/>
      <c r="TJ2" s="486"/>
      <c r="TK2" s="486"/>
      <c r="TL2" s="486"/>
      <c r="TM2" s="486"/>
      <c r="TN2" s="486"/>
      <c r="TO2" s="486"/>
      <c r="TP2" s="486"/>
      <c r="TQ2" s="486"/>
      <c r="TR2" s="486"/>
      <c r="TS2" s="486"/>
      <c r="TT2" s="486"/>
      <c r="TU2" s="486"/>
      <c r="TV2" s="486"/>
      <c r="TW2" s="486"/>
      <c r="TX2" s="486"/>
      <c r="TY2" s="486"/>
      <c r="TZ2" s="486"/>
      <c r="UA2" s="486"/>
      <c r="UB2" s="486"/>
      <c r="UC2" s="486"/>
      <c r="UD2" s="486"/>
      <c r="UE2" s="486"/>
      <c r="UF2" s="486"/>
      <c r="UG2" s="486"/>
      <c r="UH2" s="486"/>
      <c r="UI2" s="486"/>
      <c r="UJ2" s="486"/>
      <c r="UK2" s="486"/>
      <c r="UL2" s="486"/>
      <c r="UM2" s="486"/>
      <c r="UN2" s="486"/>
      <c r="UO2" s="486"/>
      <c r="UP2" s="486"/>
      <c r="UQ2" s="486"/>
      <c r="UR2" s="486"/>
      <c r="US2" s="486"/>
      <c r="UT2" s="486"/>
      <c r="UU2" s="486"/>
      <c r="UV2" s="486"/>
      <c r="UW2" s="486"/>
      <c r="UX2" s="486"/>
      <c r="UY2" s="486"/>
      <c r="UZ2" s="486"/>
      <c r="VA2" s="486"/>
      <c r="VB2" s="486"/>
      <c r="VC2" s="486"/>
      <c r="VD2" s="486"/>
      <c r="VE2" s="486"/>
      <c r="VF2" s="486"/>
      <c r="VG2" s="486"/>
      <c r="VH2" s="486"/>
      <c r="VI2" s="486"/>
      <c r="VJ2" s="486"/>
      <c r="VK2" s="486"/>
      <c r="VL2" s="486"/>
      <c r="VM2" s="486"/>
      <c r="VN2" s="486"/>
      <c r="VO2" s="486"/>
      <c r="VP2" s="486"/>
      <c r="VQ2" s="486"/>
      <c r="VR2" s="486"/>
      <c r="VS2" s="486"/>
      <c r="VT2" s="486"/>
      <c r="VU2" s="486"/>
      <c r="VV2" s="486"/>
      <c r="VW2" s="486"/>
      <c r="VX2" s="486"/>
      <c r="VY2" s="486"/>
      <c r="VZ2" s="486"/>
      <c r="WA2" s="486"/>
      <c r="WB2" s="486"/>
      <c r="WC2" s="486"/>
      <c r="WD2" s="486"/>
      <c r="WE2" s="486"/>
      <c r="WF2" s="486"/>
      <c r="WG2" s="486"/>
      <c r="WH2" s="486"/>
      <c r="WI2" s="486"/>
      <c r="WJ2" s="486"/>
      <c r="WK2" s="486"/>
      <c r="WL2" s="486"/>
      <c r="WM2" s="486"/>
      <c r="WN2" s="486"/>
      <c r="WO2" s="486"/>
      <c r="WP2" s="486"/>
      <c r="WQ2" s="486"/>
      <c r="WR2" s="486"/>
      <c r="WS2" s="486"/>
      <c r="WT2" s="486"/>
      <c r="WU2" s="486"/>
      <c r="WV2" s="486"/>
      <c r="WW2" s="486"/>
      <c r="WX2" s="486"/>
      <c r="WY2" s="486"/>
      <c r="WZ2" s="486"/>
      <c r="XA2" s="486"/>
      <c r="XB2" s="486"/>
      <c r="XC2" s="486"/>
      <c r="XD2" s="486"/>
      <c r="XE2" s="486"/>
      <c r="XF2" s="486"/>
      <c r="XG2" s="486"/>
      <c r="XH2" s="486"/>
      <c r="XI2" s="486"/>
      <c r="XJ2" s="486"/>
      <c r="XK2" s="486"/>
      <c r="XL2" s="486"/>
      <c r="XM2" s="486"/>
      <c r="XN2" s="486"/>
      <c r="XO2" s="486"/>
      <c r="XP2" s="486"/>
      <c r="XQ2" s="486"/>
      <c r="XR2" s="486"/>
      <c r="XS2" s="486"/>
      <c r="XT2" s="486"/>
      <c r="XU2" s="486"/>
      <c r="XV2" s="486"/>
      <c r="XW2" s="486"/>
      <c r="XX2" s="486"/>
      <c r="XY2" s="486"/>
      <c r="XZ2" s="486"/>
      <c r="YA2" s="486"/>
      <c r="YB2" s="486"/>
      <c r="YC2" s="486"/>
      <c r="YD2" s="486"/>
      <c r="YE2" s="486"/>
      <c r="YF2" s="486"/>
      <c r="YG2" s="486"/>
      <c r="YH2" s="486"/>
      <c r="YI2" s="486"/>
      <c r="YJ2" s="486"/>
      <c r="YK2" s="486"/>
      <c r="YL2" s="486"/>
      <c r="YM2" s="486"/>
      <c r="YN2" s="486"/>
      <c r="YO2" s="486"/>
      <c r="YP2" s="486"/>
      <c r="YQ2" s="486"/>
      <c r="YR2" s="486"/>
      <c r="YS2" s="486"/>
      <c r="YT2" s="486"/>
      <c r="YU2" s="486"/>
      <c r="YV2" s="486"/>
      <c r="YW2" s="486"/>
      <c r="YX2" s="486"/>
      <c r="YY2" s="486"/>
      <c r="YZ2" s="486"/>
      <c r="ZA2" s="486"/>
      <c r="ZB2" s="486"/>
      <c r="ZC2" s="486"/>
      <c r="ZD2" s="486"/>
      <c r="ZE2" s="486"/>
      <c r="ZF2" s="486"/>
      <c r="ZG2" s="486"/>
      <c r="ZH2" s="486"/>
      <c r="ZI2" s="486"/>
      <c r="ZJ2" s="486"/>
      <c r="ZK2" s="486"/>
      <c r="ZL2" s="486"/>
      <c r="ZM2" s="486"/>
      <c r="ZN2" s="486"/>
      <c r="ZO2" s="486"/>
      <c r="ZP2" s="486"/>
      <c r="ZQ2" s="486"/>
      <c r="ZR2" s="486"/>
      <c r="ZS2" s="486"/>
      <c r="ZT2" s="486"/>
      <c r="ZU2" s="486"/>
      <c r="ZV2" s="486"/>
      <c r="ZW2" s="486"/>
      <c r="ZX2" s="486"/>
      <c r="ZY2" s="486"/>
      <c r="ZZ2" s="486"/>
      <c r="AAA2" s="486"/>
      <c r="AAB2" s="486"/>
      <c r="AAC2" s="486"/>
      <c r="AAD2" s="486"/>
      <c r="AAE2" s="486"/>
      <c r="AAF2" s="486"/>
      <c r="AAG2" s="486"/>
      <c r="AAH2" s="486"/>
      <c r="AAI2" s="486"/>
      <c r="AAJ2" s="486"/>
      <c r="AAK2" s="486"/>
      <c r="AAL2" s="486"/>
      <c r="AAM2" s="486"/>
      <c r="AAN2" s="486"/>
      <c r="AAO2" s="486"/>
      <c r="AAP2" s="486"/>
      <c r="AAQ2" s="486"/>
      <c r="AAR2" s="486"/>
      <c r="AAS2" s="486"/>
      <c r="AAT2" s="486"/>
      <c r="AAU2" s="486"/>
      <c r="AAV2" s="486"/>
      <c r="AAW2" s="486"/>
      <c r="AAX2" s="486"/>
      <c r="AAY2" s="486"/>
      <c r="AAZ2" s="486"/>
      <c r="ABA2" s="486"/>
      <c r="ABB2" s="486"/>
      <c r="ABC2" s="486"/>
      <c r="ABD2" s="486"/>
      <c r="ABE2" s="486"/>
      <c r="ABF2" s="486"/>
      <c r="ABG2" s="486"/>
      <c r="ABH2" s="486"/>
      <c r="ABI2" s="486"/>
      <c r="ABJ2" s="486"/>
      <c r="ABK2" s="486"/>
      <c r="ABL2" s="486"/>
      <c r="ABM2" s="486"/>
      <c r="ABN2" s="486"/>
      <c r="ABO2" s="486"/>
      <c r="ABP2" s="486"/>
      <c r="ABQ2" s="486"/>
      <c r="ABR2" s="486"/>
      <c r="ABS2" s="486"/>
      <c r="ABT2" s="486"/>
      <c r="ABU2" s="486"/>
      <c r="ABV2" s="486"/>
      <c r="ABW2" s="486"/>
      <c r="ABX2" s="486"/>
      <c r="ABY2" s="486"/>
      <c r="ABZ2" s="486"/>
      <c r="ACA2" s="486"/>
      <c r="ACB2" s="486"/>
      <c r="ACC2" s="486"/>
      <c r="ACD2" s="486"/>
      <c r="ACE2" s="486"/>
      <c r="ACF2" s="486"/>
      <c r="ACG2" s="486"/>
      <c r="ACH2" s="486"/>
      <c r="ACI2" s="486"/>
      <c r="ACJ2" s="486"/>
      <c r="ACK2" s="486"/>
      <c r="ACL2" s="486"/>
      <c r="ACM2" s="486"/>
      <c r="ACN2" s="486"/>
      <c r="ACO2" s="486"/>
      <c r="ACP2" s="486"/>
      <c r="ACQ2" s="486"/>
      <c r="ACR2" s="486"/>
      <c r="ACS2" s="486"/>
      <c r="ACT2" s="486"/>
      <c r="ACU2" s="486"/>
      <c r="ACV2" s="486"/>
      <c r="ACW2" s="486"/>
      <c r="ACX2" s="486"/>
      <c r="ACY2" s="486"/>
      <c r="ACZ2" s="486"/>
      <c r="ADA2" s="486"/>
      <c r="ADB2" s="486"/>
      <c r="ADC2" s="486"/>
      <c r="ADD2" s="486"/>
      <c r="ADE2" s="486"/>
      <c r="ADF2" s="486"/>
      <c r="ADG2" s="486"/>
      <c r="ADH2" s="486"/>
      <c r="ADI2" s="486"/>
      <c r="ADJ2" s="486"/>
      <c r="ADK2" s="486"/>
      <c r="ADL2" s="486"/>
      <c r="ADM2" s="486"/>
      <c r="ADN2" s="486"/>
      <c r="ADO2" s="486"/>
      <c r="ADP2" s="486"/>
      <c r="ADQ2" s="486"/>
      <c r="ADR2" s="486"/>
      <c r="ADS2" s="486"/>
      <c r="ADT2" s="486"/>
      <c r="ADU2" s="486"/>
      <c r="ADV2" s="486"/>
      <c r="ADW2" s="486"/>
      <c r="ADX2" s="486"/>
      <c r="ADY2" s="486"/>
      <c r="ADZ2" s="486"/>
      <c r="AEA2" s="486"/>
      <c r="AEB2" s="486"/>
      <c r="AEC2" s="486"/>
      <c r="AED2" s="486"/>
      <c r="AEE2" s="486"/>
      <c r="AEF2" s="486"/>
      <c r="AEG2" s="486"/>
      <c r="AEH2" s="486"/>
      <c r="AEI2" s="486"/>
      <c r="AEJ2" s="486"/>
      <c r="AEK2" s="486"/>
      <c r="AEL2" s="486"/>
      <c r="AEM2" s="486"/>
      <c r="AEN2" s="486"/>
      <c r="AEO2" s="486"/>
      <c r="AEP2" s="486"/>
      <c r="AEQ2" s="486"/>
      <c r="AER2" s="486"/>
      <c r="AES2" s="486"/>
      <c r="AET2" s="486"/>
      <c r="AEU2" s="486"/>
      <c r="AEV2" s="486"/>
      <c r="AEW2" s="486"/>
      <c r="AEX2" s="486"/>
      <c r="AEY2" s="486"/>
      <c r="AEZ2" s="486"/>
      <c r="AFA2" s="486"/>
      <c r="AFB2" s="486"/>
      <c r="AFC2" s="486"/>
      <c r="AFD2" s="486"/>
      <c r="AFE2" s="486"/>
      <c r="AFF2" s="486"/>
      <c r="AFG2" s="486"/>
      <c r="AFH2" s="486"/>
      <c r="AFI2" s="486"/>
      <c r="AFJ2" s="486"/>
      <c r="AFK2" s="486"/>
      <c r="AFL2" s="486"/>
      <c r="AFM2" s="486"/>
      <c r="AFN2" s="486"/>
      <c r="AFO2" s="486"/>
      <c r="AFP2" s="486"/>
      <c r="AFQ2" s="486"/>
      <c r="AFR2" s="486"/>
      <c r="AFS2" s="486"/>
      <c r="AFT2" s="486"/>
      <c r="AFU2" s="486"/>
      <c r="AFV2" s="486"/>
      <c r="AFW2" s="486"/>
      <c r="AFX2" s="486"/>
      <c r="AFY2" s="486"/>
      <c r="AFZ2" s="486"/>
      <c r="AGA2" s="486"/>
      <c r="AGB2" s="486"/>
      <c r="AGC2" s="486"/>
      <c r="AGD2" s="486"/>
      <c r="AGE2" s="486"/>
      <c r="AGF2" s="486"/>
      <c r="AGG2" s="486"/>
      <c r="AGH2" s="486"/>
      <c r="AGI2" s="486"/>
      <c r="AGJ2" s="486"/>
      <c r="AGK2" s="486"/>
      <c r="AGL2" s="486"/>
      <c r="AGM2" s="486"/>
      <c r="AGN2" s="486"/>
      <c r="AGO2" s="486"/>
      <c r="AGP2" s="486"/>
      <c r="AGQ2" s="486"/>
      <c r="AGR2" s="486"/>
      <c r="AGS2" s="486"/>
      <c r="AGT2" s="486"/>
      <c r="AGU2" s="486"/>
      <c r="AGV2" s="486"/>
      <c r="AGW2" s="486"/>
      <c r="AGX2" s="486"/>
      <c r="AGY2" s="486"/>
      <c r="AGZ2" s="486"/>
      <c r="AHA2" s="486"/>
      <c r="AHB2" s="486"/>
      <c r="AHC2" s="486"/>
      <c r="AHD2" s="486"/>
      <c r="AHE2" s="486"/>
      <c r="AHF2" s="486"/>
      <c r="AHG2" s="486"/>
      <c r="AHH2" s="486"/>
      <c r="AHI2" s="486"/>
      <c r="AHJ2" s="486"/>
      <c r="AHK2" s="486"/>
      <c r="AHL2" s="486"/>
      <c r="AHM2" s="486"/>
      <c r="AHN2" s="486"/>
      <c r="AHO2" s="486"/>
      <c r="AHP2" s="486"/>
      <c r="AHQ2" s="486"/>
      <c r="AHR2" s="486"/>
      <c r="AHS2" s="486"/>
      <c r="AHT2" s="486"/>
      <c r="AHU2" s="486"/>
      <c r="AHV2" s="486"/>
      <c r="AHW2" s="486"/>
      <c r="AHX2" s="486"/>
      <c r="AHY2" s="486"/>
      <c r="AHZ2" s="486"/>
      <c r="AIA2" s="486"/>
      <c r="AIB2" s="486"/>
      <c r="AIC2" s="486"/>
      <c r="AID2" s="486"/>
      <c r="AIE2" s="486"/>
      <c r="AIF2" s="486"/>
      <c r="AIG2" s="486"/>
      <c r="AIH2" s="486"/>
      <c r="AII2" s="486"/>
      <c r="AIJ2" s="486"/>
      <c r="AIK2" s="486"/>
      <c r="AIL2" s="486"/>
      <c r="AIM2" s="486"/>
      <c r="AIN2" s="486"/>
      <c r="AIO2" s="486"/>
      <c r="AIP2" s="486"/>
      <c r="AIQ2" s="486"/>
      <c r="AIR2" s="486"/>
      <c r="AIS2" s="486"/>
      <c r="AIT2" s="486"/>
      <c r="AIU2" s="486"/>
      <c r="AIV2" s="486"/>
      <c r="AIW2" s="486"/>
      <c r="AIX2" s="486"/>
      <c r="AIY2" s="486"/>
      <c r="AIZ2" s="486"/>
      <c r="AJA2" s="486"/>
      <c r="AJB2" s="486"/>
      <c r="AJC2" s="486"/>
      <c r="AJD2" s="486"/>
      <c r="AJE2" s="486"/>
      <c r="AJF2" s="486"/>
      <c r="AJG2" s="486"/>
      <c r="AJH2" s="486"/>
      <c r="AJI2" s="486"/>
      <c r="AJJ2" s="486"/>
      <c r="AJK2" s="486"/>
      <c r="AJL2" s="486"/>
      <c r="AJM2" s="486"/>
      <c r="AJN2" s="486"/>
      <c r="AJO2" s="486"/>
      <c r="AJP2" s="486"/>
      <c r="AJQ2" s="486"/>
      <c r="AJR2" s="486"/>
      <c r="AJS2" s="486"/>
      <c r="AJT2" s="486"/>
      <c r="AJU2" s="486"/>
      <c r="AJV2" s="486"/>
      <c r="AJW2" s="486"/>
      <c r="AJX2" s="486"/>
      <c r="AJY2" s="486"/>
      <c r="AJZ2" s="486"/>
      <c r="AKA2" s="486"/>
      <c r="AKB2" s="486"/>
      <c r="AKC2" s="486"/>
      <c r="AKD2" s="486"/>
      <c r="AKE2" s="486"/>
      <c r="AKF2" s="486"/>
      <c r="AKG2" s="486"/>
      <c r="AKH2" s="486"/>
      <c r="AKI2" s="486"/>
      <c r="AKJ2" s="486"/>
      <c r="AKK2" s="486"/>
      <c r="AKL2" s="486"/>
      <c r="AKM2" s="486"/>
      <c r="AKN2" s="486"/>
      <c r="AKO2" s="486"/>
      <c r="AKP2" s="486"/>
      <c r="AKQ2" s="486"/>
      <c r="AKR2" s="486"/>
      <c r="AKS2" s="486"/>
      <c r="AKT2" s="486"/>
      <c r="AKU2" s="486"/>
      <c r="AKV2" s="486"/>
      <c r="AKW2" s="486"/>
      <c r="AKX2" s="486"/>
      <c r="AKY2" s="486"/>
      <c r="AKZ2" s="486"/>
      <c r="ALA2" s="486"/>
      <c r="ALB2" s="486"/>
      <c r="ALC2" s="486"/>
      <c r="ALD2" s="486"/>
      <c r="ALE2" s="486"/>
      <c r="ALF2" s="486"/>
      <c r="ALG2" s="486"/>
      <c r="ALH2" s="486"/>
      <c r="ALI2" s="486"/>
      <c r="ALJ2" s="486"/>
      <c r="ALK2" s="486"/>
      <c r="ALL2" s="486"/>
      <c r="ALM2" s="486"/>
      <c r="ALN2" s="486"/>
      <c r="ALO2" s="486"/>
      <c r="ALP2" s="486"/>
      <c r="ALQ2" s="486"/>
      <c r="ALR2" s="486"/>
      <c r="ALS2" s="486"/>
      <c r="ALT2" s="486"/>
      <c r="ALU2" s="486"/>
      <c r="ALV2" s="486"/>
      <c r="ALW2" s="486"/>
      <c r="ALX2" s="486"/>
      <c r="ALY2" s="486"/>
      <c r="ALZ2" s="486"/>
      <c r="AMA2" s="486"/>
      <c r="AMB2" s="486"/>
      <c r="AMC2" s="486"/>
      <c r="AMD2" s="486"/>
      <c r="AME2" s="486"/>
      <c r="AMF2" s="486"/>
      <c r="AMG2" s="486"/>
      <c r="AMH2" s="486"/>
      <c r="AMI2" s="486"/>
      <c r="AMJ2" s="486"/>
      <c r="AMK2" s="486"/>
      <c r="AML2" s="486"/>
      <c r="AMM2" s="486"/>
      <c r="AMN2" s="486"/>
      <c r="AMO2" s="486"/>
      <c r="AMP2" s="486"/>
      <c r="AMQ2" s="486"/>
      <c r="AMR2" s="486"/>
      <c r="AMS2" s="486"/>
      <c r="AMT2" s="486"/>
      <c r="AMU2" s="486"/>
      <c r="AMV2" s="486"/>
      <c r="AMW2" s="486"/>
      <c r="AMX2" s="486"/>
      <c r="AMY2" s="486"/>
      <c r="AMZ2" s="486"/>
      <c r="ANA2" s="486"/>
      <c r="ANB2" s="486"/>
      <c r="ANC2" s="486"/>
      <c r="AND2" s="486"/>
      <c r="ANE2" s="486"/>
      <c r="ANF2" s="486"/>
      <c r="ANG2" s="486"/>
      <c r="ANH2" s="486"/>
      <c r="ANI2" s="486"/>
      <c r="ANJ2" s="486"/>
      <c r="ANK2" s="486"/>
      <c r="ANL2" s="486"/>
      <c r="ANM2" s="486"/>
      <c r="ANN2" s="486"/>
      <c r="ANO2" s="486"/>
      <c r="ANP2" s="486"/>
      <c r="ANQ2" s="486"/>
      <c r="ANR2" s="486"/>
      <c r="ANS2" s="486"/>
      <c r="ANT2" s="486"/>
      <c r="ANU2" s="486"/>
      <c r="ANV2" s="486"/>
      <c r="ANW2" s="486"/>
      <c r="ANX2" s="486"/>
      <c r="ANY2" s="486"/>
      <c r="ANZ2" s="486"/>
      <c r="AOA2" s="486"/>
      <c r="AOB2" s="486"/>
      <c r="AOC2" s="486"/>
      <c r="AOD2" s="486"/>
      <c r="AOE2" s="486"/>
      <c r="AOF2" s="486"/>
      <c r="AOG2" s="486"/>
      <c r="AOH2" s="486"/>
      <c r="AOI2" s="486"/>
      <c r="AOJ2" s="486"/>
      <c r="AOK2" s="486"/>
      <c r="AOL2" s="486"/>
      <c r="AOM2" s="486"/>
      <c r="AON2" s="486"/>
      <c r="AOO2" s="486"/>
      <c r="AOP2" s="486"/>
      <c r="AOQ2" s="486"/>
      <c r="AOR2" s="486"/>
      <c r="AOS2" s="486"/>
      <c r="AOT2" s="486"/>
      <c r="AOU2" s="486"/>
      <c r="AOV2" s="486"/>
      <c r="AOW2" s="486"/>
      <c r="AOX2" s="486"/>
      <c r="AOY2" s="486"/>
      <c r="AOZ2" s="486"/>
      <c r="APA2" s="486"/>
      <c r="APB2" s="486"/>
      <c r="APC2" s="486"/>
      <c r="APD2" s="486"/>
      <c r="APE2" s="486"/>
      <c r="APF2" s="486"/>
      <c r="APG2" s="486"/>
      <c r="APH2" s="486"/>
      <c r="API2" s="486"/>
      <c r="APJ2" s="486"/>
      <c r="APK2" s="486"/>
      <c r="APL2" s="486"/>
      <c r="APM2" s="486"/>
      <c r="APN2" s="486"/>
      <c r="APO2" s="486"/>
      <c r="APP2" s="486"/>
      <c r="APQ2" s="486"/>
      <c r="APR2" s="486"/>
      <c r="APS2" s="486"/>
      <c r="APT2" s="486"/>
      <c r="APU2" s="486"/>
      <c r="APV2" s="486"/>
      <c r="APW2" s="486"/>
      <c r="APX2" s="486"/>
      <c r="APY2" s="486"/>
      <c r="APZ2" s="486"/>
      <c r="AQA2" s="486"/>
      <c r="AQB2" s="486"/>
      <c r="AQC2" s="486"/>
      <c r="AQD2" s="486"/>
      <c r="AQE2" s="486"/>
      <c r="AQF2" s="486"/>
      <c r="AQG2" s="486"/>
      <c r="AQH2" s="486"/>
      <c r="AQI2" s="486"/>
      <c r="AQJ2" s="486"/>
      <c r="AQK2" s="486"/>
      <c r="AQL2" s="486"/>
      <c r="AQM2" s="486"/>
      <c r="AQN2" s="486"/>
      <c r="AQO2" s="486"/>
      <c r="AQP2" s="486"/>
      <c r="AQQ2" s="486"/>
      <c r="AQR2" s="486"/>
      <c r="AQS2" s="486"/>
      <c r="AQT2" s="486"/>
      <c r="AQU2" s="486"/>
      <c r="AQV2" s="486"/>
      <c r="AQW2" s="486"/>
      <c r="AQX2" s="486"/>
      <c r="AQY2" s="486"/>
      <c r="AQZ2" s="486"/>
      <c r="ARA2" s="486"/>
      <c r="ARB2" s="486"/>
      <c r="ARC2" s="486"/>
      <c r="ARD2" s="486"/>
      <c r="ARE2" s="486"/>
      <c r="ARF2" s="486"/>
      <c r="ARG2" s="486"/>
      <c r="ARH2" s="486"/>
      <c r="ARI2" s="486"/>
      <c r="ARJ2" s="486"/>
      <c r="ARK2" s="486"/>
      <c r="ARL2" s="486"/>
      <c r="ARM2" s="486"/>
      <c r="ARN2" s="486"/>
      <c r="ARO2" s="486"/>
      <c r="ARP2" s="486"/>
      <c r="ARQ2" s="486"/>
      <c r="ARR2" s="486"/>
      <c r="ARS2" s="486"/>
      <c r="ART2" s="486"/>
      <c r="ARU2" s="486"/>
      <c r="ARV2" s="486"/>
      <c r="ARW2" s="486"/>
      <c r="ARX2" s="486"/>
      <c r="ARY2" s="486"/>
      <c r="ARZ2" s="486"/>
      <c r="ASA2" s="486"/>
      <c r="ASB2" s="486"/>
      <c r="ASC2" s="486"/>
      <c r="ASD2" s="486"/>
      <c r="ASE2" s="486"/>
      <c r="ASF2" s="486"/>
      <c r="ASG2" s="486"/>
      <c r="ASH2" s="486"/>
      <c r="ASI2" s="486"/>
      <c r="ASJ2" s="486"/>
      <c r="ASK2" s="486"/>
      <c r="ASL2" s="486"/>
      <c r="ASM2" s="486"/>
      <c r="ASN2" s="486"/>
      <c r="ASO2" s="486"/>
      <c r="ASP2" s="486"/>
      <c r="ASQ2" s="486"/>
      <c r="ASR2" s="486"/>
      <c r="ASS2" s="486"/>
      <c r="AST2" s="486"/>
      <c r="ASU2" s="486"/>
      <c r="ASV2" s="486"/>
      <c r="ASW2" s="486"/>
      <c r="ASX2" s="486"/>
      <c r="ASY2" s="486"/>
      <c r="ASZ2" s="486"/>
      <c r="ATA2" s="486"/>
      <c r="ATB2" s="486"/>
      <c r="ATC2" s="486"/>
      <c r="ATD2" s="486"/>
      <c r="ATE2" s="486"/>
      <c r="ATF2" s="486"/>
      <c r="ATG2" s="486"/>
      <c r="ATH2" s="486"/>
      <c r="ATI2" s="486"/>
      <c r="ATJ2" s="486"/>
      <c r="ATK2" s="486"/>
      <c r="ATL2" s="486"/>
      <c r="ATM2" s="486"/>
      <c r="ATN2" s="486"/>
      <c r="ATO2" s="486"/>
      <c r="ATP2" s="486"/>
      <c r="ATQ2" s="486"/>
      <c r="ATR2" s="486"/>
      <c r="ATS2" s="486"/>
      <c r="ATT2" s="486"/>
      <c r="ATU2" s="486"/>
      <c r="ATV2" s="486"/>
      <c r="ATW2" s="486"/>
      <c r="ATX2" s="486"/>
      <c r="ATY2" s="486"/>
      <c r="ATZ2" s="486"/>
      <c r="AUA2" s="486"/>
      <c r="AUB2" s="486"/>
      <c r="AUC2" s="486"/>
      <c r="AUD2" s="486"/>
      <c r="AUE2" s="486"/>
      <c r="AUF2" s="486"/>
      <c r="AUG2" s="486"/>
      <c r="AUH2" s="486"/>
      <c r="AUI2" s="486"/>
      <c r="AUJ2" s="486"/>
      <c r="AUK2" s="486"/>
      <c r="AUL2" s="486"/>
      <c r="AUM2" s="486"/>
      <c r="AUN2" s="486"/>
      <c r="AUO2" s="486"/>
      <c r="AUP2" s="486"/>
      <c r="AUQ2" s="486"/>
      <c r="AUR2" s="486"/>
      <c r="AUS2" s="486"/>
      <c r="AUT2" s="486"/>
      <c r="AUU2" s="486"/>
      <c r="AUV2" s="486"/>
      <c r="AUW2" s="486"/>
      <c r="AUX2" s="486"/>
      <c r="AUY2" s="486"/>
      <c r="AUZ2" s="486"/>
      <c r="AVA2" s="486"/>
      <c r="AVB2" s="486"/>
      <c r="AVC2" s="486"/>
      <c r="AVD2" s="486"/>
      <c r="AVE2" s="486"/>
      <c r="AVF2" s="486"/>
      <c r="AVG2" s="486"/>
      <c r="AVH2" s="486"/>
      <c r="AVI2" s="486"/>
      <c r="AVJ2" s="486"/>
      <c r="AVK2" s="486"/>
      <c r="AVL2" s="486"/>
      <c r="AVM2" s="486"/>
      <c r="AVN2" s="486"/>
      <c r="AVO2" s="486"/>
      <c r="AVP2" s="486"/>
      <c r="AVQ2" s="486"/>
      <c r="AVR2" s="486"/>
      <c r="AVS2" s="486"/>
      <c r="AVT2" s="486"/>
      <c r="AVU2" s="486"/>
      <c r="AVV2" s="486"/>
      <c r="AVW2" s="486"/>
      <c r="AVX2" s="486"/>
      <c r="AVY2" s="486"/>
      <c r="AVZ2" s="486"/>
      <c r="AWA2" s="486"/>
      <c r="AWB2" s="486"/>
      <c r="AWC2" s="486"/>
      <c r="AWD2" s="486"/>
      <c r="AWE2" s="486"/>
      <c r="AWF2" s="486"/>
      <c r="AWG2" s="486"/>
      <c r="AWH2" s="486"/>
      <c r="AWI2" s="486"/>
      <c r="AWJ2" s="486"/>
      <c r="AWK2" s="486"/>
      <c r="AWL2" s="486"/>
      <c r="AWM2" s="486"/>
      <c r="AWN2" s="486"/>
      <c r="AWO2" s="486"/>
      <c r="AWP2" s="486"/>
      <c r="AWQ2" s="486"/>
      <c r="AWR2" s="486"/>
      <c r="AWS2" s="486"/>
      <c r="AWT2" s="486"/>
      <c r="AWU2" s="486"/>
      <c r="AWV2" s="486"/>
      <c r="AWW2" s="486"/>
      <c r="AWX2" s="486"/>
      <c r="AWY2" s="486"/>
      <c r="AWZ2" s="486"/>
      <c r="AXA2" s="486"/>
      <c r="AXB2" s="486"/>
      <c r="AXC2" s="486"/>
      <c r="AXD2" s="486"/>
      <c r="AXE2" s="486"/>
      <c r="AXF2" s="486"/>
      <c r="AXG2" s="486"/>
      <c r="AXH2" s="486"/>
      <c r="AXI2" s="486"/>
      <c r="AXJ2" s="486"/>
      <c r="AXK2" s="486"/>
      <c r="AXL2" s="486"/>
      <c r="AXM2" s="486"/>
      <c r="AXN2" s="486"/>
      <c r="AXO2" s="486"/>
      <c r="AXP2" s="486"/>
      <c r="AXQ2" s="486"/>
      <c r="AXR2" s="486"/>
      <c r="AXS2" s="486"/>
      <c r="AXT2" s="486"/>
      <c r="AXU2" s="486"/>
      <c r="AXV2" s="486"/>
      <c r="AXW2" s="486"/>
      <c r="AXX2" s="486"/>
      <c r="AXY2" s="486"/>
      <c r="AXZ2" s="486"/>
      <c r="AYA2" s="486"/>
      <c r="AYB2" s="486"/>
      <c r="AYC2" s="486"/>
      <c r="AYD2" s="486"/>
      <c r="AYE2" s="486"/>
      <c r="AYF2" s="486"/>
      <c r="AYG2" s="486"/>
      <c r="AYH2" s="486"/>
      <c r="AYI2" s="486"/>
      <c r="AYJ2" s="486"/>
      <c r="AYK2" s="486"/>
      <c r="AYL2" s="486"/>
      <c r="AYM2" s="486"/>
      <c r="AYN2" s="486"/>
      <c r="AYO2" s="486"/>
      <c r="AYP2" s="486"/>
      <c r="AYQ2" s="486"/>
      <c r="AYR2" s="486"/>
      <c r="AYS2" s="486"/>
      <c r="AYT2" s="486"/>
      <c r="AYU2" s="486"/>
      <c r="AYV2" s="486"/>
      <c r="AYW2" s="486"/>
      <c r="AYX2" s="486"/>
      <c r="AYY2" s="486"/>
      <c r="AYZ2" s="486"/>
      <c r="AZA2" s="486"/>
      <c r="AZB2" s="486"/>
      <c r="AZC2" s="486"/>
      <c r="AZD2" s="486"/>
      <c r="AZE2" s="486"/>
      <c r="AZF2" s="486"/>
      <c r="AZG2" s="486"/>
      <c r="AZH2" s="486"/>
      <c r="AZI2" s="486"/>
      <c r="AZJ2" s="486"/>
      <c r="AZK2" s="486"/>
      <c r="AZL2" s="486"/>
      <c r="AZM2" s="486"/>
      <c r="AZN2" s="486"/>
      <c r="AZO2" s="486"/>
      <c r="AZP2" s="486"/>
      <c r="AZQ2" s="486"/>
      <c r="AZR2" s="486"/>
      <c r="AZS2" s="486"/>
      <c r="AZT2" s="486"/>
      <c r="AZU2" s="486"/>
      <c r="AZV2" s="486"/>
      <c r="AZW2" s="486"/>
      <c r="AZX2" s="486"/>
      <c r="AZY2" s="486"/>
      <c r="AZZ2" s="486"/>
      <c r="BAA2" s="486"/>
      <c r="BAB2" s="486"/>
      <c r="BAC2" s="486"/>
      <c r="BAD2" s="486"/>
      <c r="BAE2" s="486"/>
      <c r="BAF2" s="486"/>
      <c r="BAG2" s="486"/>
      <c r="BAH2" s="486"/>
      <c r="BAI2" s="486"/>
      <c r="BAJ2" s="486"/>
      <c r="BAK2" s="486"/>
      <c r="BAL2" s="486"/>
      <c r="BAM2" s="486"/>
      <c r="BAN2" s="486"/>
      <c r="BAO2" s="486"/>
      <c r="BAP2" s="486"/>
      <c r="BAQ2" s="486"/>
      <c r="BAR2" s="486"/>
      <c r="BAS2" s="486"/>
      <c r="BAT2" s="486"/>
      <c r="BAU2" s="486"/>
      <c r="BAV2" s="486"/>
      <c r="BAW2" s="486"/>
      <c r="BAX2" s="486"/>
      <c r="BAY2" s="486"/>
      <c r="BAZ2" s="486"/>
      <c r="BBA2" s="486"/>
      <c r="BBB2" s="486"/>
      <c r="BBC2" s="486"/>
      <c r="BBD2" s="486"/>
      <c r="BBE2" s="486"/>
      <c r="BBF2" s="486"/>
      <c r="BBG2" s="486"/>
      <c r="BBH2" s="486"/>
      <c r="BBI2" s="486"/>
      <c r="BBJ2" s="486"/>
      <c r="BBK2" s="486"/>
      <c r="BBL2" s="486"/>
      <c r="BBM2" s="486"/>
      <c r="BBN2" s="486"/>
      <c r="BBO2" s="486"/>
      <c r="BBP2" s="486"/>
      <c r="BBQ2" s="486"/>
      <c r="BBR2" s="486"/>
      <c r="BBS2" s="486"/>
      <c r="BBT2" s="486"/>
      <c r="BBU2" s="486"/>
      <c r="BBV2" s="486"/>
      <c r="BBW2" s="486"/>
      <c r="BBX2" s="486"/>
      <c r="BBY2" s="486"/>
      <c r="BBZ2" s="486"/>
      <c r="BCA2" s="486"/>
      <c r="BCB2" s="486"/>
      <c r="BCC2" s="486"/>
      <c r="BCD2" s="486"/>
      <c r="BCE2" s="486"/>
      <c r="BCF2" s="486"/>
      <c r="BCG2" s="486"/>
      <c r="BCH2" s="486"/>
      <c r="BCI2" s="486"/>
      <c r="BCJ2" s="486"/>
      <c r="BCK2" s="486"/>
      <c r="BCL2" s="486"/>
      <c r="BCM2" s="486"/>
      <c r="BCN2" s="486"/>
      <c r="BCO2" s="486"/>
      <c r="BCP2" s="486"/>
      <c r="BCQ2" s="486"/>
      <c r="BCR2" s="486"/>
      <c r="BCS2" s="486"/>
      <c r="BCT2" s="486"/>
      <c r="BCU2" s="486"/>
      <c r="BCV2" s="486"/>
      <c r="BCW2" s="486"/>
      <c r="BCX2" s="486"/>
      <c r="BCY2" s="486"/>
      <c r="BCZ2" s="486"/>
      <c r="BDA2" s="486"/>
      <c r="BDB2" s="486"/>
      <c r="BDC2" s="486"/>
      <c r="BDD2" s="486"/>
      <c r="BDE2" s="486"/>
      <c r="BDF2" s="486"/>
      <c r="BDG2" s="486"/>
      <c r="BDH2" s="486"/>
      <c r="BDI2" s="486"/>
      <c r="BDJ2" s="486"/>
      <c r="BDK2" s="486"/>
      <c r="BDL2" s="486"/>
      <c r="BDM2" s="486"/>
      <c r="BDN2" s="486"/>
      <c r="BDO2" s="486"/>
      <c r="BDP2" s="486"/>
      <c r="BDQ2" s="486"/>
      <c r="BDR2" s="486"/>
      <c r="BDS2" s="486"/>
      <c r="BDT2" s="486"/>
      <c r="BDU2" s="486"/>
      <c r="BDV2" s="486"/>
      <c r="BDW2" s="486"/>
      <c r="BDX2" s="486"/>
      <c r="BDY2" s="486"/>
      <c r="BDZ2" s="486"/>
      <c r="BEA2" s="486"/>
      <c r="BEB2" s="486"/>
      <c r="BEC2" s="486"/>
      <c r="BED2" s="486"/>
      <c r="BEE2" s="486"/>
      <c r="BEF2" s="486"/>
      <c r="BEG2" s="486"/>
      <c r="BEH2" s="486"/>
      <c r="BEI2" s="486"/>
      <c r="BEJ2" s="486"/>
      <c r="BEK2" s="486"/>
      <c r="BEL2" s="486"/>
      <c r="BEM2" s="486"/>
      <c r="BEN2" s="486"/>
      <c r="BEO2" s="486"/>
      <c r="BEP2" s="486"/>
      <c r="BEQ2" s="486"/>
      <c r="BER2" s="486"/>
      <c r="BES2" s="486"/>
      <c r="BET2" s="486"/>
      <c r="BEU2" s="486"/>
      <c r="BEV2" s="486"/>
      <c r="BEW2" s="486"/>
      <c r="BEX2" s="486"/>
      <c r="BEY2" s="486"/>
      <c r="BEZ2" s="486"/>
      <c r="BFA2" s="486"/>
      <c r="BFB2" s="486"/>
      <c r="BFC2" s="486"/>
      <c r="BFD2" s="486"/>
      <c r="BFE2" s="486"/>
      <c r="BFF2" s="486"/>
      <c r="BFG2" s="486"/>
      <c r="BFH2" s="486"/>
      <c r="BFI2" s="486"/>
      <c r="BFJ2" s="486"/>
      <c r="BFK2" s="486"/>
      <c r="BFL2" s="486"/>
      <c r="BFM2" s="486"/>
      <c r="BFN2" s="486"/>
      <c r="BFO2" s="486"/>
      <c r="BFP2" s="486"/>
      <c r="BFQ2" s="486"/>
      <c r="BFR2" s="486"/>
      <c r="BFS2" s="486"/>
      <c r="BFT2" s="486"/>
      <c r="BFU2" s="486"/>
      <c r="BFV2" s="486"/>
      <c r="BFW2" s="486"/>
      <c r="BFX2" s="486"/>
      <c r="BFY2" s="486"/>
      <c r="BFZ2" s="486"/>
      <c r="BGA2" s="486"/>
      <c r="BGB2" s="486"/>
      <c r="BGC2" s="486"/>
      <c r="BGD2" s="486"/>
      <c r="BGE2" s="486"/>
      <c r="BGF2" s="486"/>
      <c r="BGG2" s="486"/>
      <c r="BGH2" s="486"/>
      <c r="BGI2" s="486"/>
      <c r="BGJ2" s="486"/>
      <c r="BGK2" s="486"/>
      <c r="BGL2" s="486"/>
      <c r="BGM2" s="486"/>
      <c r="BGN2" s="486"/>
      <c r="BGO2" s="486"/>
      <c r="BGP2" s="486"/>
      <c r="BGQ2" s="486"/>
      <c r="BGR2" s="486"/>
      <c r="BGS2" s="486"/>
      <c r="BGT2" s="486"/>
      <c r="BGU2" s="486"/>
      <c r="BGV2" s="486"/>
      <c r="BGW2" s="486"/>
      <c r="BGX2" s="486"/>
      <c r="BGY2" s="486"/>
      <c r="BGZ2" s="486"/>
      <c r="BHA2" s="486"/>
      <c r="BHB2" s="486"/>
      <c r="BHC2" s="486"/>
      <c r="BHD2" s="486"/>
      <c r="BHE2" s="486"/>
      <c r="BHF2" s="486"/>
      <c r="BHG2" s="486"/>
      <c r="BHH2" s="486"/>
      <c r="BHI2" s="486"/>
      <c r="BHJ2" s="486"/>
      <c r="BHK2" s="486"/>
      <c r="BHL2" s="486"/>
      <c r="BHM2" s="486"/>
      <c r="BHN2" s="486"/>
      <c r="BHO2" s="486"/>
      <c r="BHP2" s="486"/>
      <c r="BHQ2" s="486"/>
      <c r="BHR2" s="486"/>
      <c r="BHS2" s="486"/>
      <c r="BHT2" s="486"/>
      <c r="BHU2" s="486"/>
      <c r="BHV2" s="486"/>
      <c r="BHW2" s="486"/>
      <c r="BHX2" s="486"/>
      <c r="BHY2" s="486"/>
      <c r="BHZ2" s="486"/>
      <c r="BIA2" s="486"/>
      <c r="BIB2" s="486"/>
      <c r="BIC2" s="486"/>
      <c r="BID2" s="486"/>
      <c r="BIE2" s="486"/>
      <c r="BIF2" s="486"/>
      <c r="BIG2" s="486"/>
      <c r="BIH2" s="486"/>
      <c r="BII2" s="486"/>
      <c r="BIJ2" s="486"/>
      <c r="BIK2" s="486"/>
      <c r="BIL2" s="486"/>
      <c r="BIM2" s="486"/>
      <c r="BIN2" s="486"/>
      <c r="BIO2" s="486"/>
      <c r="BIP2" s="486"/>
      <c r="BIQ2" s="486"/>
      <c r="BIR2" s="486"/>
      <c r="BIS2" s="486"/>
      <c r="BIT2" s="486"/>
      <c r="BIU2" s="486"/>
      <c r="BIV2" s="486"/>
      <c r="BIW2" s="486"/>
      <c r="BIX2" s="486"/>
      <c r="BIY2" s="486"/>
      <c r="BIZ2" s="486"/>
      <c r="BJA2" s="486"/>
      <c r="BJB2" s="486"/>
      <c r="BJC2" s="486"/>
      <c r="BJD2" s="486"/>
      <c r="BJE2" s="486"/>
      <c r="BJF2" s="486"/>
      <c r="BJG2" s="486"/>
      <c r="BJH2" s="486"/>
      <c r="BJI2" s="486"/>
      <c r="BJJ2" s="486"/>
      <c r="BJK2" s="486"/>
      <c r="BJL2" s="486"/>
      <c r="BJM2" s="486"/>
      <c r="BJN2" s="486"/>
      <c r="BJO2" s="486"/>
      <c r="BJP2" s="486"/>
      <c r="BJQ2" s="486"/>
      <c r="BJR2" s="486"/>
      <c r="BJS2" s="486"/>
      <c r="BJT2" s="486"/>
      <c r="BJU2" s="486"/>
      <c r="BJV2" s="486"/>
      <c r="BJW2" s="486"/>
      <c r="BJX2" s="486"/>
      <c r="BJY2" s="486"/>
      <c r="BJZ2" s="486"/>
      <c r="BKA2" s="486"/>
      <c r="BKB2" s="486"/>
      <c r="BKC2" s="486"/>
      <c r="BKD2" s="486"/>
      <c r="BKE2" s="486"/>
      <c r="BKF2" s="486"/>
      <c r="BKG2" s="486"/>
      <c r="BKH2" s="486"/>
      <c r="BKI2" s="486"/>
      <c r="BKJ2" s="486"/>
      <c r="BKK2" s="486"/>
      <c r="BKL2" s="486"/>
      <c r="BKM2" s="486"/>
      <c r="BKN2" s="486"/>
      <c r="BKO2" s="486"/>
      <c r="BKP2" s="486"/>
      <c r="BKQ2" s="486"/>
      <c r="BKR2" s="486"/>
      <c r="BKS2" s="486"/>
      <c r="BKT2" s="486"/>
      <c r="BKU2" s="486"/>
      <c r="BKV2" s="486"/>
      <c r="BKW2" s="486"/>
      <c r="BKX2" s="486"/>
      <c r="BKY2" s="486"/>
      <c r="BKZ2" s="486"/>
      <c r="BLA2" s="486"/>
      <c r="BLB2" s="486"/>
      <c r="BLC2" s="486"/>
      <c r="BLD2" s="486"/>
      <c r="BLE2" s="486"/>
      <c r="BLF2" s="486"/>
      <c r="BLG2" s="486"/>
      <c r="BLH2" s="486"/>
      <c r="BLI2" s="486"/>
      <c r="BLJ2" s="486"/>
      <c r="BLK2" s="486"/>
      <c r="BLL2" s="486"/>
      <c r="BLM2" s="486"/>
      <c r="BLN2" s="486"/>
      <c r="BLO2" s="486"/>
      <c r="BLP2" s="486"/>
      <c r="BLQ2" s="486"/>
      <c r="BLR2" s="486"/>
      <c r="BLS2" s="486"/>
      <c r="BLT2" s="486"/>
      <c r="BLU2" s="486"/>
      <c r="BLV2" s="486"/>
      <c r="BLW2" s="486"/>
      <c r="BLX2" s="486"/>
      <c r="BLY2" s="486"/>
      <c r="BLZ2" s="486"/>
      <c r="BMA2" s="486"/>
      <c r="BMB2" s="486"/>
      <c r="BMC2" s="486"/>
      <c r="BMD2" s="486"/>
      <c r="BME2" s="486"/>
      <c r="BMF2" s="486"/>
      <c r="BMG2" s="486"/>
      <c r="BMH2" s="486"/>
      <c r="BMI2" s="486"/>
      <c r="BMJ2" s="486"/>
      <c r="BMK2" s="486"/>
      <c r="BML2" s="486"/>
      <c r="BMM2" s="486"/>
      <c r="BMN2" s="486"/>
      <c r="BMO2" s="486"/>
      <c r="BMP2" s="486"/>
      <c r="BMQ2" s="486"/>
      <c r="BMR2" s="486"/>
      <c r="BMS2" s="486"/>
      <c r="BMT2" s="486"/>
      <c r="BMU2" s="486"/>
      <c r="BMV2" s="486"/>
      <c r="BMW2" s="486"/>
      <c r="BMX2" s="486"/>
      <c r="BMY2" s="486"/>
      <c r="BMZ2" s="486"/>
      <c r="BNA2" s="486"/>
      <c r="BNB2" s="486"/>
      <c r="BNC2" s="486"/>
      <c r="BND2" s="486"/>
      <c r="BNE2" s="486"/>
      <c r="BNF2" s="486"/>
      <c r="BNG2" s="486"/>
      <c r="BNH2" s="486"/>
      <c r="BNI2" s="486"/>
      <c r="BNJ2" s="486"/>
      <c r="BNK2" s="486"/>
      <c r="BNL2" s="486"/>
      <c r="BNM2" s="486"/>
      <c r="BNN2" s="486"/>
      <c r="BNO2" s="486"/>
      <c r="BNP2" s="486"/>
      <c r="BNQ2" s="486"/>
      <c r="BNR2" s="486"/>
      <c r="BNS2" s="486"/>
      <c r="BNT2" s="486"/>
      <c r="BNU2" s="486"/>
      <c r="BNV2" s="486"/>
      <c r="BNW2" s="486"/>
      <c r="BNX2" s="486"/>
      <c r="BNY2" s="486"/>
      <c r="BNZ2" s="486"/>
      <c r="BOA2" s="486"/>
      <c r="BOB2" s="486"/>
      <c r="BOC2" s="486"/>
      <c r="BOD2" s="486"/>
      <c r="BOE2" s="486"/>
      <c r="BOF2" s="486"/>
      <c r="BOG2" s="486"/>
      <c r="BOH2" s="486"/>
      <c r="BOI2" s="486"/>
      <c r="BOJ2" s="486"/>
      <c r="BOK2" s="486"/>
      <c r="BOL2" s="486"/>
      <c r="BOM2" s="486"/>
      <c r="BON2" s="486"/>
      <c r="BOO2" s="486"/>
      <c r="BOP2" s="486"/>
      <c r="BOQ2" s="486"/>
      <c r="BOR2" s="486"/>
      <c r="BOS2" s="486"/>
      <c r="BOT2" s="486"/>
      <c r="BOU2" s="486"/>
      <c r="BOV2" s="486"/>
      <c r="BOW2" s="486"/>
      <c r="BOX2" s="486"/>
      <c r="BOY2" s="486"/>
      <c r="BOZ2" s="486"/>
      <c r="BPA2" s="486"/>
      <c r="BPB2" s="486"/>
      <c r="BPC2" s="486"/>
      <c r="BPD2" s="486"/>
      <c r="BPE2" s="486"/>
      <c r="BPF2" s="486"/>
      <c r="BPG2" s="486"/>
      <c r="BPH2" s="486"/>
      <c r="BPI2" s="486"/>
      <c r="BPJ2" s="486"/>
      <c r="BPK2" s="486"/>
      <c r="BPL2" s="486"/>
      <c r="BPM2" s="486"/>
      <c r="BPN2" s="486"/>
      <c r="BPO2" s="486"/>
      <c r="BPP2" s="486"/>
      <c r="BPQ2" s="486"/>
      <c r="BPR2" s="486"/>
      <c r="BPS2" s="486"/>
      <c r="BPT2" s="486"/>
      <c r="BPU2" s="486"/>
      <c r="BPV2" s="486"/>
      <c r="BPW2" s="486"/>
      <c r="BPX2" s="486"/>
      <c r="BPY2" s="486"/>
      <c r="BPZ2" s="486"/>
      <c r="BQA2" s="486"/>
      <c r="BQB2" s="486"/>
      <c r="BQC2" s="486"/>
      <c r="BQD2" s="486"/>
      <c r="BQE2" s="486"/>
      <c r="BQF2" s="486"/>
      <c r="BQG2" s="486"/>
      <c r="BQH2" s="486"/>
      <c r="BQI2" s="486"/>
      <c r="BQJ2" s="486"/>
      <c r="BQK2" s="486"/>
      <c r="BQL2" s="486"/>
      <c r="BQM2" s="486"/>
      <c r="BQN2" s="486"/>
      <c r="BQO2" s="486"/>
      <c r="BQP2" s="486"/>
      <c r="BQQ2" s="486"/>
      <c r="BQR2" s="486"/>
      <c r="BQS2" s="486"/>
      <c r="BQT2" s="486"/>
      <c r="BQU2" s="486"/>
      <c r="BQV2" s="486"/>
      <c r="BQW2" s="486"/>
      <c r="BQX2" s="486"/>
      <c r="BQY2" s="486"/>
      <c r="BQZ2" s="486"/>
      <c r="BRA2" s="486"/>
      <c r="BRB2" s="486"/>
      <c r="BRC2" s="486"/>
      <c r="BRD2" s="486"/>
      <c r="BRE2" s="486"/>
      <c r="BRF2" s="486"/>
      <c r="BRG2" s="486"/>
      <c r="BRH2" s="486"/>
      <c r="BRI2" s="486"/>
      <c r="BRJ2" s="486"/>
      <c r="BRK2" s="486"/>
      <c r="BRL2" s="486"/>
      <c r="BRM2" s="486"/>
      <c r="BRN2" s="486"/>
      <c r="BRO2" s="486"/>
      <c r="BRP2" s="486"/>
      <c r="BRQ2" s="486"/>
      <c r="BRR2" s="486"/>
      <c r="BRS2" s="486"/>
      <c r="BRT2" s="486"/>
      <c r="BRU2" s="486"/>
      <c r="BRV2" s="486"/>
      <c r="BRW2" s="486"/>
      <c r="BRX2" s="486"/>
      <c r="BRY2" s="486"/>
      <c r="BRZ2" s="486"/>
      <c r="BSA2" s="486"/>
      <c r="BSB2" s="486"/>
      <c r="BSC2" s="486"/>
      <c r="BSD2" s="486"/>
      <c r="BSE2" s="486"/>
      <c r="BSF2" s="486"/>
      <c r="BSG2" s="486"/>
      <c r="BSH2" s="486"/>
      <c r="BSI2" s="486"/>
      <c r="BSJ2" s="486"/>
      <c r="BSK2" s="486"/>
      <c r="BSL2" s="486"/>
      <c r="BSM2" s="486"/>
      <c r="BSN2" s="486"/>
      <c r="BSO2" s="486"/>
      <c r="BSP2" s="486"/>
      <c r="BSQ2" s="486"/>
      <c r="BSR2" s="486"/>
      <c r="BSS2" s="486"/>
      <c r="BST2" s="486"/>
      <c r="BSU2" s="486"/>
      <c r="BSV2" s="486"/>
      <c r="BSW2" s="486"/>
      <c r="BSX2" s="486"/>
      <c r="BSY2" s="486"/>
      <c r="BSZ2" s="486"/>
      <c r="BTA2" s="486"/>
      <c r="BTB2" s="486"/>
      <c r="BTC2" s="486"/>
      <c r="BTD2" s="486"/>
      <c r="BTE2" s="486"/>
      <c r="BTF2" s="486"/>
      <c r="BTG2" s="486"/>
      <c r="BTH2" s="486"/>
      <c r="BTI2" s="486"/>
      <c r="BTJ2" s="486"/>
      <c r="BTK2" s="486"/>
      <c r="BTL2" s="486"/>
      <c r="BTM2" s="486"/>
      <c r="BTN2" s="486"/>
      <c r="BTO2" s="486"/>
      <c r="BTP2" s="486"/>
      <c r="BTQ2" s="486"/>
      <c r="BTR2" s="486"/>
      <c r="BTS2" s="486"/>
      <c r="BTT2" s="486"/>
      <c r="BTU2" s="486"/>
      <c r="BTV2" s="486"/>
      <c r="BTW2" s="486"/>
      <c r="BTX2" s="486"/>
      <c r="BTY2" s="486"/>
      <c r="BTZ2" s="486"/>
      <c r="BUA2" s="486"/>
      <c r="BUB2" s="486"/>
      <c r="BUC2" s="486"/>
      <c r="BUD2" s="486"/>
      <c r="BUE2" s="486"/>
      <c r="BUF2" s="486"/>
      <c r="BUG2" s="486"/>
      <c r="BUH2" s="486"/>
      <c r="BUI2" s="486"/>
      <c r="BUJ2" s="486"/>
      <c r="BUK2" s="486"/>
      <c r="BUL2" s="486"/>
      <c r="BUM2" s="486"/>
      <c r="BUN2" s="486"/>
      <c r="BUO2" s="486"/>
      <c r="BUP2" s="486"/>
      <c r="BUQ2" s="486"/>
      <c r="BUR2" s="486"/>
      <c r="BUS2" s="486"/>
      <c r="BUT2" s="486"/>
      <c r="BUU2" s="486"/>
      <c r="BUV2" s="486"/>
      <c r="BUW2" s="486"/>
      <c r="BUX2" s="486"/>
      <c r="BUY2" s="486"/>
      <c r="BUZ2" s="486"/>
      <c r="BVA2" s="486"/>
      <c r="BVB2" s="486"/>
      <c r="BVC2" s="486"/>
      <c r="BVD2" s="486"/>
      <c r="BVE2" s="486"/>
      <c r="BVF2" s="486"/>
      <c r="BVG2" s="486"/>
      <c r="BVH2" s="486"/>
      <c r="BVI2" s="486"/>
      <c r="BVJ2" s="486"/>
      <c r="BVK2" s="486"/>
      <c r="BVL2" s="486"/>
      <c r="BVM2" s="486"/>
      <c r="BVN2" s="486"/>
      <c r="BVO2" s="486"/>
      <c r="BVP2" s="486"/>
      <c r="BVQ2" s="486"/>
      <c r="BVR2" s="486"/>
      <c r="BVS2" s="486"/>
      <c r="BVT2" s="486"/>
      <c r="BVU2" s="486"/>
      <c r="BVV2" s="486"/>
      <c r="BVW2" s="486"/>
      <c r="BVX2" s="486"/>
      <c r="BVY2" s="486"/>
      <c r="BVZ2" s="486"/>
      <c r="BWA2" s="486"/>
      <c r="BWB2" s="486"/>
      <c r="BWC2" s="486"/>
      <c r="BWD2" s="486"/>
      <c r="BWE2" s="486"/>
      <c r="BWF2" s="486"/>
      <c r="BWG2" s="486"/>
      <c r="BWH2" s="486"/>
      <c r="BWI2" s="486"/>
      <c r="BWJ2" s="486"/>
      <c r="BWK2" s="486"/>
      <c r="BWL2" s="486"/>
      <c r="BWM2" s="486"/>
      <c r="BWN2" s="486"/>
      <c r="BWO2" s="486"/>
      <c r="BWP2" s="486"/>
      <c r="BWQ2" s="486"/>
      <c r="BWR2" s="486"/>
      <c r="BWS2" s="486"/>
      <c r="BWT2" s="486"/>
      <c r="BWU2" s="486"/>
      <c r="BWV2" s="486"/>
      <c r="BWW2" s="486"/>
      <c r="BWX2" s="486"/>
      <c r="BWY2" s="486"/>
      <c r="BWZ2" s="486"/>
      <c r="BXA2" s="486"/>
      <c r="BXB2" s="486"/>
      <c r="BXC2" s="486"/>
      <c r="BXD2" s="486"/>
      <c r="BXE2" s="486"/>
      <c r="BXF2" s="486"/>
      <c r="BXG2" s="486"/>
      <c r="BXH2" s="486"/>
      <c r="BXI2" s="486"/>
      <c r="BXJ2" s="486"/>
      <c r="BXK2" s="486"/>
      <c r="BXL2" s="486"/>
      <c r="BXM2" s="486"/>
      <c r="BXN2" s="486"/>
      <c r="BXO2" s="486"/>
      <c r="BXP2" s="486"/>
      <c r="BXQ2" s="486"/>
      <c r="BXR2" s="486"/>
      <c r="BXS2" s="486"/>
      <c r="BXT2" s="486"/>
      <c r="BXU2" s="486"/>
      <c r="BXV2" s="486"/>
      <c r="BXW2" s="486"/>
      <c r="BXX2" s="486"/>
      <c r="BXY2" s="486"/>
      <c r="BXZ2" s="486"/>
      <c r="BYA2" s="486"/>
      <c r="BYB2" s="486"/>
      <c r="BYC2" s="486"/>
      <c r="BYD2" s="486"/>
      <c r="BYE2" s="486"/>
      <c r="BYF2" s="486"/>
      <c r="BYG2" s="486"/>
      <c r="BYH2" s="486"/>
      <c r="BYI2" s="486"/>
      <c r="BYJ2" s="486"/>
      <c r="BYK2" s="486"/>
      <c r="BYL2" s="486"/>
      <c r="BYM2" s="486"/>
      <c r="BYN2" s="486"/>
      <c r="BYO2" s="486"/>
      <c r="BYP2" s="486"/>
      <c r="BYQ2" s="486"/>
      <c r="BYR2" s="486"/>
      <c r="BYS2" s="486"/>
      <c r="BYT2" s="486"/>
      <c r="BYU2" s="486"/>
      <c r="BYV2" s="486"/>
      <c r="BYW2" s="486"/>
      <c r="BYX2" s="486"/>
      <c r="BYY2" s="486"/>
      <c r="BYZ2" s="486"/>
      <c r="BZA2" s="486"/>
      <c r="BZB2" s="486"/>
      <c r="BZC2" s="486"/>
      <c r="BZD2" s="486"/>
      <c r="BZE2" s="486"/>
      <c r="BZF2" s="486"/>
      <c r="BZG2" s="486"/>
      <c r="BZH2" s="486"/>
      <c r="BZI2" s="486"/>
      <c r="BZJ2" s="486"/>
      <c r="BZK2" s="486"/>
      <c r="BZL2" s="486"/>
      <c r="BZM2" s="486"/>
      <c r="BZN2" s="486"/>
      <c r="BZO2" s="486"/>
      <c r="BZP2" s="486"/>
      <c r="BZQ2" s="486"/>
      <c r="BZR2" s="486"/>
      <c r="BZS2" s="486"/>
      <c r="BZT2" s="486"/>
      <c r="BZU2" s="486"/>
      <c r="BZV2" s="486"/>
      <c r="BZW2" s="486"/>
      <c r="BZX2" s="486"/>
      <c r="BZY2" s="486"/>
      <c r="BZZ2" s="486"/>
      <c r="CAA2" s="486"/>
      <c r="CAB2" s="486"/>
      <c r="CAC2" s="486"/>
      <c r="CAD2" s="486"/>
      <c r="CAE2" s="486"/>
      <c r="CAF2" s="486"/>
      <c r="CAG2" s="486"/>
      <c r="CAH2" s="486"/>
      <c r="CAI2" s="486"/>
      <c r="CAJ2" s="486"/>
      <c r="CAK2" s="486"/>
      <c r="CAL2" s="486"/>
      <c r="CAM2" s="486"/>
      <c r="CAN2" s="486"/>
      <c r="CAO2" s="486"/>
      <c r="CAP2" s="486"/>
      <c r="CAQ2" s="486"/>
      <c r="CAR2" s="486"/>
      <c r="CAS2" s="486"/>
      <c r="CAT2" s="486"/>
      <c r="CAU2" s="486"/>
      <c r="CAV2" s="486"/>
      <c r="CAW2" s="486"/>
      <c r="CAX2" s="486"/>
      <c r="CAY2" s="486"/>
      <c r="CAZ2" s="486"/>
      <c r="CBA2" s="486"/>
      <c r="CBB2" s="486"/>
      <c r="CBC2" s="486"/>
      <c r="CBD2" s="486"/>
      <c r="CBE2" s="486"/>
      <c r="CBF2" s="486"/>
      <c r="CBG2" s="486"/>
      <c r="CBH2" s="486"/>
      <c r="CBI2" s="486"/>
      <c r="CBJ2" s="486"/>
      <c r="CBK2" s="486"/>
      <c r="CBL2" s="486"/>
      <c r="CBM2" s="486"/>
      <c r="CBN2" s="486"/>
      <c r="CBO2" s="486"/>
      <c r="CBP2" s="486"/>
      <c r="CBQ2" s="486"/>
      <c r="CBR2" s="486"/>
      <c r="CBS2" s="486"/>
      <c r="CBT2" s="486"/>
      <c r="CBU2" s="486"/>
      <c r="CBV2" s="486"/>
      <c r="CBW2" s="486"/>
      <c r="CBX2" s="486"/>
      <c r="CBY2" s="486"/>
      <c r="CBZ2" s="486"/>
      <c r="CCA2" s="486"/>
      <c r="CCB2" s="486"/>
      <c r="CCC2" s="486"/>
      <c r="CCD2" s="486"/>
      <c r="CCE2" s="486"/>
      <c r="CCF2" s="486"/>
      <c r="CCG2" s="486"/>
      <c r="CCH2" s="486"/>
      <c r="CCI2" s="486"/>
      <c r="CCJ2" s="486"/>
      <c r="CCK2" s="486"/>
      <c r="CCL2" s="486"/>
      <c r="CCM2" s="486"/>
      <c r="CCN2" s="486"/>
      <c r="CCO2" s="486"/>
      <c r="CCP2" s="486"/>
      <c r="CCQ2" s="486"/>
      <c r="CCR2" s="486"/>
      <c r="CCS2" s="486"/>
      <c r="CCT2" s="486"/>
      <c r="CCU2" s="486"/>
      <c r="CCV2" s="486"/>
      <c r="CCW2" s="486"/>
      <c r="CCX2" s="486"/>
      <c r="CCY2" s="486"/>
      <c r="CCZ2" s="486"/>
      <c r="CDA2" s="486"/>
      <c r="CDB2" s="486"/>
      <c r="CDC2" s="486"/>
      <c r="CDD2" s="486"/>
      <c r="CDE2" s="486"/>
      <c r="CDF2" s="486"/>
      <c r="CDG2" s="486"/>
      <c r="CDH2" s="486"/>
      <c r="CDI2" s="486"/>
      <c r="CDJ2" s="486"/>
      <c r="CDK2" s="486"/>
      <c r="CDL2" s="486"/>
      <c r="CDM2" s="486"/>
      <c r="CDN2" s="486"/>
      <c r="CDO2" s="486"/>
      <c r="CDP2" s="486"/>
      <c r="CDQ2" s="486"/>
      <c r="CDR2" s="486"/>
      <c r="CDS2" s="486"/>
      <c r="CDT2" s="486"/>
      <c r="CDU2" s="486"/>
      <c r="CDV2" s="486"/>
      <c r="CDW2" s="486"/>
      <c r="CDX2" s="486"/>
      <c r="CDY2" s="486"/>
      <c r="CDZ2" s="486"/>
      <c r="CEA2" s="486"/>
      <c r="CEB2" s="486"/>
      <c r="CEC2" s="486"/>
      <c r="CED2" s="486"/>
      <c r="CEE2" s="486"/>
      <c r="CEF2" s="486"/>
      <c r="CEG2" s="486"/>
      <c r="CEH2" s="486"/>
      <c r="CEI2" s="486"/>
      <c r="CEJ2" s="486"/>
      <c r="CEK2" s="486"/>
      <c r="CEL2" s="486"/>
      <c r="CEM2" s="486"/>
      <c r="CEN2" s="486"/>
      <c r="CEO2" s="486"/>
      <c r="CEP2" s="486"/>
      <c r="CEQ2" s="486"/>
      <c r="CER2" s="486"/>
      <c r="CES2" s="486"/>
      <c r="CET2" s="486"/>
      <c r="CEU2" s="486"/>
      <c r="CEV2" s="486"/>
      <c r="CEW2" s="486"/>
      <c r="CEX2" s="486"/>
      <c r="CEY2" s="486"/>
      <c r="CEZ2" s="486"/>
      <c r="CFA2" s="486"/>
      <c r="CFB2" s="486"/>
      <c r="CFC2" s="486"/>
      <c r="CFD2" s="486"/>
      <c r="CFE2" s="486"/>
      <c r="CFF2" s="486"/>
      <c r="CFG2" s="486"/>
      <c r="CFH2" s="486"/>
      <c r="CFI2" s="486"/>
      <c r="CFJ2" s="486"/>
      <c r="CFK2" s="486"/>
      <c r="CFL2" s="486"/>
      <c r="CFM2" s="486"/>
      <c r="CFN2" s="486"/>
      <c r="CFO2" s="486"/>
      <c r="CFP2" s="486"/>
      <c r="CFQ2" s="486"/>
      <c r="CFR2" s="486"/>
      <c r="CFS2" s="486"/>
      <c r="CFT2" s="486"/>
      <c r="CFU2" s="486"/>
      <c r="CFV2" s="486"/>
      <c r="CFW2" s="486"/>
      <c r="CFX2" s="486"/>
      <c r="CFY2" s="486"/>
      <c r="CFZ2" s="486"/>
      <c r="CGA2" s="486"/>
      <c r="CGB2" s="486"/>
      <c r="CGC2" s="486"/>
      <c r="CGD2" s="486"/>
      <c r="CGE2" s="486"/>
      <c r="CGF2" s="486"/>
      <c r="CGG2" s="486"/>
      <c r="CGH2" s="486"/>
      <c r="CGI2" s="486"/>
      <c r="CGJ2" s="486"/>
      <c r="CGK2" s="486"/>
      <c r="CGL2" s="486"/>
      <c r="CGM2" s="486"/>
      <c r="CGN2" s="486"/>
      <c r="CGO2" s="486"/>
      <c r="CGP2" s="486"/>
      <c r="CGQ2" s="486"/>
      <c r="CGR2" s="486"/>
      <c r="CGS2" s="486"/>
      <c r="CGT2" s="486"/>
      <c r="CGU2" s="486"/>
      <c r="CGV2" s="486"/>
      <c r="CGW2" s="486"/>
      <c r="CGX2" s="486"/>
      <c r="CGY2" s="486"/>
      <c r="CGZ2" s="486"/>
      <c r="CHA2" s="486"/>
      <c r="CHB2" s="486"/>
      <c r="CHC2" s="486"/>
      <c r="CHD2" s="486"/>
      <c r="CHE2" s="486"/>
      <c r="CHF2" s="486"/>
      <c r="CHG2" s="486"/>
      <c r="CHH2" s="486"/>
      <c r="CHI2" s="486"/>
      <c r="CHJ2" s="486"/>
      <c r="CHK2" s="486"/>
      <c r="CHL2" s="486"/>
      <c r="CHM2" s="486"/>
      <c r="CHN2" s="486"/>
      <c r="CHO2" s="486"/>
      <c r="CHP2" s="486"/>
      <c r="CHQ2" s="486"/>
      <c r="CHR2" s="486"/>
      <c r="CHS2" s="486"/>
      <c r="CHT2" s="486"/>
      <c r="CHU2" s="486"/>
      <c r="CHV2" s="486"/>
      <c r="CHW2" s="486"/>
      <c r="CHX2" s="486"/>
      <c r="CHY2" s="486"/>
      <c r="CHZ2" s="486"/>
      <c r="CIA2" s="486"/>
      <c r="CIB2" s="486"/>
      <c r="CIC2" s="486"/>
      <c r="CID2" s="486"/>
      <c r="CIE2" s="486"/>
      <c r="CIF2" s="486"/>
      <c r="CIG2" s="486"/>
      <c r="CIH2" s="486"/>
      <c r="CII2" s="486"/>
      <c r="CIJ2" s="486"/>
      <c r="CIK2" s="486"/>
      <c r="CIL2" s="486"/>
      <c r="CIM2" s="486"/>
      <c r="CIN2" s="486"/>
      <c r="CIO2" s="486"/>
      <c r="CIP2" s="486"/>
      <c r="CIQ2" s="486"/>
      <c r="CIR2" s="486"/>
      <c r="CIS2" s="486"/>
      <c r="CIT2" s="486"/>
      <c r="CIU2" s="486"/>
      <c r="CIV2" s="486"/>
      <c r="CIW2" s="486"/>
      <c r="CIX2" s="486"/>
      <c r="CIY2" s="486"/>
      <c r="CIZ2" s="486"/>
      <c r="CJA2" s="486"/>
      <c r="CJB2" s="486"/>
      <c r="CJC2" s="486"/>
      <c r="CJD2" s="486"/>
      <c r="CJE2" s="486"/>
      <c r="CJF2" s="486"/>
      <c r="CJG2" s="486"/>
      <c r="CJH2" s="486"/>
      <c r="CJI2" s="486"/>
      <c r="CJJ2" s="486"/>
      <c r="CJK2" s="486"/>
      <c r="CJL2" s="486"/>
      <c r="CJM2" s="486"/>
      <c r="CJN2" s="486"/>
      <c r="CJO2" s="486"/>
      <c r="CJP2" s="486"/>
      <c r="CJQ2" s="486"/>
      <c r="CJR2" s="486"/>
      <c r="CJS2" s="486"/>
      <c r="CJT2" s="486"/>
      <c r="CJU2" s="486"/>
      <c r="CJV2" s="486"/>
      <c r="CJW2" s="486"/>
      <c r="CJX2" s="486"/>
      <c r="CJY2" s="486"/>
      <c r="CJZ2" s="486"/>
      <c r="CKA2" s="486"/>
      <c r="CKB2" s="486"/>
      <c r="CKC2" s="486"/>
      <c r="CKD2" s="486"/>
      <c r="CKE2" s="486"/>
      <c r="CKF2" s="486"/>
      <c r="CKG2" s="486"/>
      <c r="CKH2" s="486"/>
      <c r="CKI2" s="486"/>
      <c r="CKJ2" s="486"/>
      <c r="CKK2" s="486"/>
      <c r="CKL2" s="486"/>
      <c r="CKM2" s="486"/>
      <c r="CKN2" s="486"/>
      <c r="CKO2" s="486"/>
      <c r="CKP2" s="486"/>
      <c r="CKQ2" s="486"/>
      <c r="CKR2" s="486"/>
      <c r="CKS2" s="486"/>
      <c r="CKT2" s="486"/>
      <c r="CKU2" s="486"/>
      <c r="CKV2" s="486"/>
      <c r="CKW2" s="486"/>
      <c r="CKX2" s="486"/>
      <c r="CKY2" s="486"/>
      <c r="CKZ2" s="486"/>
      <c r="CLA2" s="486"/>
      <c r="CLB2" s="486"/>
      <c r="CLC2" s="486"/>
      <c r="CLD2" s="486"/>
      <c r="CLE2" s="486"/>
      <c r="CLF2" s="486"/>
      <c r="CLG2" s="486"/>
      <c r="CLH2" s="486"/>
      <c r="CLI2" s="486"/>
      <c r="CLJ2" s="486"/>
      <c r="CLK2" s="486"/>
      <c r="CLL2" s="486"/>
      <c r="CLM2" s="486"/>
      <c r="CLN2" s="486"/>
      <c r="CLO2" s="486"/>
      <c r="CLP2" s="486"/>
      <c r="CLQ2" s="486"/>
      <c r="CLR2" s="486"/>
      <c r="CLS2" s="486"/>
      <c r="CLT2" s="486"/>
      <c r="CLU2" s="486"/>
      <c r="CLV2" s="486"/>
      <c r="CLW2" s="486"/>
      <c r="CLX2" s="486"/>
      <c r="CLY2" s="486"/>
      <c r="CLZ2" s="486"/>
      <c r="CMA2" s="486"/>
      <c r="CMB2" s="486"/>
      <c r="CMC2" s="486"/>
      <c r="CMD2" s="486"/>
      <c r="CME2" s="486"/>
      <c r="CMF2" s="486"/>
      <c r="CMG2" s="486"/>
      <c r="CMH2" s="486"/>
      <c r="CMI2" s="486"/>
      <c r="CMJ2" s="486"/>
      <c r="CMK2" s="486"/>
      <c r="CML2" s="486"/>
      <c r="CMM2" s="486"/>
      <c r="CMN2" s="486"/>
      <c r="CMO2" s="486"/>
      <c r="CMP2" s="486"/>
      <c r="CMQ2" s="486"/>
      <c r="CMR2" s="486"/>
      <c r="CMS2" s="486"/>
      <c r="CMT2" s="486"/>
      <c r="CMU2" s="486"/>
      <c r="CMV2" s="486"/>
      <c r="CMW2" s="486"/>
      <c r="CMX2" s="486"/>
      <c r="CMY2" s="486"/>
      <c r="CMZ2" s="486"/>
      <c r="CNA2" s="486"/>
      <c r="CNB2" s="486"/>
      <c r="CNC2" s="486"/>
      <c r="CND2" s="486"/>
      <c r="CNE2" s="486"/>
      <c r="CNF2" s="486"/>
      <c r="CNG2" s="486"/>
      <c r="CNH2" s="486"/>
      <c r="CNI2" s="486"/>
      <c r="CNJ2" s="486"/>
      <c r="CNK2" s="486"/>
      <c r="CNL2" s="486"/>
      <c r="CNM2" s="486"/>
      <c r="CNN2" s="486"/>
      <c r="CNO2" s="486"/>
      <c r="CNP2" s="486"/>
      <c r="CNQ2" s="486"/>
      <c r="CNR2" s="486"/>
      <c r="CNS2" s="486"/>
      <c r="CNT2" s="486"/>
      <c r="CNU2" s="486"/>
      <c r="CNV2" s="486"/>
      <c r="CNW2" s="486"/>
      <c r="CNX2" s="486"/>
      <c r="CNY2" s="486"/>
      <c r="CNZ2" s="486"/>
      <c r="COA2" s="486"/>
      <c r="COB2" s="486"/>
      <c r="COC2" s="486"/>
      <c r="COD2" s="486"/>
      <c r="COE2" s="486"/>
      <c r="COF2" s="486"/>
      <c r="COG2" s="486"/>
      <c r="COH2" s="486"/>
      <c r="COI2" s="486"/>
      <c r="COJ2" s="486"/>
      <c r="COK2" s="486"/>
      <c r="COL2" s="486"/>
      <c r="COM2" s="486"/>
      <c r="CON2" s="486"/>
      <c r="COO2" s="486"/>
      <c r="COP2" s="486"/>
      <c r="COQ2" s="486"/>
      <c r="COR2" s="486"/>
      <c r="COS2" s="486"/>
      <c r="COT2" s="486"/>
      <c r="COU2" s="486"/>
      <c r="COV2" s="486"/>
      <c r="COW2" s="486"/>
      <c r="COX2" s="486"/>
      <c r="COY2" s="486"/>
      <c r="COZ2" s="486"/>
      <c r="CPA2" s="486"/>
      <c r="CPB2" s="486"/>
      <c r="CPC2" s="486"/>
      <c r="CPD2" s="486"/>
      <c r="CPE2" s="486"/>
      <c r="CPF2" s="486"/>
      <c r="CPG2" s="486"/>
      <c r="CPH2" s="486"/>
      <c r="CPI2" s="486"/>
      <c r="CPJ2" s="486"/>
      <c r="CPK2" s="486"/>
      <c r="CPL2" s="486"/>
      <c r="CPM2" s="486"/>
      <c r="CPN2" s="486"/>
      <c r="CPO2" s="486"/>
      <c r="CPP2" s="486"/>
      <c r="CPQ2" s="486"/>
      <c r="CPR2" s="486"/>
      <c r="CPS2" s="486"/>
      <c r="CPT2" s="486"/>
      <c r="CPU2" s="486"/>
      <c r="CPV2" s="486"/>
      <c r="CPW2" s="486"/>
      <c r="CPX2" s="486"/>
      <c r="CPY2" s="486"/>
      <c r="CPZ2" s="486"/>
      <c r="CQA2" s="486"/>
      <c r="CQB2" s="486"/>
      <c r="CQC2" s="486"/>
      <c r="CQD2" s="486"/>
      <c r="CQE2" s="486"/>
      <c r="CQF2" s="486"/>
      <c r="CQG2" s="486"/>
      <c r="CQH2" s="486"/>
      <c r="CQI2" s="486"/>
      <c r="CQJ2" s="486"/>
      <c r="CQK2" s="486"/>
      <c r="CQL2" s="486"/>
      <c r="CQM2" s="486"/>
      <c r="CQN2" s="486"/>
      <c r="CQO2" s="486"/>
      <c r="CQP2" s="486"/>
      <c r="CQQ2" s="486"/>
      <c r="CQR2" s="486"/>
      <c r="CQS2" s="486"/>
      <c r="CQT2" s="486"/>
      <c r="CQU2" s="486"/>
      <c r="CQV2" s="486"/>
      <c r="CQW2" s="486"/>
      <c r="CQX2" s="486"/>
      <c r="CQY2" s="486"/>
      <c r="CQZ2" s="486"/>
      <c r="CRA2" s="486"/>
      <c r="CRB2" s="486"/>
      <c r="CRC2" s="486"/>
      <c r="CRD2" s="486"/>
      <c r="CRE2" s="486"/>
      <c r="CRF2" s="486"/>
      <c r="CRG2" s="486"/>
      <c r="CRH2" s="486"/>
      <c r="CRI2" s="486"/>
      <c r="CRJ2" s="486"/>
      <c r="CRK2" s="486"/>
      <c r="CRL2" s="486"/>
      <c r="CRM2" s="486"/>
      <c r="CRN2" s="486"/>
      <c r="CRO2" s="486"/>
      <c r="CRP2" s="486"/>
      <c r="CRQ2" s="486"/>
      <c r="CRR2" s="486"/>
      <c r="CRS2" s="486"/>
      <c r="CRT2" s="486"/>
      <c r="CRU2" s="486"/>
      <c r="CRV2" s="486"/>
      <c r="CRW2" s="486"/>
      <c r="CRX2" s="486"/>
      <c r="CRY2" s="486"/>
      <c r="CRZ2" s="486"/>
      <c r="CSA2" s="486"/>
      <c r="CSB2" s="486"/>
      <c r="CSC2" s="486"/>
      <c r="CSD2" s="486"/>
      <c r="CSE2" s="486"/>
      <c r="CSF2" s="486"/>
      <c r="CSG2" s="486"/>
      <c r="CSH2" s="486"/>
      <c r="CSI2" s="486"/>
      <c r="CSJ2" s="486"/>
      <c r="CSK2" s="486"/>
      <c r="CSL2" s="486"/>
      <c r="CSM2" s="486"/>
      <c r="CSN2" s="486"/>
      <c r="CSO2" s="486"/>
      <c r="CSP2" s="486"/>
      <c r="CSQ2" s="486"/>
      <c r="CSR2" s="486"/>
      <c r="CSS2" s="486"/>
      <c r="CST2" s="486"/>
      <c r="CSU2" s="486"/>
      <c r="CSV2" s="486"/>
      <c r="CSW2" s="486"/>
      <c r="CSX2" s="486"/>
      <c r="CSY2" s="486"/>
      <c r="CSZ2" s="486"/>
      <c r="CTA2" s="486"/>
      <c r="CTB2" s="486"/>
      <c r="CTC2" s="486"/>
      <c r="CTD2" s="486"/>
      <c r="CTE2" s="486"/>
      <c r="CTF2" s="486"/>
      <c r="CTG2" s="486"/>
      <c r="CTH2" s="486"/>
      <c r="CTI2" s="486"/>
      <c r="CTJ2" s="486"/>
      <c r="CTK2" s="486"/>
      <c r="CTL2" s="486"/>
      <c r="CTM2" s="486"/>
      <c r="CTN2" s="486"/>
      <c r="CTO2" s="486"/>
      <c r="CTP2" s="486"/>
      <c r="CTQ2" s="486"/>
      <c r="CTR2" s="486"/>
      <c r="CTS2" s="486"/>
      <c r="CTT2" s="486"/>
      <c r="CTU2" s="486"/>
      <c r="CTV2" s="486"/>
      <c r="CTW2" s="486"/>
      <c r="CTX2" s="486"/>
      <c r="CTY2" s="486"/>
      <c r="CTZ2" s="486"/>
      <c r="CUA2" s="486"/>
      <c r="CUB2" s="486"/>
      <c r="CUC2" s="486"/>
      <c r="CUD2" s="486"/>
      <c r="CUE2" s="486"/>
      <c r="CUF2" s="486"/>
      <c r="CUG2" s="486"/>
      <c r="CUH2" s="486"/>
      <c r="CUI2" s="486"/>
      <c r="CUJ2" s="486"/>
      <c r="CUK2" s="486"/>
      <c r="CUL2" s="486"/>
      <c r="CUM2" s="486"/>
      <c r="CUN2" s="486"/>
      <c r="CUO2" s="486"/>
      <c r="CUP2" s="486"/>
      <c r="CUQ2" s="486"/>
      <c r="CUR2" s="486"/>
      <c r="CUS2" s="486"/>
      <c r="CUT2" s="486"/>
      <c r="CUU2" s="486"/>
      <c r="CUV2" s="486"/>
      <c r="CUW2" s="486"/>
      <c r="CUX2" s="486"/>
      <c r="CUY2" s="486"/>
      <c r="CUZ2" s="486"/>
      <c r="CVA2" s="486"/>
      <c r="CVB2" s="486"/>
      <c r="CVC2" s="486"/>
      <c r="CVD2" s="486"/>
      <c r="CVE2" s="486"/>
      <c r="CVF2" s="486"/>
      <c r="CVG2" s="486"/>
      <c r="CVH2" s="486"/>
      <c r="CVI2" s="486"/>
      <c r="CVJ2" s="486"/>
      <c r="CVK2" s="486"/>
      <c r="CVL2" s="486"/>
      <c r="CVM2" s="486"/>
      <c r="CVN2" s="486"/>
      <c r="CVO2" s="486"/>
      <c r="CVP2" s="486"/>
      <c r="CVQ2" s="486"/>
      <c r="CVR2" s="486"/>
      <c r="CVS2" s="486"/>
      <c r="CVT2" s="486"/>
      <c r="CVU2" s="486"/>
      <c r="CVV2" s="486"/>
      <c r="CVW2" s="486"/>
      <c r="CVX2" s="486"/>
      <c r="CVY2" s="486"/>
      <c r="CVZ2" s="486"/>
      <c r="CWA2" s="486"/>
      <c r="CWB2" s="486"/>
      <c r="CWC2" s="486"/>
      <c r="CWD2" s="486"/>
      <c r="CWE2" s="486"/>
      <c r="CWF2" s="486"/>
      <c r="CWG2" s="486"/>
      <c r="CWH2" s="486"/>
      <c r="CWI2" s="486"/>
      <c r="CWJ2" s="486"/>
      <c r="CWK2" s="486"/>
      <c r="CWL2" s="486"/>
      <c r="CWM2" s="486"/>
      <c r="CWN2" s="486"/>
      <c r="CWO2" s="486"/>
      <c r="CWP2" s="486"/>
      <c r="CWQ2" s="486"/>
      <c r="CWR2" s="486"/>
      <c r="CWS2" s="486"/>
      <c r="CWT2" s="486"/>
      <c r="CWU2" s="486"/>
      <c r="CWV2" s="486"/>
      <c r="CWW2" s="486"/>
      <c r="CWX2" s="486"/>
      <c r="CWY2" s="486"/>
      <c r="CWZ2" s="486"/>
      <c r="CXA2" s="486"/>
      <c r="CXB2" s="486"/>
      <c r="CXC2" s="486"/>
      <c r="CXD2" s="486"/>
      <c r="CXE2" s="486"/>
      <c r="CXF2" s="486"/>
      <c r="CXG2" s="486"/>
      <c r="CXH2" s="486"/>
      <c r="CXI2" s="486"/>
      <c r="CXJ2" s="486"/>
      <c r="CXK2" s="486"/>
      <c r="CXL2" s="486"/>
      <c r="CXM2" s="486"/>
      <c r="CXN2" s="486"/>
      <c r="CXO2" s="486"/>
      <c r="CXP2" s="486"/>
      <c r="CXQ2" s="486"/>
      <c r="CXR2" s="486"/>
      <c r="CXS2" s="486"/>
      <c r="CXT2" s="486"/>
      <c r="CXU2" s="486"/>
      <c r="CXV2" s="486"/>
      <c r="CXW2" s="486"/>
      <c r="CXX2" s="486"/>
      <c r="CXY2" s="486"/>
      <c r="CXZ2" s="486"/>
      <c r="CYA2" s="486"/>
      <c r="CYB2" s="486"/>
      <c r="CYC2" s="486"/>
      <c r="CYD2" s="486"/>
      <c r="CYE2" s="486"/>
      <c r="CYF2" s="486"/>
      <c r="CYG2" s="486"/>
      <c r="CYH2" s="486"/>
      <c r="CYI2" s="486"/>
      <c r="CYJ2" s="486"/>
      <c r="CYK2" s="486"/>
      <c r="CYL2" s="486"/>
      <c r="CYM2" s="486"/>
      <c r="CYN2" s="486"/>
      <c r="CYO2" s="486"/>
      <c r="CYP2" s="486"/>
      <c r="CYQ2" s="486"/>
      <c r="CYR2" s="486"/>
      <c r="CYS2" s="486"/>
      <c r="CYT2" s="486"/>
      <c r="CYU2" s="486"/>
      <c r="CYV2" s="486"/>
      <c r="CYW2" s="486"/>
      <c r="CYX2" s="486"/>
      <c r="CYY2" s="486"/>
      <c r="CYZ2" s="486"/>
      <c r="CZA2" s="486"/>
      <c r="CZB2" s="486"/>
      <c r="CZC2" s="486"/>
      <c r="CZD2" s="486"/>
      <c r="CZE2" s="486"/>
      <c r="CZF2" s="486"/>
      <c r="CZG2" s="486"/>
      <c r="CZH2" s="486"/>
      <c r="CZI2" s="486"/>
      <c r="CZJ2" s="486"/>
      <c r="CZK2" s="486"/>
      <c r="CZL2" s="486"/>
      <c r="CZM2" s="486"/>
      <c r="CZN2" s="486"/>
      <c r="CZO2" s="486"/>
      <c r="CZP2" s="486"/>
      <c r="CZQ2" s="486"/>
      <c r="CZR2" s="486"/>
      <c r="CZS2" s="486"/>
      <c r="CZT2" s="486"/>
      <c r="CZU2" s="486"/>
      <c r="CZV2" s="486"/>
      <c r="CZW2" s="486"/>
      <c r="CZX2" s="486"/>
      <c r="CZY2" s="486"/>
      <c r="CZZ2" s="486"/>
      <c r="DAA2" s="486"/>
      <c r="DAB2" s="486"/>
      <c r="DAC2" s="486"/>
      <c r="DAD2" s="486"/>
      <c r="DAE2" s="486"/>
      <c r="DAF2" s="486"/>
      <c r="DAG2" s="486"/>
      <c r="DAH2" s="486"/>
      <c r="DAI2" s="486"/>
      <c r="DAJ2" s="486"/>
      <c r="DAK2" s="486"/>
      <c r="DAL2" s="486"/>
      <c r="DAM2" s="486"/>
      <c r="DAN2" s="486"/>
      <c r="DAO2" s="486"/>
      <c r="DAP2" s="486"/>
      <c r="DAQ2" s="486"/>
      <c r="DAR2" s="486"/>
      <c r="DAS2" s="486"/>
      <c r="DAT2" s="486"/>
      <c r="DAU2" s="486"/>
      <c r="DAV2" s="486"/>
      <c r="DAW2" s="486"/>
      <c r="DAX2" s="486"/>
      <c r="DAY2" s="486"/>
      <c r="DAZ2" s="486"/>
      <c r="DBA2" s="486"/>
      <c r="DBB2" s="486"/>
      <c r="DBC2" s="486"/>
      <c r="DBD2" s="486"/>
      <c r="DBE2" s="486"/>
      <c r="DBF2" s="486"/>
      <c r="DBG2" s="486"/>
      <c r="DBH2" s="486"/>
      <c r="DBI2" s="486"/>
      <c r="DBJ2" s="486"/>
      <c r="DBK2" s="486"/>
      <c r="DBL2" s="486"/>
      <c r="DBM2" s="486"/>
      <c r="DBN2" s="486"/>
      <c r="DBO2" s="486"/>
      <c r="DBP2" s="486"/>
      <c r="DBQ2" s="486"/>
      <c r="DBR2" s="486"/>
      <c r="DBS2" s="486"/>
      <c r="DBT2" s="486"/>
      <c r="DBU2" s="486"/>
      <c r="DBV2" s="486"/>
      <c r="DBW2" s="486"/>
      <c r="DBX2" s="486"/>
      <c r="DBY2" s="486"/>
      <c r="DBZ2" s="486"/>
      <c r="DCA2" s="486"/>
      <c r="DCB2" s="486"/>
      <c r="DCC2" s="486"/>
      <c r="DCD2" s="486"/>
      <c r="DCE2" s="486"/>
      <c r="DCF2" s="486"/>
      <c r="DCG2" s="486"/>
      <c r="DCH2" s="486"/>
      <c r="DCI2" s="486"/>
      <c r="DCJ2" s="486"/>
      <c r="DCK2" s="486"/>
      <c r="DCL2" s="486"/>
      <c r="DCM2" s="486"/>
      <c r="DCN2" s="486"/>
      <c r="DCO2" s="486"/>
      <c r="DCP2" s="486"/>
      <c r="DCQ2" s="486"/>
      <c r="DCR2" s="486"/>
      <c r="DCS2" s="486"/>
      <c r="DCT2" s="486"/>
      <c r="DCU2" s="486"/>
      <c r="DCV2" s="486"/>
      <c r="DCW2" s="486"/>
      <c r="DCX2" s="486"/>
      <c r="DCY2" s="486"/>
      <c r="DCZ2" s="486"/>
      <c r="DDA2" s="486"/>
      <c r="DDB2" s="486"/>
      <c r="DDC2" s="486"/>
      <c r="DDD2" s="486"/>
      <c r="DDE2" s="486"/>
      <c r="DDF2" s="486"/>
      <c r="DDG2" s="486"/>
      <c r="DDH2" s="486"/>
      <c r="DDI2" s="486"/>
      <c r="DDJ2" s="486"/>
      <c r="DDK2" s="486"/>
      <c r="DDL2" s="486"/>
      <c r="DDM2" s="486"/>
      <c r="DDN2" s="486"/>
      <c r="DDO2" s="486"/>
      <c r="DDP2" s="486"/>
      <c r="DDQ2" s="486"/>
      <c r="DDR2" s="486"/>
      <c r="DDS2" s="486"/>
      <c r="DDT2" s="486"/>
      <c r="DDU2" s="486"/>
      <c r="DDV2" s="486"/>
      <c r="DDW2" s="486"/>
      <c r="DDX2" s="486"/>
      <c r="DDY2" s="486"/>
      <c r="DDZ2" s="486"/>
      <c r="DEA2" s="486"/>
      <c r="DEB2" s="486"/>
      <c r="DEC2" s="486"/>
      <c r="DED2" s="486"/>
      <c r="DEE2" s="486"/>
      <c r="DEF2" s="486"/>
      <c r="DEG2" s="486"/>
      <c r="DEH2" s="486"/>
      <c r="DEI2" s="486"/>
      <c r="DEJ2" s="486"/>
      <c r="DEK2" s="486"/>
      <c r="DEL2" s="486"/>
      <c r="DEM2" s="486"/>
      <c r="DEN2" s="486"/>
      <c r="DEO2" s="486"/>
      <c r="DEP2" s="486"/>
      <c r="DEQ2" s="486"/>
      <c r="DER2" s="486"/>
      <c r="DES2" s="486"/>
      <c r="DET2" s="486"/>
      <c r="DEU2" s="486"/>
      <c r="DEV2" s="486"/>
      <c r="DEW2" s="486"/>
      <c r="DEX2" s="486"/>
      <c r="DEY2" s="486"/>
      <c r="DEZ2" s="486"/>
      <c r="DFA2" s="486"/>
      <c r="DFB2" s="486"/>
      <c r="DFC2" s="486"/>
      <c r="DFD2" s="486"/>
      <c r="DFE2" s="486"/>
      <c r="DFF2" s="486"/>
      <c r="DFG2" s="486"/>
      <c r="DFH2" s="486"/>
      <c r="DFI2" s="486"/>
      <c r="DFJ2" s="486"/>
      <c r="DFK2" s="486"/>
      <c r="DFL2" s="486"/>
      <c r="DFM2" s="486"/>
      <c r="DFN2" s="486"/>
      <c r="DFO2" s="486"/>
      <c r="DFP2" s="486"/>
      <c r="DFQ2" s="486"/>
      <c r="DFR2" s="486"/>
      <c r="DFS2" s="486"/>
      <c r="DFT2" s="486"/>
      <c r="DFU2" s="486"/>
      <c r="DFV2" s="486"/>
      <c r="DFW2" s="486"/>
      <c r="DFX2" s="486"/>
      <c r="DFY2" s="486"/>
      <c r="DFZ2" s="486"/>
      <c r="DGA2" s="486"/>
      <c r="DGB2" s="486"/>
      <c r="DGC2" s="486"/>
      <c r="DGD2" s="486"/>
      <c r="DGE2" s="486"/>
      <c r="DGF2" s="486"/>
      <c r="DGG2" s="486"/>
      <c r="DGH2" s="486"/>
      <c r="DGI2" s="486"/>
      <c r="DGJ2" s="486"/>
      <c r="DGK2" s="486"/>
      <c r="DGL2" s="486"/>
      <c r="DGM2" s="486"/>
      <c r="DGN2" s="486"/>
      <c r="DGO2" s="486"/>
      <c r="DGP2" s="486"/>
      <c r="DGQ2" s="486"/>
      <c r="DGR2" s="486"/>
      <c r="DGS2" s="486"/>
      <c r="DGT2" s="486"/>
      <c r="DGU2" s="486"/>
      <c r="DGV2" s="486"/>
      <c r="DGW2" s="486"/>
      <c r="DGX2" s="486"/>
      <c r="DGY2" s="486"/>
      <c r="DGZ2" s="486"/>
      <c r="DHA2" s="486"/>
      <c r="DHB2" s="486"/>
      <c r="DHC2" s="486"/>
      <c r="DHD2" s="486"/>
      <c r="DHE2" s="486"/>
      <c r="DHF2" s="486"/>
      <c r="DHG2" s="486"/>
      <c r="DHH2" s="486"/>
      <c r="DHI2" s="486"/>
      <c r="DHJ2" s="486"/>
      <c r="DHK2" s="486"/>
      <c r="DHL2" s="486"/>
      <c r="DHM2" s="486"/>
      <c r="DHN2" s="486"/>
      <c r="DHO2" s="486"/>
      <c r="DHP2" s="486"/>
      <c r="DHQ2" s="486"/>
      <c r="DHR2" s="486"/>
      <c r="DHS2" s="486"/>
      <c r="DHT2" s="486"/>
      <c r="DHU2" s="486"/>
      <c r="DHV2" s="486"/>
      <c r="DHW2" s="486"/>
      <c r="DHX2" s="486"/>
      <c r="DHY2" s="486"/>
      <c r="DHZ2" s="486"/>
      <c r="DIA2" s="486"/>
      <c r="DIB2" s="486"/>
      <c r="DIC2" s="486"/>
      <c r="DID2" s="486"/>
      <c r="DIE2" s="486"/>
      <c r="DIF2" s="486"/>
      <c r="DIG2" s="486"/>
      <c r="DIH2" s="486"/>
      <c r="DII2" s="486"/>
      <c r="DIJ2" s="486"/>
      <c r="DIK2" s="486"/>
      <c r="DIL2" s="486"/>
      <c r="DIM2" s="486"/>
      <c r="DIN2" s="486"/>
      <c r="DIO2" s="486"/>
      <c r="DIP2" s="486"/>
      <c r="DIQ2" s="486"/>
      <c r="DIR2" s="486"/>
      <c r="DIS2" s="486"/>
      <c r="DIT2" s="486"/>
      <c r="DIU2" s="486"/>
      <c r="DIV2" s="486"/>
      <c r="DIW2" s="486"/>
      <c r="DIX2" s="486"/>
      <c r="DIY2" s="486"/>
      <c r="DIZ2" s="486"/>
      <c r="DJA2" s="486"/>
      <c r="DJB2" s="486"/>
      <c r="DJC2" s="486"/>
      <c r="DJD2" s="486"/>
      <c r="DJE2" s="486"/>
      <c r="DJF2" s="486"/>
      <c r="DJG2" s="486"/>
      <c r="DJH2" s="486"/>
      <c r="DJI2" s="486"/>
      <c r="DJJ2" s="486"/>
      <c r="DJK2" s="486"/>
      <c r="DJL2" s="486"/>
      <c r="DJM2" s="486"/>
      <c r="DJN2" s="486"/>
      <c r="DJO2" s="486"/>
      <c r="DJP2" s="486"/>
      <c r="DJQ2" s="486"/>
      <c r="DJR2" s="486"/>
      <c r="DJS2" s="486"/>
      <c r="DJT2" s="486"/>
      <c r="DJU2" s="486"/>
      <c r="DJV2" s="486"/>
      <c r="DJW2" s="486"/>
      <c r="DJX2" s="486"/>
      <c r="DJY2" s="486"/>
      <c r="DJZ2" s="486"/>
      <c r="DKA2" s="486"/>
      <c r="DKB2" s="486"/>
      <c r="DKC2" s="486"/>
      <c r="DKD2" s="486"/>
      <c r="DKE2" s="486"/>
      <c r="DKF2" s="486"/>
      <c r="DKG2" s="486"/>
      <c r="DKH2" s="486"/>
      <c r="DKI2" s="486"/>
      <c r="DKJ2" s="486"/>
      <c r="DKK2" s="486"/>
      <c r="DKL2" s="486"/>
      <c r="DKM2" s="486"/>
      <c r="DKN2" s="486"/>
      <c r="DKO2" s="486"/>
      <c r="DKP2" s="486"/>
      <c r="DKQ2" s="486"/>
      <c r="DKR2" s="486"/>
      <c r="DKS2" s="486"/>
      <c r="DKT2" s="486"/>
      <c r="DKU2" s="486"/>
      <c r="DKV2" s="486"/>
      <c r="DKW2" s="486"/>
      <c r="DKX2" s="486"/>
      <c r="DKY2" s="486"/>
      <c r="DKZ2" s="486"/>
      <c r="DLA2" s="486"/>
      <c r="DLB2" s="486"/>
      <c r="DLC2" s="486"/>
      <c r="DLD2" s="486"/>
      <c r="DLE2" s="486"/>
      <c r="DLF2" s="486"/>
      <c r="DLG2" s="486"/>
      <c r="DLH2" s="486"/>
      <c r="DLI2" s="486"/>
      <c r="DLJ2" s="486"/>
      <c r="DLK2" s="486"/>
      <c r="DLL2" s="486"/>
      <c r="DLM2" s="486"/>
      <c r="DLN2" s="486"/>
      <c r="DLO2" s="486"/>
      <c r="DLP2" s="486"/>
      <c r="DLQ2" s="486"/>
      <c r="DLR2" s="486"/>
      <c r="DLS2" s="486"/>
      <c r="DLT2" s="486"/>
      <c r="DLU2" s="486"/>
      <c r="DLV2" s="486"/>
      <c r="DLW2" s="486"/>
      <c r="DLX2" s="486"/>
      <c r="DLY2" s="486"/>
      <c r="DLZ2" s="486"/>
      <c r="DMA2" s="486"/>
      <c r="DMB2" s="486"/>
      <c r="DMC2" s="486"/>
      <c r="DMD2" s="486"/>
      <c r="DME2" s="486"/>
      <c r="DMF2" s="486"/>
      <c r="DMG2" s="486"/>
      <c r="DMH2" s="486"/>
      <c r="DMI2" s="486"/>
      <c r="DMJ2" s="486"/>
      <c r="DMK2" s="486"/>
      <c r="DML2" s="486"/>
      <c r="DMM2" s="486"/>
      <c r="DMN2" s="486"/>
      <c r="DMO2" s="486"/>
      <c r="DMP2" s="486"/>
      <c r="DMQ2" s="486"/>
      <c r="DMR2" s="486"/>
      <c r="DMS2" s="486"/>
      <c r="DMT2" s="486"/>
      <c r="DMU2" s="486"/>
      <c r="DMV2" s="486"/>
      <c r="DMW2" s="486"/>
      <c r="DMX2" s="486"/>
      <c r="DMY2" s="486"/>
      <c r="DMZ2" s="486"/>
      <c r="DNA2" s="486"/>
      <c r="DNB2" s="486"/>
      <c r="DNC2" s="486"/>
      <c r="DND2" s="486"/>
      <c r="DNE2" s="486"/>
      <c r="DNF2" s="486"/>
      <c r="DNG2" s="486"/>
      <c r="DNH2" s="486"/>
      <c r="DNI2" s="486"/>
      <c r="DNJ2" s="486"/>
      <c r="DNK2" s="486"/>
      <c r="DNL2" s="486"/>
      <c r="DNM2" s="486"/>
      <c r="DNN2" s="486"/>
      <c r="DNO2" s="486"/>
      <c r="DNP2" s="486"/>
      <c r="DNQ2" s="486"/>
      <c r="DNR2" s="486"/>
      <c r="DNS2" s="486"/>
      <c r="DNT2" s="486"/>
      <c r="DNU2" s="486"/>
      <c r="DNV2" s="486"/>
      <c r="DNW2" s="486"/>
      <c r="DNX2" s="486"/>
      <c r="DNY2" s="486"/>
      <c r="DNZ2" s="486"/>
      <c r="DOA2" s="486"/>
      <c r="DOB2" s="486"/>
      <c r="DOC2" s="486"/>
      <c r="DOD2" s="486"/>
      <c r="DOE2" s="486"/>
      <c r="DOF2" s="486"/>
      <c r="DOG2" s="486"/>
      <c r="DOH2" s="486"/>
      <c r="DOI2" s="486"/>
      <c r="DOJ2" s="486"/>
      <c r="DOK2" s="486"/>
      <c r="DOL2" s="486"/>
      <c r="DOM2" s="486"/>
      <c r="DON2" s="486"/>
      <c r="DOO2" s="486"/>
      <c r="DOP2" s="486"/>
      <c r="DOQ2" s="486"/>
      <c r="DOR2" s="486"/>
      <c r="DOS2" s="486"/>
      <c r="DOT2" s="486"/>
      <c r="DOU2" s="486"/>
      <c r="DOV2" s="486"/>
      <c r="DOW2" s="486"/>
      <c r="DOX2" s="486"/>
      <c r="DOY2" s="486"/>
      <c r="DOZ2" s="486"/>
      <c r="DPA2" s="486"/>
      <c r="DPB2" s="486"/>
      <c r="DPC2" s="486"/>
      <c r="DPD2" s="486"/>
      <c r="DPE2" s="486"/>
      <c r="DPF2" s="486"/>
      <c r="DPG2" s="486"/>
      <c r="DPH2" s="486"/>
      <c r="DPI2" s="486"/>
      <c r="DPJ2" s="486"/>
      <c r="DPK2" s="486"/>
      <c r="DPL2" s="486"/>
      <c r="DPM2" s="486"/>
      <c r="DPN2" s="486"/>
      <c r="DPO2" s="486"/>
      <c r="DPP2" s="486"/>
      <c r="DPQ2" s="486"/>
      <c r="DPR2" s="486"/>
      <c r="DPS2" s="486"/>
      <c r="DPT2" s="486"/>
      <c r="DPU2" s="486"/>
      <c r="DPV2" s="486"/>
      <c r="DPW2" s="486"/>
      <c r="DPX2" s="486"/>
      <c r="DPY2" s="486"/>
      <c r="DPZ2" s="486"/>
      <c r="DQA2" s="486"/>
      <c r="DQB2" s="486"/>
      <c r="DQC2" s="486"/>
      <c r="DQD2" s="486"/>
      <c r="DQE2" s="486"/>
      <c r="DQF2" s="486"/>
      <c r="DQG2" s="486"/>
      <c r="DQH2" s="486"/>
      <c r="DQI2" s="486"/>
      <c r="DQJ2" s="486"/>
      <c r="DQK2" s="486"/>
      <c r="DQL2" s="486"/>
      <c r="DQM2" s="486"/>
      <c r="DQN2" s="486"/>
      <c r="DQO2" s="486"/>
      <c r="DQP2" s="486"/>
      <c r="DQQ2" s="486"/>
      <c r="DQR2" s="486"/>
      <c r="DQS2" s="486"/>
      <c r="DQT2" s="486"/>
      <c r="DQU2" s="486"/>
      <c r="DQV2" s="486"/>
      <c r="DQW2" s="486"/>
      <c r="DQX2" s="486"/>
      <c r="DQY2" s="486"/>
      <c r="DQZ2" s="486"/>
      <c r="DRA2" s="486"/>
      <c r="DRB2" s="486"/>
      <c r="DRC2" s="486"/>
      <c r="DRD2" s="486"/>
      <c r="DRE2" s="486"/>
      <c r="DRF2" s="486"/>
      <c r="DRG2" s="486"/>
      <c r="DRH2" s="486"/>
      <c r="DRI2" s="486"/>
      <c r="DRJ2" s="486"/>
      <c r="DRK2" s="486"/>
      <c r="DRL2" s="486"/>
      <c r="DRM2" s="486"/>
      <c r="DRN2" s="486"/>
      <c r="DRO2" s="486"/>
      <c r="DRP2" s="486"/>
      <c r="DRQ2" s="486"/>
      <c r="DRR2" s="486"/>
      <c r="DRS2" s="486"/>
      <c r="DRT2" s="486"/>
      <c r="DRU2" s="486"/>
      <c r="DRV2" s="486"/>
      <c r="DRW2" s="486"/>
      <c r="DRX2" s="486"/>
      <c r="DRY2" s="486"/>
      <c r="DRZ2" s="486"/>
      <c r="DSA2" s="486"/>
      <c r="DSB2" s="486"/>
      <c r="DSC2" s="486"/>
      <c r="DSD2" s="486"/>
      <c r="DSE2" s="486"/>
      <c r="DSF2" s="486"/>
      <c r="DSG2" s="486"/>
      <c r="DSH2" s="486"/>
      <c r="DSI2" s="486"/>
      <c r="DSJ2" s="486"/>
      <c r="DSK2" s="486"/>
      <c r="DSL2" s="486"/>
      <c r="DSM2" s="486"/>
      <c r="DSN2" s="486"/>
      <c r="DSO2" s="486"/>
      <c r="DSP2" s="486"/>
      <c r="DSQ2" s="486"/>
      <c r="DSR2" s="486"/>
      <c r="DSS2" s="486"/>
      <c r="DST2" s="486"/>
      <c r="DSU2" s="486"/>
      <c r="DSV2" s="486"/>
      <c r="DSW2" s="486"/>
      <c r="DSX2" s="486"/>
      <c r="DSY2" s="486"/>
      <c r="DSZ2" s="486"/>
      <c r="DTA2" s="486"/>
      <c r="DTB2" s="486"/>
      <c r="DTC2" s="486"/>
      <c r="DTD2" s="486"/>
      <c r="DTE2" s="486"/>
      <c r="DTF2" s="486"/>
      <c r="DTG2" s="486"/>
      <c r="DTH2" s="486"/>
      <c r="DTI2" s="486"/>
      <c r="DTJ2" s="486"/>
      <c r="DTK2" s="486"/>
      <c r="DTL2" s="486"/>
      <c r="DTM2" s="486"/>
      <c r="DTN2" s="486"/>
      <c r="DTO2" s="486"/>
      <c r="DTP2" s="486"/>
      <c r="DTQ2" s="486"/>
      <c r="DTR2" s="486"/>
      <c r="DTS2" s="486"/>
      <c r="DTT2" s="486"/>
      <c r="DTU2" s="486"/>
      <c r="DTV2" s="486"/>
      <c r="DTW2" s="486"/>
      <c r="DTX2" s="486"/>
      <c r="DTY2" s="486"/>
      <c r="DTZ2" s="486"/>
      <c r="DUA2" s="486"/>
      <c r="DUB2" s="486"/>
      <c r="DUC2" s="486"/>
      <c r="DUD2" s="486"/>
      <c r="DUE2" s="486"/>
      <c r="DUF2" s="486"/>
      <c r="DUG2" s="486"/>
      <c r="DUH2" s="486"/>
      <c r="DUI2" s="486"/>
      <c r="DUJ2" s="486"/>
      <c r="DUK2" s="486"/>
      <c r="DUL2" s="486"/>
      <c r="DUM2" s="486"/>
      <c r="DUN2" s="486"/>
      <c r="DUO2" s="486"/>
      <c r="DUP2" s="486"/>
      <c r="DUQ2" s="486"/>
      <c r="DUR2" s="486"/>
      <c r="DUS2" s="486"/>
      <c r="DUT2" s="486"/>
      <c r="DUU2" s="486"/>
      <c r="DUV2" s="486"/>
      <c r="DUW2" s="486"/>
      <c r="DUX2" s="486"/>
      <c r="DUY2" s="486"/>
      <c r="DUZ2" s="486"/>
      <c r="DVA2" s="486"/>
      <c r="DVB2" s="486"/>
      <c r="DVC2" s="486"/>
      <c r="DVD2" s="486"/>
      <c r="DVE2" s="486"/>
      <c r="DVF2" s="486"/>
      <c r="DVG2" s="486"/>
      <c r="DVH2" s="486"/>
      <c r="DVI2" s="486"/>
      <c r="DVJ2" s="486"/>
      <c r="DVK2" s="486"/>
      <c r="DVL2" s="486"/>
      <c r="DVM2" s="486"/>
      <c r="DVN2" s="486"/>
      <c r="DVO2" s="486"/>
      <c r="DVP2" s="486"/>
      <c r="DVQ2" s="486"/>
      <c r="DVR2" s="486"/>
      <c r="DVS2" s="486"/>
      <c r="DVT2" s="486"/>
      <c r="DVU2" s="486"/>
      <c r="DVV2" s="486"/>
      <c r="DVW2" s="486"/>
      <c r="DVX2" s="486"/>
      <c r="DVY2" s="486"/>
      <c r="DVZ2" s="486"/>
      <c r="DWA2" s="486"/>
      <c r="DWB2" s="486"/>
      <c r="DWC2" s="486"/>
      <c r="DWD2" s="486"/>
      <c r="DWE2" s="486"/>
      <c r="DWF2" s="486"/>
      <c r="DWG2" s="486"/>
      <c r="DWH2" s="486"/>
      <c r="DWI2" s="486"/>
      <c r="DWJ2" s="486"/>
      <c r="DWK2" s="486"/>
      <c r="DWL2" s="486"/>
      <c r="DWM2" s="486"/>
      <c r="DWN2" s="486"/>
      <c r="DWO2" s="486"/>
      <c r="DWP2" s="486"/>
      <c r="DWQ2" s="486"/>
      <c r="DWR2" s="486"/>
      <c r="DWS2" s="486"/>
      <c r="DWT2" s="486"/>
      <c r="DWU2" s="486"/>
      <c r="DWV2" s="486"/>
      <c r="DWW2" s="486"/>
      <c r="DWX2" s="486"/>
      <c r="DWY2" s="486"/>
      <c r="DWZ2" s="486"/>
      <c r="DXA2" s="486"/>
      <c r="DXB2" s="486"/>
      <c r="DXC2" s="486"/>
      <c r="DXD2" s="486"/>
      <c r="DXE2" s="486"/>
      <c r="DXF2" s="486"/>
      <c r="DXG2" s="486"/>
      <c r="DXH2" s="486"/>
      <c r="DXI2" s="486"/>
      <c r="DXJ2" s="486"/>
      <c r="DXK2" s="486"/>
      <c r="DXL2" s="486"/>
      <c r="DXM2" s="486"/>
      <c r="DXN2" s="486"/>
      <c r="DXO2" s="486"/>
      <c r="DXP2" s="486"/>
      <c r="DXQ2" s="486"/>
      <c r="DXR2" s="486"/>
      <c r="DXS2" s="486"/>
      <c r="DXT2" s="486"/>
      <c r="DXU2" s="486"/>
      <c r="DXV2" s="486"/>
      <c r="DXW2" s="486"/>
      <c r="DXX2" s="486"/>
      <c r="DXY2" s="486"/>
      <c r="DXZ2" s="486"/>
      <c r="DYA2" s="486"/>
      <c r="DYB2" s="486"/>
      <c r="DYC2" s="486"/>
      <c r="DYD2" s="486"/>
      <c r="DYE2" s="486"/>
      <c r="DYF2" s="486"/>
      <c r="DYG2" s="486"/>
      <c r="DYH2" s="486"/>
      <c r="DYI2" s="486"/>
      <c r="DYJ2" s="486"/>
      <c r="DYK2" s="486"/>
      <c r="DYL2" s="486"/>
      <c r="DYM2" s="486"/>
      <c r="DYN2" s="486"/>
      <c r="DYO2" s="486"/>
      <c r="DYP2" s="486"/>
      <c r="DYQ2" s="486"/>
      <c r="DYR2" s="486"/>
      <c r="DYS2" s="486"/>
      <c r="DYT2" s="486"/>
      <c r="DYU2" s="486"/>
      <c r="DYV2" s="486"/>
      <c r="DYW2" s="486"/>
      <c r="DYX2" s="486"/>
      <c r="DYY2" s="486"/>
      <c r="DYZ2" s="486"/>
      <c r="DZA2" s="486"/>
      <c r="DZB2" s="486"/>
      <c r="DZC2" s="486"/>
      <c r="DZD2" s="486"/>
      <c r="DZE2" s="486"/>
      <c r="DZF2" s="486"/>
      <c r="DZG2" s="486"/>
      <c r="DZH2" s="486"/>
      <c r="DZI2" s="486"/>
      <c r="DZJ2" s="486"/>
      <c r="DZK2" s="486"/>
      <c r="DZL2" s="486"/>
      <c r="DZM2" s="486"/>
      <c r="DZN2" s="486"/>
      <c r="DZO2" s="486"/>
      <c r="DZP2" s="486"/>
      <c r="DZQ2" s="486"/>
      <c r="DZR2" s="486"/>
      <c r="DZS2" s="486"/>
      <c r="DZT2" s="486"/>
      <c r="DZU2" s="486"/>
      <c r="DZV2" s="486"/>
      <c r="DZW2" s="486"/>
      <c r="DZX2" s="486"/>
      <c r="DZY2" s="486"/>
      <c r="DZZ2" s="486"/>
      <c r="EAA2" s="486"/>
      <c r="EAB2" s="486"/>
      <c r="EAC2" s="486"/>
      <c r="EAD2" s="486"/>
      <c r="EAE2" s="486"/>
      <c r="EAF2" s="486"/>
      <c r="EAG2" s="486"/>
      <c r="EAH2" s="486"/>
      <c r="EAI2" s="486"/>
      <c r="EAJ2" s="486"/>
      <c r="EAK2" s="486"/>
      <c r="EAL2" s="486"/>
      <c r="EAM2" s="486"/>
      <c r="EAN2" s="486"/>
      <c r="EAO2" s="486"/>
      <c r="EAP2" s="486"/>
      <c r="EAQ2" s="486"/>
      <c r="EAR2" s="486"/>
      <c r="EAS2" s="486"/>
      <c r="EAT2" s="486"/>
      <c r="EAU2" s="486"/>
      <c r="EAV2" s="486"/>
      <c r="EAW2" s="486"/>
      <c r="EAX2" s="486"/>
      <c r="EAY2" s="486"/>
      <c r="EAZ2" s="486"/>
      <c r="EBA2" s="486"/>
      <c r="EBB2" s="486"/>
      <c r="EBC2" s="486"/>
      <c r="EBD2" s="486"/>
      <c r="EBE2" s="486"/>
      <c r="EBF2" s="486"/>
      <c r="EBG2" s="486"/>
      <c r="EBH2" s="486"/>
      <c r="EBI2" s="486"/>
      <c r="EBJ2" s="486"/>
      <c r="EBK2" s="486"/>
      <c r="EBL2" s="486"/>
      <c r="EBM2" s="486"/>
      <c r="EBN2" s="486"/>
      <c r="EBO2" s="486"/>
      <c r="EBP2" s="486"/>
      <c r="EBQ2" s="486"/>
      <c r="EBR2" s="486"/>
      <c r="EBS2" s="486"/>
      <c r="EBT2" s="486"/>
      <c r="EBU2" s="486"/>
      <c r="EBV2" s="486"/>
      <c r="EBW2" s="486"/>
      <c r="EBX2" s="486"/>
      <c r="EBY2" s="486"/>
      <c r="EBZ2" s="486"/>
      <c r="ECA2" s="486"/>
      <c r="ECB2" s="486"/>
      <c r="ECC2" s="486"/>
      <c r="ECD2" s="486"/>
      <c r="ECE2" s="486"/>
      <c r="ECF2" s="486"/>
      <c r="ECG2" s="486"/>
      <c r="ECH2" s="486"/>
      <c r="ECI2" s="486"/>
      <c r="ECJ2" s="486"/>
      <c r="ECK2" s="486"/>
      <c r="ECL2" s="486"/>
      <c r="ECM2" s="486"/>
      <c r="ECN2" s="486"/>
      <c r="ECO2" s="486"/>
      <c r="ECP2" s="486"/>
      <c r="ECQ2" s="486"/>
      <c r="ECR2" s="486"/>
      <c r="ECS2" s="486"/>
      <c r="ECT2" s="486"/>
      <c r="ECU2" s="486"/>
      <c r="ECV2" s="486"/>
      <c r="ECW2" s="486"/>
      <c r="ECX2" s="486"/>
      <c r="ECY2" s="486"/>
      <c r="ECZ2" s="486"/>
      <c r="EDA2" s="486"/>
      <c r="EDB2" s="486"/>
      <c r="EDC2" s="486"/>
      <c r="EDD2" s="486"/>
      <c r="EDE2" s="486"/>
      <c r="EDF2" s="486"/>
      <c r="EDG2" s="486"/>
      <c r="EDH2" s="486"/>
      <c r="EDI2" s="486"/>
      <c r="EDJ2" s="486"/>
      <c r="EDK2" s="486"/>
      <c r="EDL2" s="486"/>
      <c r="EDM2" s="486"/>
      <c r="EDN2" s="486"/>
      <c r="EDO2" s="486"/>
      <c r="EDP2" s="486"/>
      <c r="EDQ2" s="486"/>
      <c r="EDR2" s="486"/>
      <c r="EDS2" s="486"/>
      <c r="EDT2" s="486"/>
      <c r="EDU2" s="486"/>
      <c r="EDV2" s="486"/>
      <c r="EDW2" s="486"/>
      <c r="EDX2" s="486"/>
      <c r="EDY2" s="486"/>
      <c r="EDZ2" s="486"/>
      <c r="EEA2" s="486"/>
      <c r="EEB2" s="486"/>
      <c r="EEC2" s="486"/>
      <c r="EED2" s="486"/>
      <c r="EEE2" s="486"/>
      <c r="EEF2" s="486"/>
      <c r="EEG2" s="486"/>
      <c r="EEH2" s="486"/>
      <c r="EEI2" s="486"/>
      <c r="EEJ2" s="486"/>
      <c r="EEK2" s="486"/>
      <c r="EEL2" s="486"/>
      <c r="EEM2" s="486"/>
      <c r="EEN2" s="486"/>
      <c r="EEO2" s="486"/>
      <c r="EEP2" s="486"/>
      <c r="EEQ2" s="486"/>
      <c r="EER2" s="486"/>
      <c r="EES2" s="486"/>
      <c r="EET2" s="486"/>
      <c r="EEU2" s="486"/>
      <c r="EEV2" s="486"/>
      <c r="EEW2" s="486"/>
      <c r="EEX2" s="486"/>
      <c r="EEY2" s="486"/>
      <c r="EEZ2" s="486"/>
      <c r="EFA2" s="486"/>
      <c r="EFB2" s="486"/>
      <c r="EFC2" s="486"/>
      <c r="EFD2" s="486"/>
      <c r="EFE2" s="486"/>
      <c r="EFF2" s="486"/>
      <c r="EFG2" s="486"/>
      <c r="EFH2" s="486"/>
      <c r="EFI2" s="486"/>
      <c r="EFJ2" s="486"/>
      <c r="EFK2" s="486"/>
      <c r="EFL2" s="486"/>
      <c r="EFM2" s="486"/>
      <c r="EFN2" s="486"/>
      <c r="EFO2" s="486"/>
      <c r="EFP2" s="486"/>
      <c r="EFQ2" s="486"/>
      <c r="EFR2" s="486"/>
      <c r="EFS2" s="486"/>
      <c r="EFT2" s="486"/>
      <c r="EFU2" s="486"/>
      <c r="EFV2" s="486"/>
      <c r="EFW2" s="486"/>
      <c r="EFX2" s="486"/>
      <c r="EFY2" s="486"/>
      <c r="EFZ2" s="486"/>
      <c r="EGA2" s="486"/>
      <c r="EGB2" s="486"/>
      <c r="EGC2" s="486"/>
      <c r="EGD2" s="486"/>
      <c r="EGE2" s="486"/>
      <c r="EGF2" s="486"/>
      <c r="EGG2" s="486"/>
      <c r="EGH2" s="486"/>
      <c r="EGI2" s="486"/>
      <c r="EGJ2" s="486"/>
      <c r="EGK2" s="486"/>
      <c r="EGL2" s="486"/>
      <c r="EGM2" s="486"/>
      <c r="EGN2" s="486"/>
      <c r="EGO2" s="486"/>
      <c r="EGP2" s="486"/>
      <c r="EGQ2" s="486"/>
      <c r="EGR2" s="486"/>
      <c r="EGS2" s="486"/>
      <c r="EGT2" s="486"/>
      <c r="EGU2" s="486"/>
      <c r="EGV2" s="486"/>
      <c r="EGW2" s="486"/>
      <c r="EGX2" s="486"/>
      <c r="EGY2" s="486"/>
      <c r="EGZ2" s="486"/>
      <c r="EHA2" s="486"/>
      <c r="EHB2" s="486"/>
      <c r="EHC2" s="486"/>
      <c r="EHD2" s="486"/>
      <c r="EHE2" s="486"/>
      <c r="EHF2" s="486"/>
      <c r="EHG2" s="486"/>
      <c r="EHH2" s="486"/>
      <c r="EHI2" s="486"/>
      <c r="EHJ2" s="486"/>
      <c r="EHK2" s="486"/>
      <c r="EHL2" s="486"/>
      <c r="EHM2" s="486"/>
      <c r="EHN2" s="486"/>
      <c r="EHO2" s="486"/>
      <c r="EHP2" s="486"/>
      <c r="EHQ2" s="486"/>
      <c r="EHR2" s="486"/>
      <c r="EHS2" s="486"/>
      <c r="EHT2" s="486"/>
      <c r="EHU2" s="486"/>
      <c r="EHV2" s="486"/>
      <c r="EHW2" s="486"/>
      <c r="EHX2" s="486"/>
      <c r="EHY2" s="486"/>
      <c r="EHZ2" s="486"/>
      <c r="EIA2" s="486"/>
      <c r="EIB2" s="486"/>
      <c r="EIC2" s="486"/>
      <c r="EID2" s="486"/>
      <c r="EIE2" s="486"/>
      <c r="EIF2" s="486"/>
      <c r="EIG2" s="486"/>
      <c r="EIH2" s="486"/>
      <c r="EII2" s="486"/>
      <c r="EIJ2" s="486"/>
      <c r="EIK2" s="486"/>
      <c r="EIL2" s="486"/>
      <c r="EIM2" s="486"/>
      <c r="EIN2" s="486"/>
      <c r="EIO2" s="486"/>
      <c r="EIP2" s="486"/>
      <c r="EIQ2" s="486"/>
      <c r="EIR2" s="486"/>
      <c r="EIS2" s="486"/>
      <c r="EIT2" s="486"/>
      <c r="EIU2" s="486"/>
      <c r="EIV2" s="486"/>
      <c r="EIW2" s="486"/>
      <c r="EIX2" s="486"/>
      <c r="EIY2" s="486"/>
      <c r="EIZ2" s="486"/>
      <c r="EJA2" s="486"/>
      <c r="EJB2" s="486"/>
      <c r="EJC2" s="486"/>
      <c r="EJD2" s="486"/>
      <c r="EJE2" s="486"/>
      <c r="EJF2" s="486"/>
      <c r="EJG2" s="486"/>
      <c r="EJH2" s="486"/>
      <c r="EJI2" s="486"/>
      <c r="EJJ2" s="486"/>
      <c r="EJK2" s="486"/>
      <c r="EJL2" s="486"/>
      <c r="EJM2" s="486"/>
      <c r="EJN2" s="486"/>
      <c r="EJO2" s="486"/>
      <c r="EJP2" s="486"/>
      <c r="EJQ2" s="486"/>
      <c r="EJR2" s="486"/>
      <c r="EJS2" s="486"/>
      <c r="EJT2" s="486"/>
      <c r="EJU2" s="486"/>
      <c r="EJV2" s="486"/>
      <c r="EJW2" s="486"/>
      <c r="EJX2" s="486"/>
      <c r="EJY2" s="486"/>
      <c r="EJZ2" s="486"/>
      <c r="EKA2" s="486"/>
      <c r="EKB2" s="486"/>
      <c r="EKC2" s="486"/>
      <c r="EKD2" s="486"/>
      <c r="EKE2" s="486"/>
      <c r="EKF2" s="486"/>
      <c r="EKG2" s="486"/>
      <c r="EKH2" s="486"/>
      <c r="EKI2" s="486"/>
      <c r="EKJ2" s="486"/>
      <c r="EKK2" s="486"/>
      <c r="EKL2" s="486"/>
      <c r="EKM2" s="486"/>
      <c r="EKN2" s="486"/>
      <c r="EKO2" s="486"/>
      <c r="EKP2" s="486"/>
      <c r="EKQ2" s="486"/>
      <c r="EKR2" s="486"/>
      <c r="EKS2" s="486"/>
      <c r="EKT2" s="486"/>
      <c r="EKU2" s="486"/>
      <c r="EKV2" s="486"/>
      <c r="EKW2" s="486"/>
      <c r="EKX2" s="486"/>
      <c r="EKY2" s="486"/>
      <c r="EKZ2" s="486"/>
      <c r="ELA2" s="486"/>
      <c r="ELB2" s="486"/>
      <c r="ELC2" s="486"/>
      <c r="ELD2" s="486"/>
      <c r="ELE2" s="486"/>
      <c r="ELF2" s="486"/>
      <c r="ELG2" s="486"/>
      <c r="ELH2" s="486"/>
      <c r="ELI2" s="486"/>
      <c r="ELJ2" s="486"/>
      <c r="ELK2" s="486"/>
      <c r="ELL2" s="486"/>
      <c r="ELM2" s="486"/>
      <c r="ELN2" s="486"/>
      <c r="ELO2" s="486"/>
      <c r="ELP2" s="486"/>
      <c r="ELQ2" s="486"/>
      <c r="ELR2" s="486"/>
      <c r="ELS2" s="486"/>
      <c r="ELT2" s="486"/>
      <c r="ELU2" s="486"/>
      <c r="ELV2" s="486"/>
      <c r="ELW2" s="486"/>
      <c r="ELX2" s="486"/>
      <c r="ELY2" s="486"/>
      <c r="ELZ2" s="486"/>
      <c r="EMA2" s="486"/>
      <c r="EMB2" s="486"/>
      <c r="EMC2" s="486"/>
      <c r="EMD2" s="486"/>
      <c r="EME2" s="486"/>
      <c r="EMF2" s="486"/>
      <c r="EMG2" s="486"/>
      <c r="EMH2" s="486"/>
      <c r="EMI2" s="486"/>
      <c r="EMJ2" s="486"/>
      <c r="EMK2" s="486"/>
      <c r="EML2" s="486"/>
      <c r="EMM2" s="486"/>
      <c r="EMN2" s="486"/>
      <c r="EMO2" s="486"/>
      <c r="EMP2" s="486"/>
      <c r="EMQ2" s="486"/>
      <c r="EMR2" s="486"/>
      <c r="EMS2" s="486"/>
      <c r="EMT2" s="486"/>
      <c r="EMU2" s="486"/>
      <c r="EMV2" s="486"/>
      <c r="EMW2" s="486"/>
      <c r="EMX2" s="486"/>
      <c r="EMY2" s="486"/>
      <c r="EMZ2" s="486"/>
      <c r="ENA2" s="486"/>
      <c r="ENB2" s="486"/>
      <c r="ENC2" s="486"/>
      <c r="END2" s="486"/>
      <c r="ENE2" s="486"/>
      <c r="ENF2" s="486"/>
      <c r="ENG2" s="486"/>
      <c r="ENH2" s="486"/>
      <c r="ENI2" s="486"/>
      <c r="ENJ2" s="486"/>
      <c r="ENK2" s="486"/>
      <c r="ENL2" s="486"/>
      <c r="ENM2" s="486"/>
      <c r="ENN2" s="486"/>
      <c r="ENO2" s="486"/>
      <c r="ENP2" s="486"/>
      <c r="ENQ2" s="486"/>
      <c r="ENR2" s="486"/>
      <c r="ENS2" s="486"/>
      <c r="ENT2" s="486"/>
      <c r="ENU2" s="486"/>
      <c r="ENV2" s="486"/>
      <c r="ENW2" s="486"/>
      <c r="ENX2" s="486"/>
      <c r="ENY2" s="486"/>
      <c r="ENZ2" s="486"/>
      <c r="EOA2" s="486"/>
      <c r="EOB2" s="486"/>
      <c r="EOC2" s="486"/>
      <c r="EOD2" s="486"/>
      <c r="EOE2" s="486"/>
      <c r="EOF2" s="486"/>
      <c r="EOG2" s="486"/>
      <c r="EOH2" s="486"/>
      <c r="EOI2" s="486"/>
      <c r="EOJ2" s="486"/>
      <c r="EOK2" s="486"/>
      <c r="EOL2" s="486"/>
      <c r="EOM2" s="486"/>
      <c r="EON2" s="486"/>
      <c r="EOO2" s="486"/>
      <c r="EOP2" s="486"/>
      <c r="EOQ2" s="486"/>
      <c r="EOR2" s="486"/>
      <c r="EOS2" s="486"/>
      <c r="EOT2" s="486"/>
      <c r="EOU2" s="486"/>
      <c r="EOV2" s="486"/>
      <c r="EOW2" s="486"/>
      <c r="EOX2" s="486"/>
      <c r="EOY2" s="486"/>
      <c r="EOZ2" s="486"/>
      <c r="EPA2" s="486"/>
      <c r="EPB2" s="486"/>
      <c r="EPC2" s="486"/>
      <c r="EPD2" s="486"/>
      <c r="EPE2" s="486"/>
      <c r="EPF2" s="486"/>
      <c r="EPG2" s="486"/>
      <c r="EPH2" s="486"/>
      <c r="EPI2" s="486"/>
      <c r="EPJ2" s="486"/>
      <c r="EPK2" s="486"/>
      <c r="EPL2" s="486"/>
      <c r="EPM2" s="486"/>
      <c r="EPN2" s="486"/>
      <c r="EPO2" s="486"/>
      <c r="EPP2" s="486"/>
      <c r="EPQ2" s="486"/>
      <c r="EPR2" s="486"/>
      <c r="EPS2" s="486"/>
      <c r="EPT2" s="486"/>
      <c r="EPU2" s="486"/>
      <c r="EPV2" s="486"/>
      <c r="EPW2" s="486"/>
      <c r="EPX2" s="486"/>
      <c r="EPY2" s="486"/>
      <c r="EPZ2" s="486"/>
      <c r="EQA2" s="486"/>
      <c r="EQB2" s="486"/>
      <c r="EQC2" s="486"/>
      <c r="EQD2" s="486"/>
      <c r="EQE2" s="486"/>
      <c r="EQF2" s="486"/>
      <c r="EQG2" s="486"/>
      <c r="EQH2" s="486"/>
      <c r="EQI2" s="486"/>
      <c r="EQJ2" s="486"/>
      <c r="EQK2" s="486"/>
      <c r="EQL2" s="486"/>
      <c r="EQM2" s="486"/>
      <c r="EQN2" s="486"/>
      <c r="EQO2" s="486"/>
      <c r="EQP2" s="486"/>
      <c r="EQQ2" s="486"/>
      <c r="EQR2" s="486"/>
      <c r="EQS2" s="486"/>
      <c r="EQT2" s="486"/>
      <c r="EQU2" s="486"/>
      <c r="EQV2" s="486"/>
      <c r="EQW2" s="486"/>
      <c r="EQX2" s="486"/>
      <c r="EQY2" s="486"/>
      <c r="EQZ2" s="486"/>
      <c r="ERA2" s="486"/>
      <c r="ERB2" s="486"/>
      <c r="ERC2" s="486"/>
      <c r="ERD2" s="486"/>
      <c r="ERE2" s="486"/>
      <c r="ERF2" s="486"/>
      <c r="ERG2" s="486"/>
      <c r="ERH2" s="486"/>
      <c r="ERI2" s="486"/>
      <c r="ERJ2" s="486"/>
      <c r="ERK2" s="486"/>
      <c r="ERL2" s="486"/>
      <c r="ERM2" s="486"/>
      <c r="ERN2" s="486"/>
      <c r="ERO2" s="486"/>
      <c r="ERP2" s="486"/>
      <c r="ERQ2" s="486"/>
      <c r="ERR2" s="486"/>
      <c r="ERS2" s="486"/>
      <c r="ERT2" s="486"/>
      <c r="ERU2" s="486"/>
      <c r="ERV2" s="486"/>
      <c r="ERW2" s="486"/>
      <c r="ERX2" s="486"/>
      <c r="ERY2" s="486"/>
      <c r="ERZ2" s="486"/>
      <c r="ESA2" s="486"/>
      <c r="ESB2" s="486"/>
      <c r="ESC2" s="486"/>
      <c r="ESD2" s="486"/>
      <c r="ESE2" s="486"/>
      <c r="ESF2" s="486"/>
      <c r="ESG2" s="486"/>
      <c r="ESH2" s="486"/>
      <c r="ESI2" s="486"/>
      <c r="ESJ2" s="486"/>
      <c r="ESK2" s="486"/>
      <c r="ESL2" s="486"/>
      <c r="ESM2" s="486"/>
      <c r="ESN2" s="486"/>
      <c r="ESO2" s="486"/>
      <c r="ESP2" s="486"/>
      <c r="ESQ2" s="486"/>
      <c r="ESR2" s="486"/>
      <c r="ESS2" s="486"/>
      <c r="EST2" s="486"/>
      <c r="ESU2" s="486"/>
      <c r="ESV2" s="486"/>
      <c r="ESW2" s="486"/>
      <c r="ESX2" s="486"/>
      <c r="ESY2" s="486"/>
      <c r="ESZ2" s="486"/>
      <c r="ETA2" s="486"/>
      <c r="ETB2" s="486"/>
      <c r="ETC2" s="486"/>
      <c r="ETD2" s="486"/>
      <c r="ETE2" s="486"/>
      <c r="ETF2" s="486"/>
      <c r="ETG2" s="486"/>
      <c r="ETH2" s="486"/>
      <c r="ETI2" s="486"/>
      <c r="ETJ2" s="486"/>
      <c r="ETK2" s="486"/>
      <c r="ETL2" s="486"/>
      <c r="ETM2" s="486"/>
      <c r="ETN2" s="486"/>
      <c r="ETO2" s="486"/>
      <c r="ETP2" s="486"/>
      <c r="ETQ2" s="486"/>
      <c r="ETR2" s="486"/>
      <c r="ETS2" s="486"/>
      <c r="ETT2" s="486"/>
      <c r="ETU2" s="486"/>
      <c r="ETV2" s="486"/>
      <c r="ETW2" s="486"/>
      <c r="ETX2" s="486"/>
      <c r="ETY2" s="486"/>
      <c r="ETZ2" s="486"/>
      <c r="EUA2" s="486"/>
      <c r="EUB2" s="486"/>
      <c r="EUC2" s="486"/>
      <c r="EUD2" s="486"/>
      <c r="EUE2" s="486"/>
      <c r="EUF2" s="486"/>
      <c r="EUG2" s="486"/>
      <c r="EUH2" s="486"/>
      <c r="EUI2" s="486"/>
      <c r="EUJ2" s="486"/>
      <c r="EUK2" s="486"/>
      <c r="EUL2" s="486"/>
      <c r="EUM2" s="486"/>
      <c r="EUN2" s="486"/>
      <c r="EUO2" s="486"/>
      <c r="EUP2" s="486"/>
      <c r="EUQ2" s="486"/>
      <c r="EUR2" s="486"/>
      <c r="EUS2" s="486"/>
      <c r="EUT2" s="486"/>
      <c r="EUU2" s="486"/>
      <c r="EUV2" s="486"/>
      <c r="EUW2" s="486"/>
      <c r="EUX2" s="486"/>
      <c r="EUY2" s="486"/>
      <c r="EUZ2" s="486"/>
      <c r="EVA2" s="486"/>
      <c r="EVB2" s="486"/>
      <c r="EVC2" s="486"/>
      <c r="EVD2" s="486"/>
      <c r="EVE2" s="486"/>
      <c r="EVF2" s="486"/>
      <c r="EVG2" s="486"/>
      <c r="EVH2" s="486"/>
      <c r="EVI2" s="486"/>
      <c r="EVJ2" s="486"/>
      <c r="EVK2" s="486"/>
      <c r="EVL2" s="486"/>
      <c r="EVM2" s="486"/>
      <c r="EVN2" s="486"/>
      <c r="EVO2" s="486"/>
      <c r="EVP2" s="486"/>
      <c r="EVQ2" s="486"/>
      <c r="EVR2" s="486"/>
      <c r="EVS2" s="486"/>
      <c r="EVT2" s="486"/>
      <c r="EVU2" s="486"/>
      <c r="EVV2" s="486"/>
      <c r="EVW2" s="486"/>
      <c r="EVX2" s="486"/>
      <c r="EVY2" s="486"/>
      <c r="EVZ2" s="486"/>
      <c r="EWA2" s="486"/>
      <c r="EWB2" s="486"/>
      <c r="EWC2" s="486"/>
      <c r="EWD2" s="486"/>
      <c r="EWE2" s="486"/>
      <c r="EWF2" s="486"/>
      <c r="EWG2" s="486"/>
      <c r="EWH2" s="486"/>
      <c r="EWI2" s="486"/>
      <c r="EWJ2" s="486"/>
      <c r="EWK2" s="486"/>
      <c r="EWL2" s="486"/>
      <c r="EWM2" s="486"/>
      <c r="EWN2" s="486"/>
      <c r="EWO2" s="486"/>
      <c r="EWP2" s="486"/>
      <c r="EWQ2" s="486"/>
      <c r="EWR2" s="486"/>
      <c r="EWS2" s="486"/>
      <c r="EWT2" s="486"/>
      <c r="EWU2" s="486"/>
      <c r="EWV2" s="486"/>
      <c r="EWW2" s="486"/>
      <c r="EWX2" s="486"/>
      <c r="EWY2" s="486"/>
      <c r="EWZ2" s="486"/>
      <c r="EXA2" s="486"/>
      <c r="EXB2" s="486"/>
      <c r="EXC2" s="486"/>
      <c r="EXD2" s="486"/>
      <c r="EXE2" s="486"/>
      <c r="EXF2" s="486"/>
      <c r="EXG2" s="486"/>
      <c r="EXH2" s="486"/>
      <c r="EXI2" s="486"/>
      <c r="EXJ2" s="486"/>
      <c r="EXK2" s="486"/>
      <c r="EXL2" s="486"/>
      <c r="EXM2" s="486"/>
      <c r="EXN2" s="486"/>
      <c r="EXO2" s="486"/>
      <c r="EXP2" s="486"/>
      <c r="EXQ2" s="486"/>
      <c r="EXR2" s="486"/>
      <c r="EXS2" s="486"/>
      <c r="EXT2" s="486"/>
      <c r="EXU2" s="486"/>
      <c r="EXV2" s="486"/>
      <c r="EXW2" s="486"/>
      <c r="EXX2" s="486"/>
      <c r="EXY2" s="486"/>
      <c r="EXZ2" s="486"/>
      <c r="EYA2" s="486"/>
      <c r="EYB2" s="486"/>
      <c r="EYC2" s="486"/>
      <c r="EYD2" s="486"/>
      <c r="EYE2" s="486"/>
      <c r="EYF2" s="486"/>
      <c r="EYG2" s="486"/>
      <c r="EYH2" s="486"/>
      <c r="EYI2" s="486"/>
      <c r="EYJ2" s="486"/>
      <c r="EYK2" s="486"/>
      <c r="EYL2" s="486"/>
      <c r="EYM2" s="486"/>
      <c r="EYN2" s="486"/>
      <c r="EYO2" s="486"/>
      <c r="EYP2" s="486"/>
      <c r="EYQ2" s="486"/>
      <c r="EYR2" s="486"/>
      <c r="EYS2" s="486"/>
      <c r="EYT2" s="486"/>
      <c r="EYU2" s="486"/>
      <c r="EYV2" s="486"/>
      <c r="EYW2" s="486"/>
      <c r="EYX2" s="486"/>
      <c r="EYY2" s="486"/>
      <c r="EYZ2" s="486"/>
      <c r="EZA2" s="486"/>
      <c r="EZB2" s="486"/>
      <c r="EZC2" s="486"/>
      <c r="EZD2" s="486"/>
      <c r="EZE2" s="486"/>
      <c r="EZF2" s="486"/>
      <c r="EZG2" s="486"/>
      <c r="EZH2" s="486"/>
      <c r="EZI2" s="486"/>
      <c r="EZJ2" s="486"/>
      <c r="EZK2" s="486"/>
      <c r="EZL2" s="486"/>
      <c r="EZM2" s="486"/>
      <c r="EZN2" s="486"/>
      <c r="EZO2" s="486"/>
      <c r="EZP2" s="486"/>
      <c r="EZQ2" s="486"/>
      <c r="EZR2" s="486"/>
      <c r="EZS2" s="486"/>
      <c r="EZT2" s="486"/>
      <c r="EZU2" s="486"/>
      <c r="EZV2" s="486"/>
      <c r="EZW2" s="486"/>
      <c r="EZX2" s="486"/>
      <c r="EZY2" s="486"/>
      <c r="EZZ2" s="486"/>
      <c r="FAA2" s="486"/>
      <c r="FAB2" s="486"/>
      <c r="FAC2" s="486"/>
      <c r="FAD2" s="486"/>
      <c r="FAE2" s="486"/>
      <c r="FAF2" s="486"/>
      <c r="FAG2" s="486"/>
      <c r="FAH2" s="486"/>
      <c r="FAI2" s="486"/>
      <c r="FAJ2" s="486"/>
      <c r="FAK2" s="486"/>
      <c r="FAL2" s="486"/>
      <c r="FAM2" s="486"/>
      <c r="FAN2" s="486"/>
      <c r="FAO2" s="486"/>
      <c r="FAP2" s="486"/>
      <c r="FAQ2" s="486"/>
      <c r="FAR2" s="486"/>
      <c r="FAS2" s="486"/>
      <c r="FAT2" s="486"/>
      <c r="FAU2" s="486"/>
      <c r="FAV2" s="486"/>
      <c r="FAW2" s="486"/>
      <c r="FAX2" s="486"/>
      <c r="FAY2" s="486"/>
      <c r="FAZ2" s="486"/>
      <c r="FBA2" s="486"/>
      <c r="FBB2" s="486"/>
      <c r="FBC2" s="486"/>
      <c r="FBD2" s="486"/>
      <c r="FBE2" s="486"/>
      <c r="FBF2" s="486"/>
      <c r="FBG2" s="486"/>
      <c r="FBH2" s="486"/>
      <c r="FBI2" s="486"/>
      <c r="FBJ2" s="486"/>
      <c r="FBK2" s="486"/>
      <c r="FBL2" s="486"/>
      <c r="FBM2" s="486"/>
      <c r="FBN2" s="486"/>
      <c r="FBO2" s="486"/>
      <c r="FBP2" s="486"/>
      <c r="FBQ2" s="486"/>
      <c r="FBR2" s="486"/>
      <c r="FBS2" s="486"/>
      <c r="FBT2" s="486"/>
      <c r="FBU2" s="486"/>
      <c r="FBV2" s="486"/>
      <c r="FBW2" s="486"/>
      <c r="FBX2" s="486"/>
      <c r="FBY2" s="486"/>
      <c r="FBZ2" s="486"/>
      <c r="FCA2" s="486"/>
      <c r="FCB2" s="486"/>
      <c r="FCC2" s="486"/>
      <c r="FCD2" s="486"/>
      <c r="FCE2" s="486"/>
      <c r="FCF2" s="486"/>
      <c r="FCG2" s="486"/>
      <c r="FCH2" s="486"/>
      <c r="FCI2" s="486"/>
      <c r="FCJ2" s="486"/>
      <c r="FCK2" s="486"/>
      <c r="FCL2" s="486"/>
      <c r="FCM2" s="486"/>
      <c r="FCN2" s="486"/>
      <c r="FCO2" s="486"/>
      <c r="FCP2" s="486"/>
      <c r="FCQ2" s="486"/>
      <c r="FCR2" s="486"/>
      <c r="FCS2" s="486"/>
      <c r="FCT2" s="486"/>
      <c r="FCU2" s="486"/>
      <c r="FCV2" s="486"/>
      <c r="FCW2" s="486"/>
      <c r="FCX2" s="486"/>
      <c r="FCY2" s="486"/>
      <c r="FCZ2" s="486"/>
      <c r="FDA2" s="486"/>
      <c r="FDB2" s="486"/>
      <c r="FDC2" s="486"/>
      <c r="FDD2" s="486"/>
      <c r="FDE2" s="486"/>
      <c r="FDF2" s="486"/>
      <c r="FDG2" s="486"/>
      <c r="FDH2" s="486"/>
      <c r="FDI2" s="486"/>
      <c r="FDJ2" s="486"/>
      <c r="FDK2" s="486"/>
      <c r="FDL2" s="486"/>
      <c r="FDM2" s="486"/>
      <c r="FDN2" s="486"/>
      <c r="FDO2" s="486"/>
      <c r="FDP2" s="486"/>
      <c r="FDQ2" s="486"/>
      <c r="FDR2" s="486"/>
      <c r="FDS2" s="486"/>
      <c r="FDT2" s="486"/>
      <c r="FDU2" s="486"/>
      <c r="FDV2" s="486"/>
      <c r="FDW2" s="486"/>
      <c r="FDX2" s="486"/>
      <c r="FDY2" s="486"/>
      <c r="FDZ2" s="486"/>
      <c r="FEA2" s="486"/>
      <c r="FEB2" s="486"/>
      <c r="FEC2" s="486"/>
      <c r="FED2" s="486"/>
      <c r="FEE2" s="486"/>
      <c r="FEF2" s="486"/>
      <c r="FEG2" s="486"/>
      <c r="FEH2" s="486"/>
      <c r="FEI2" s="486"/>
      <c r="FEJ2" s="486"/>
      <c r="FEK2" s="486"/>
      <c r="FEL2" s="486"/>
      <c r="FEM2" s="486"/>
      <c r="FEN2" s="486"/>
      <c r="FEO2" s="486"/>
      <c r="FEP2" s="486"/>
      <c r="FEQ2" s="486"/>
      <c r="FER2" s="486"/>
      <c r="FES2" s="486"/>
      <c r="FET2" s="486"/>
      <c r="FEU2" s="486"/>
      <c r="FEV2" s="486"/>
      <c r="FEW2" s="486"/>
      <c r="FEX2" s="486"/>
      <c r="FEY2" s="486"/>
      <c r="FEZ2" s="486"/>
      <c r="FFA2" s="486"/>
      <c r="FFB2" s="486"/>
      <c r="FFC2" s="486"/>
      <c r="FFD2" s="486"/>
      <c r="FFE2" s="486"/>
      <c r="FFF2" s="486"/>
      <c r="FFG2" s="486"/>
      <c r="FFH2" s="486"/>
      <c r="FFI2" s="486"/>
      <c r="FFJ2" s="486"/>
      <c r="FFK2" s="486"/>
      <c r="FFL2" s="486"/>
      <c r="FFM2" s="486"/>
      <c r="FFN2" s="486"/>
      <c r="FFO2" s="486"/>
      <c r="FFP2" s="486"/>
      <c r="FFQ2" s="486"/>
      <c r="FFR2" s="486"/>
      <c r="FFS2" s="486"/>
      <c r="FFT2" s="486"/>
      <c r="FFU2" s="486"/>
      <c r="FFV2" s="486"/>
      <c r="FFW2" s="486"/>
      <c r="FFX2" s="486"/>
      <c r="FFY2" s="486"/>
      <c r="FFZ2" s="486"/>
      <c r="FGA2" s="486"/>
      <c r="FGB2" s="486"/>
      <c r="FGC2" s="486"/>
      <c r="FGD2" s="486"/>
      <c r="FGE2" s="486"/>
      <c r="FGF2" s="486"/>
      <c r="FGG2" s="486"/>
      <c r="FGH2" s="486"/>
      <c r="FGI2" s="486"/>
      <c r="FGJ2" s="486"/>
      <c r="FGK2" s="486"/>
      <c r="FGL2" s="486"/>
      <c r="FGM2" s="486"/>
      <c r="FGN2" s="486"/>
      <c r="FGO2" s="486"/>
      <c r="FGP2" s="486"/>
      <c r="FGQ2" s="486"/>
      <c r="FGR2" s="486"/>
      <c r="FGS2" s="486"/>
      <c r="FGT2" s="486"/>
      <c r="FGU2" s="486"/>
      <c r="FGV2" s="486"/>
      <c r="FGW2" s="486"/>
      <c r="FGX2" s="486"/>
      <c r="FGY2" s="486"/>
      <c r="FGZ2" s="486"/>
      <c r="FHA2" s="486"/>
      <c r="FHB2" s="486"/>
      <c r="FHC2" s="486"/>
      <c r="FHD2" s="486"/>
      <c r="FHE2" s="486"/>
      <c r="FHF2" s="486"/>
      <c r="FHG2" s="486"/>
      <c r="FHH2" s="486"/>
      <c r="FHI2" s="486"/>
      <c r="FHJ2" s="486"/>
      <c r="FHK2" s="486"/>
      <c r="FHL2" s="486"/>
      <c r="FHM2" s="486"/>
      <c r="FHN2" s="486"/>
      <c r="FHO2" s="486"/>
      <c r="FHP2" s="486"/>
      <c r="FHQ2" s="486"/>
      <c r="FHR2" s="486"/>
      <c r="FHS2" s="486"/>
      <c r="FHT2" s="486"/>
      <c r="FHU2" s="486"/>
      <c r="FHV2" s="486"/>
      <c r="FHW2" s="486"/>
      <c r="FHX2" s="486"/>
      <c r="FHY2" s="486"/>
      <c r="FHZ2" s="486"/>
      <c r="FIA2" s="486"/>
      <c r="FIB2" s="486"/>
      <c r="FIC2" s="486"/>
      <c r="FID2" s="486"/>
      <c r="FIE2" s="486"/>
      <c r="FIF2" s="486"/>
      <c r="FIG2" s="486"/>
      <c r="FIH2" s="486"/>
      <c r="FII2" s="486"/>
      <c r="FIJ2" s="486"/>
      <c r="FIK2" s="486"/>
      <c r="FIL2" s="486"/>
      <c r="FIM2" s="486"/>
      <c r="FIN2" s="486"/>
      <c r="FIO2" s="486"/>
      <c r="FIP2" s="486"/>
      <c r="FIQ2" s="486"/>
      <c r="FIR2" s="486"/>
      <c r="FIS2" s="486"/>
      <c r="FIT2" s="486"/>
      <c r="FIU2" s="486"/>
      <c r="FIV2" s="486"/>
      <c r="FIW2" s="486"/>
      <c r="FIX2" s="486"/>
      <c r="FIY2" s="486"/>
      <c r="FIZ2" s="486"/>
      <c r="FJA2" s="486"/>
      <c r="FJB2" s="486"/>
      <c r="FJC2" s="486"/>
      <c r="FJD2" s="486"/>
      <c r="FJE2" s="486"/>
      <c r="FJF2" s="486"/>
      <c r="FJG2" s="486"/>
      <c r="FJH2" s="486"/>
      <c r="FJI2" s="486"/>
      <c r="FJJ2" s="486"/>
      <c r="FJK2" s="486"/>
      <c r="FJL2" s="486"/>
      <c r="FJM2" s="486"/>
      <c r="FJN2" s="486"/>
      <c r="FJO2" s="486"/>
      <c r="FJP2" s="486"/>
      <c r="FJQ2" s="486"/>
      <c r="FJR2" s="486"/>
      <c r="FJS2" s="486"/>
      <c r="FJT2" s="486"/>
      <c r="FJU2" s="486"/>
      <c r="FJV2" s="486"/>
      <c r="FJW2" s="486"/>
      <c r="FJX2" s="486"/>
      <c r="FJY2" s="486"/>
      <c r="FJZ2" s="486"/>
      <c r="FKA2" s="486"/>
      <c r="FKB2" s="486"/>
      <c r="FKC2" s="486"/>
      <c r="FKD2" s="486"/>
      <c r="FKE2" s="486"/>
      <c r="FKF2" s="486"/>
      <c r="FKG2" s="486"/>
      <c r="FKH2" s="486"/>
      <c r="FKI2" s="486"/>
      <c r="FKJ2" s="486"/>
      <c r="FKK2" s="486"/>
      <c r="FKL2" s="486"/>
      <c r="FKM2" s="486"/>
      <c r="FKN2" s="486"/>
      <c r="FKO2" s="486"/>
      <c r="FKP2" s="486"/>
      <c r="FKQ2" s="486"/>
      <c r="FKR2" s="486"/>
      <c r="FKS2" s="486"/>
      <c r="FKT2" s="486"/>
      <c r="FKU2" s="486"/>
      <c r="FKV2" s="486"/>
      <c r="FKW2" s="486"/>
      <c r="FKX2" s="486"/>
      <c r="FKY2" s="486"/>
      <c r="FKZ2" s="486"/>
      <c r="FLA2" s="486"/>
      <c r="FLB2" s="486"/>
      <c r="FLC2" s="486"/>
      <c r="FLD2" s="486"/>
      <c r="FLE2" s="486"/>
      <c r="FLF2" s="486"/>
      <c r="FLG2" s="486"/>
      <c r="FLH2" s="486"/>
      <c r="FLI2" s="486"/>
      <c r="FLJ2" s="486"/>
      <c r="FLK2" s="486"/>
      <c r="FLL2" s="486"/>
      <c r="FLM2" s="486"/>
      <c r="FLN2" s="486"/>
      <c r="FLO2" s="486"/>
      <c r="FLP2" s="486"/>
      <c r="FLQ2" s="486"/>
      <c r="FLR2" s="486"/>
      <c r="FLS2" s="486"/>
      <c r="FLT2" s="486"/>
      <c r="FLU2" s="486"/>
      <c r="FLV2" s="486"/>
      <c r="FLW2" s="486"/>
      <c r="FLX2" s="486"/>
      <c r="FLY2" s="486"/>
      <c r="FLZ2" s="486"/>
      <c r="FMA2" s="486"/>
      <c r="FMB2" s="486"/>
      <c r="FMC2" s="486"/>
      <c r="FMD2" s="486"/>
      <c r="FME2" s="486"/>
      <c r="FMF2" s="486"/>
      <c r="FMG2" s="486"/>
      <c r="FMH2" s="486"/>
      <c r="FMI2" s="486"/>
      <c r="FMJ2" s="486"/>
      <c r="FMK2" s="486"/>
      <c r="FML2" s="486"/>
      <c r="FMM2" s="486"/>
      <c r="FMN2" s="486"/>
      <c r="FMO2" s="486"/>
      <c r="FMP2" s="486"/>
      <c r="FMQ2" s="486"/>
      <c r="FMR2" s="486"/>
      <c r="FMS2" s="486"/>
      <c r="FMT2" s="486"/>
      <c r="FMU2" s="486"/>
      <c r="FMV2" s="486"/>
      <c r="FMW2" s="486"/>
      <c r="FMX2" s="486"/>
      <c r="FMY2" s="486"/>
      <c r="FMZ2" s="486"/>
      <c r="FNA2" s="486"/>
      <c r="FNB2" s="486"/>
      <c r="FNC2" s="486"/>
      <c r="FND2" s="486"/>
      <c r="FNE2" s="486"/>
      <c r="FNF2" s="486"/>
      <c r="FNG2" s="486"/>
      <c r="FNH2" s="486"/>
      <c r="FNI2" s="486"/>
      <c r="FNJ2" s="486"/>
      <c r="FNK2" s="486"/>
      <c r="FNL2" s="486"/>
      <c r="FNM2" s="486"/>
      <c r="FNN2" s="486"/>
      <c r="FNO2" s="486"/>
      <c r="FNP2" s="486"/>
      <c r="FNQ2" s="486"/>
      <c r="FNR2" s="486"/>
      <c r="FNS2" s="486"/>
      <c r="FNT2" s="486"/>
      <c r="FNU2" s="486"/>
      <c r="FNV2" s="486"/>
      <c r="FNW2" s="486"/>
      <c r="FNX2" s="486"/>
      <c r="FNY2" s="486"/>
      <c r="FNZ2" s="486"/>
      <c r="FOA2" s="486"/>
      <c r="FOB2" s="486"/>
      <c r="FOC2" s="486"/>
      <c r="FOD2" s="486"/>
      <c r="FOE2" s="486"/>
      <c r="FOF2" s="486"/>
      <c r="FOG2" s="486"/>
      <c r="FOH2" s="486"/>
      <c r="FOI2" s="486"/>
      <c r="FOJ2" s="486"/>
      <c r="FOK2" s="486"/>
      <c r="FOL2" s="486"/>
      <c r="FOM2" s="486"/>
      <c r="FON2" s="486"/>
      <c r="FOO2" s="486"/>
      <c r="FOP2" s="486"/>
      <c r="FOQ2" s="486"/>
      <c r="FOR2" s="486"/>
      <c r="FOS2" s="486"/>
      <c r="FOT2" s="486"/>
      <c r="FOU2" s="486"/>
      <c r="FOV2" s="486"/>
      <c r="FOW2" s="486"/>
      <c r="FOX2" s="486"/>
      <c r="FOY2" s="486"/>
      <c r="FOZ2" s="486"/>
      <c r="FPA2" s="486"/>
      <c r="FPB2" s="486"/>
      <c r="FPC2" s="486"/>
      <c r="FPD2" s="486"/>
      <c r="FPE2" s="486"/>
      <c r="FPF2" s="486"/>
      <c r="FPG2" s="486"/>
      <c r="FPH2" s="486"/>
      <c r="FPI2" s="486"/>
      <c r="FPJ2" s="486"/>
      <c r="FPK2" s="486"/>
      <c r="FPL2" s="486"/>
      <c r="FPM2" s="486"/>
      <c r="FPN2" s="486"/>
      <c r="FPO2" s="486"/>
      <c r="FPP2" s="486"/>
      <c r="FPQ2" s="486"/>
      <c r="FPR2" s="486"/>
      <c r="FPS2" s="486"/>
      <c r="FPT2" s="486"/>
      <c r="FPU2" s="486"/>
      <c r="FPV2" s="486"/>
      <c r="FPW2" s="486"/>
      <c r="FPX2" s="486"/>
      <c r="FPY2" s="486"/>
      <c r="FPZ2" s="486"/>
      <c r="FQA2" s="486"/>
      <c r="FQB2" s="486"/>
      <c r="FQC2" s="486"/>
      <c r="FQD2" s="486"/>
      <c r="FQE2" s="486"/>
      <c r="FQF2" s="486"/>
      <c r="FQG2" s="486"/>
      <c r="FQH2" s="486"/>
      <c r="FQI2" s="486"/>
      <c r="FQJ2" s="486"/>
      <c r="FQK2" s="486"/>
      <c r="FQL2" s="486"/>
      <c r="FQM2" s="486"/>
      <c r="FQN2" s="486"/>
      <c r="FQO2" s="486"/>
      <c r="FQP2" s="486"/>
      <c r="FQQ2" s="486"/>
      <c r="FQR2" s="486"/>
      <c r="FQS2" s="486"/>
      <c r="FQT2" s="486"/>
      <c r="FQU2" s="486"/>
      <c r="FQV2" s="486"/>
      <c r="FQW2" s="486"/>
      <c r="FQX2" s="486"/>
      <c r="FQY2" s="486"/>
      <c r="FQZ2" s="486"/>
      <c r="FRA2" s="486"/>
      <c r="FRB2" s="486"/>
      <c r="FRC2" s="486"/>
      <c r="FRD2" s="486"/>
      <c r="FRE2" s="486"/>
      <c r="FRF2" s="486"/>
      <c r="FRG2" s="486"/>
      <c r="FRH2" s="486"/>
      <c r="FRI2" s="486"/>
      <c r="FRJ2" s="486"/>
      <c r="FRK2" s="486"/>
      <c r="FRL2" s="486"/>
      <c r="FRM2" s="486"/>
      <c r="FRN2" s="486"/>
      <c r="FRO2" s="486"/>
      <c r="FRP2" s="486"/>
      <c r="FRQ2" s="486"/>
      <c r="FRR2" s="486"/>
      <c r="FRS2" s="486"/>
      <c r="FRT2" s="486"/>
      <c r="FRU2" s="486"/>
      <c r="FRV2" s="486"/>
      <c r="FRW2" s="486"/>
      <c r="FRX2" s="486"/>
      <c r="FRY2" s="486"/>
      <c r="FRZ2" s="486"/>
      <c r="FSA2" s="486"/>
      <c r="FSB2" s="486"/>
      <c r="FSC2" s="486"/>
      <c r="FSD2" s="486"/>
      <c r="FSE2" s="486"/>
      <c r="FSF2" s="486"/>
      <c r="FSG2" s="486"/>
      <c r="FSH2" s="486"/>
      <c r="FSI2" s="486"/>
      <c r="FSJ2" s="486"/>
      <c r="FSK2" s="486"/>
      <c r="FSL2" s="486"/>
      <c r="FSM2" s="486"/>
      <c r="FSN2" s="486"/>
      <c r="FSO2" s="486"/>
      <c r="FSP2" s="486"/>
      <c r="FSQ2" s="486"/>
      <c r="FSR2" s="486"/>
      <c r="FSS2" s="486"/>
      <c r="FST2" s="486"/>
      <c r="FSU2" s="486"/>
      <c r="FSV2" s="486"/>
      <c r="FSW2" s="486"/>
      <c r="FSX2" s="486"/>
      <c r="FSY2" s="486"/>
      <c r="FSZ2" s="486"/>
      <c r="FTA2" s="486"/>
      <c r="FTB2" s="486"/>
      <c r="FTC2" s="486"/>
      <c r="FTD2" s="486"/>
      <c r="FTE2" s="486"/>
      <c r="FTF2" s="486"/>
      <c r="FTG2" s="486"/>
      <c r="FTH2" s="486"/>
      <c r="FTI2" s="486"/>
      <c r="FTJ2" s="486"/>
      <c r="FTK2" s="486"/>
      <c r="FTL2" s="486"/>
      <c r="FTM2" s="486"/>
      <c r="FTN2" s="486"/>
      <c r="FTO2" s="486"/>
      <c r="FTP2" s="486"/>
      <c r="FTQ2" s="486"/>
      <c r="FTR2" s="486"/>
      <c r="FTS2" s="486"/>
      <c r="FTT2" s="486"/>
      <c r="FTU2" s="486"/>
      <c r="FTV2" s="486"/>
      <c r="FTW2" s="486"/>
      <c r="FTX2" s="486"/>
      <c r="FTY2" s="486"/>
      <c r="FTZ2" s="486"/>
      <c r="FUA2" s="486"/>
      <c r="FUB2" s="486"/>
      <c r="FUC2" s="486"/>
      <c r="FUD2" s="486"/>
      <c r="FUE2" s="486"/>
      <c r="FUF2" s="486"/>
      <c r="FUG2" s="486"/>
      <c r="FUH2" s="486"/>
      <c r="FUI2" s="486"/>
      <c r="FUJ2" s="486"/>
      <c r="FUK2" s="486"/>
      <c r="FUL2" s="486"/>
      <c r="FUM2" s="486"/>
      <c r="FUN2" s="486"/>
      <c r="FUO2" s="486"/>
      <c r="FUP2" s="486"/>
      <c r="FUQ2" s="486"/>
      <c r="FUR2" s="486"/>
      <c r="FUS2" s="486"/>
      <c r="FUT2" s="486"/>
      <c r="FUU2" s="486"/>
      <c r="FUV2" s="486"/>
      <c r="FUW2" s="486"/>
      <c r="FUX2" s="486"/>
      <c r="FUY2" s="486"/>
      <c r="FUZ2" s="486"/>
      <c r="FVA2" s="486"/>
      <c r="FVB2" s="486"/>
      <c r="FVC2" s="486"/>
      <c r="FVD2" s="486"/>
      <c r="FVE2" s="486"/>
      <c r="FVF2" s="486"/>
      <c r="FVG2" s="486"/>
      <c r="FVH2" s="486"/>
      <c r="FVI2" s="486"/>
      <c r="FVJ2" s="486"/>
      <c r="FVK2" s="486"/>
      <c r="FVL2" s="486"/>
      <c r="FVM2" s="486"/>
      <c r="FVN2" s="486"/>
      <c r="FVO2" s="486"/>
      <c r="FVP2" s="486"/>
      <c r="FVQ2" s="486"/>
      <c r="FVR2" s="486"/>
      <c r="FVS2" s="486"/>
      <c r="FVT2" s="486"/>
      <c r="FVU2" s="486"/>
      <c r="FVV2" s="486"/>
      <c r="FVW2" s="486"/>
      <c r="FVX2" s="486"/>
      <c r="FVY2" s="486"/>
      <c r="FVZ2" s="486"/>
      <c r="FWA2" s="486"/>
      <c r="FWB2" s="486"/>
      <c r="FWC2" s="486"/>
      <c r="FWD2" s="486"/>
      <c r="FWE2" s="486"/>
      <c r="FWF2" s="486"/>
      <c r="FWG2" s="486"/>
      <c r="FWH2" s="486"/>
      <c r="FWI2" s="486"/>
      <c r="FWJ2" s="486"/>
      <c r="FWK2" s="486"/>
      <c r="FWL2" s="486"/>
      <c r="FWM2" s="486"/>
      <c r="FWN2" s="486"/>
      <c r="FWO2" s="486"/>
      <c r="FWP2" s="486"/>
      <c r="FWQ2" s="486"/>
      <c r="FWR2" s="486"/>
      <c r="FWS2" s="486"/>
      <c r="FWT2" s="486"/>
      <c r="FWU2" s="486"/>
      <c r="FWV2" s="486"/>
      <c r="FWW2" s="486"/>
      <c r="FWX2" s="486"/>
      <c r="FWY2" s="486"/>
      <c r="FWZ2" s="486"/>
      <c r="FXA2" s="486"/>
      <c r="FXB2" s="486"/>
      <c r="FXC2" s="486"/>
      <c r="FXD2" s="486"/>
      <c r="FXE2" s="486"/>
      <c r="FXF2" s="486"/>
      <c r="FXG2" s="486"/>
      <c r="FXH2" s="486"/>
      <c r="FXI2" s="486"/>
      <c r="FXJ2" s="486"/>
      <c r="FXK2" s="486"/>
      <c r="FXL2" s="486"/>
      <c r="FXM2" s="486"/>
      <c r="FXN2" s="486"/>
      <c r="FXO2" s="486"/>
      <c r="FXP2" s="486"/>
      <c r="FXQ2" s="486"/>
      <c r="FXR2" s="486"/>
      <c r="FXS2" s="486"/>
      <c r="FXT2" s="486"/>
      <c r="FXU2" s="486"/>
      <c r="FXV2" s="486"/>
      <c r="FXW2" s="486"/>
      <c r="FXX2" s="486"/>
      <c r="FXY2" s="486"/>
      <c r="FXZ2" s="486"/>
      <c r="FYA2" s="486"/>
      <c r="FYB2" s="486"/>
      <c r="FYC2" s="486"/>
      <c r="FYD2" s="486"/>
      <c r="FYE2" s="486"/>
      <c r="FYF2" s="486"/>
      <c r="FYG2" s="486"/>
      <c r="FYH2" s="486"/>
      <c r="FYI2" s="486"/>
      <c r="FYJ2" s="486"/>
      <c r="FYK2" s="486"/>
      <c r="FYL2" s="486"/>
      <c r="FYM2" s="486"/>
      <c r="FYN2" s="486"/>
      <c r="FYO2" s="486"/>
      <c r="FYP2" s="486"/>
      <c r="FYQ2" s="486"/>
      <c r="FYR2" s="486"/>
      <c r="FYS2" s="486"/>
      <c r="FYT2" s="486"/>
      <c r="FYU2" s="486"/>
      <c r="FYV2" s="486"/>
      <c r="FYW2" s="486"/>
      <c r="FYX2" s="486"/>
      <c r="FYY2" s="486"/>
      <c r="FYZ2" s="486"/>
      <c r="FZA2" s="486"/>
      <c r="FZB2" s="486"/>
      <c r="FZC2" s="486"/>
      <c r="FZD2" s="486"/>
      <c r="FZE2" s="486"/>
      <c r="FZF2" s="486"/>
      <c r="FZG2" s="486"/>
      <c r="FZH2" s="486"/>
      <c r="FZI2" s="486"/>
      <c r="FZJ2" s="486"/>
      <c r="FZK2" s="486"/>
      <c r="FZL2" s="486"/>
      <c r="FZM2" s="486"/>
      <c r="FZN2" s="486"/>
      <c r="FZO2" s="486"/>
      <c r="FZP2" s="486"/>
      <c r="FZQ2" s="486"/>
      <c r="FZR2" s="486"/>
      <c r="FZS2" s="486"/>
      <c r="FZT2" s="486"/>
      <c r="FZU2" s="486"/>
      <c r="FZV2" s="486"/>
      <c r="FZW2" s="486"/>
      <c r="FZX2" s="486"/>
      <c r="FZY2" s="486"/>
      <c r="FZZ2" s="486"/>
      <c r="GAA2" s="486"/>
      <c r="GAB2" s="486"/>
      <c r="GAC2" s="486"/>
      <c r="GAD2" s="486"/>
      <c r="GAE2" s="486"/>
      <c r="GAF2" s="486"/>
      <c r="GAG2" s="486"/>
      <c r="GAH2" s="486"/>
      <c r="GAI2" s="486"/>
      <c r="GAJ2" s="486"/>
      <c r="GAK2" s="486"/>
      <c r="GAL2" s="486"/>
      <c r="GAM2" s="486"/>
      <c r="GAN2" s="486"/>
      <c r="GAO2" s="486"/>
      <c r="GAP2" s="486"/>
      <c r="GAQ2" s="486"/>
      <c r="GAR2" s="486"/>
      <c r="GAS2" s="486"/>
      <c r="GAT2" s="486"/>
      <c r="GAU2" s="486"/>
      <c r="GAV2" s="486"/>
      <c r="GAW2" s="486"/>
      <c r="GAX2" s="486"/>
      <c r="GAY2" s="486"/>
      <c r="GAZ2" s="486"/>
      <c r="GBA2" s="486"/>
      <c r="GBB2" s="486"/>
      <c r="GBC2" s="486"/>
      <c r="GBD2" s="486"/>
      <c r="GBE2" s="486"/>
      <c r="GBF2" s="486"/>
      <c r="GBG2" s="486"/>
      <c r="GBH2" s="486"/>
      <c r="GBI2" s="486"/>
      <c r="GBJ2" s="486"/>
      <c r="GBK2" s="486"/>
      <c r="GBL2" s="486"/>
      <c r="GBM2" s="486"/>
      <c r="GBN2" s="486"/>
      <c r="GBO2" s="486"/>
      <c r="GBP2" s="486"/>
      <c r="GBQ2" s="486"/>
      <c r="GBR2" s="486"/>
      <c r="GBS2" s="486"/>
      <c r="GBT2" s="486"/>
      <c r="GBU2" s="486"/>
      <c r="GBV2" s="486"/>
      <c r="GBW2" s="486"/>
      <c r="GBX2" s="486"/>
      <c r="GBY2" s="486"/>
      <c r="GBZ2" s="486"/>
      <c r="GCA2" s="486"/>
      <c r="GCB2" s="486"/>
      <c r="GCC2" s="486"/>
      <c r="GCD2" s="486"/>
      <c r="GCE2" s="486"/>
      <c r="GCF2" s="486"/>
      <c r="GCG2" s="486"/>
      <c r="GCH2" s="486"/>
      <c r="GCI2" s="486"/>
      <c r="GCJ2" s="486"/>
      <c r="GCK2" s="486"/>
      <c r="GCL2" s="486"/>
      <c r="GCM2" s="486"/>
      <c r="GCN2" s="486"/>
      <c r="GCO2" s="486"/>
      <c r="GCP2" s="486"/>
      <c r="GCQ2" s="486"/>
      <c r="GCR2" s="486"/>
      <c r="GCS2" s="486"/>
      <c r="GCT2" s="486"/>
      <c r="GCU2" s="486"/>
      <c r="GCV2" s="486"/>
      <c r="GCW2" s="486"/>
      <c r="GCX2" s="486"/>
      <c r="GCY2" s="486"/>
      <c r="GCZ2" s="486"/>
      <c r="GDA2" s="486"/>
      <c r="GDB2" s="486"/>
      <c r="GDC2" s="486"/>
      <c r="GDD2" s="486"/>
      <c r="GDE2" s="486"/>
      <c r="GDF2" s="486"/>
      <c r="GDG2" s="486"/>
      <c r="GDH2" s="486"/>
      <c r="GDI2" s="486"/>
      <c r="GDJ2" s="486"/>
      <c r="GDK2" s="486"/>
      <c r="GDL2" s="486"/>
      <c r="GDM2" s="486"/>
      <c r="GDN2" s="486"/>
      <c r="GDO2" s="486"/>
      <c r="GDP2" s="486"/>
      <c r="GDQ2" s="486"/>
      <c r="GDR2" s="486"/>
      <c r="GDS2" s="486"/>
      <c r="GDT2" s="486"/>
      <c r="GDU2" s="486"/>
      <c r="GDV2" s="486"/>
      <c r="GDW2" s="486"/>
      <c r="GDX2" s="486"/>
      <c r="GDY2" s="486"/>
      <c r="GDZ2" s="486"/>
      <c r="GEA2" s="486"/>
      <c r="GEB2" s="486"/>
      <c r="GEC2" s="486"/>
      <c r="GED2" s="486"/>
      <c r="GEE2" s="486"/>
      <c r="GEF2" s="486"/>
      <c r="GEG2" s="486"/>
      <c r="GEH2" s="486"/>
      <c r="GEI2" s="486"/>
      <c r="GEJ2" s="486"/>
      <c r="GEK2" s="486"/>
      <c r="GEL2" s="486"/>
      <c r="GEM2" s="486"/>
      <c r="GEN2" s="486"/>
      <c r="GEO2" s="486"/>
      <c r="GEP2" s="486"/>
      <c r="GEQ2" s="486"/>
      <c r="GER2" s="486"/>
      <c r="GES2" s="486"/>
      <c r="GET2" s="486"/>
      <c r="GEU2" s="486"/>
      <c r="GEV2" s="486"/>
      <c r="GEW2" s="486"/>
      <c r="GEX2" s="486"/>
      <c r="GEY2" s="486"/>
      <c r="GEZ2" s="486"/>
      <c r="GFA2" s="486"/>
      <c r="GFB2" s="486"/>
      <c r="GFC2" s="486"/>
      <c r="GFD2" s="486"/>
      <c r="GFE2" s="486"/>
      <c r="GFF2" s="486"/>
      <c r="GFG2" s="486"/>
      <c r="GFH2" s="486"/>
      <c r="GFI2" s="486"/>
      <c r="GFJ2" s="486"/>
      <c r="GFK2" s="486"/>
      <c r="GFL2" s="486"/>
      <c r="GFM2" s="486"/>
      <c r="GFN2" s="486"/>
      <c r="GFO2" s="486"/>
      <c r="GFP2" s="486"/>
      <c r="GFQ2" s="486"/>
      <c r="GFR2" s="486"/>
      <c r="GFS2" s="486"/>
      <c r="GFT2" s="486"/>
      <c r="GFU2" s="486"/>
      <c r="GFV2" s="486"/>
      <c r="GFW2" s="486"/>
      <c r="GFX2" s="486"/>
      <c r="GFY2" s="486"/>
      <c r="GFZ2" s="486"/>
      <c r="GGA2" s="486"/>
      <c r="GGB2" s="486"/>
      <c r="GGC2" s="486"/>
      <c r="GGD2" s="486"/>
      <c r="GGE2" s="486"/>
      <c r="GGF2" s="486"/>
      <c r="GGG2" s="486"/>
      <c r="GGH2" s="486"/>
      <c r="GGI2" s="486"/>
      <c r="GGJ2" s="486"/>
      <c r="GGK2" s="486"/>
      <c r="GGL2" s="486"/>
      <c r="GGM2" s="486"/>
      <c r="GGN2" s="486"/>
      <c r="GGO2" s="486"/>
      <c r="GGP2" s="486"/>
      <c r="GGQ2" s="486"/>
      <c r="GGR2" s="486"/>
      <c r="GGS2" s="486"/>
      <c r="GGT2" s="486"/>
      <c r="GGU2" s="486"/>
      <c r="GGV2" s="486"/>
      <c r="GGW2" s="486"/>
      <c r="GGX2" s="486"/>
      <c r="GGY2" s="486"/>
      <c r="GGZ2" s="486"/>
      <c r="GHA2" s="486"/>
      <c r="GHB2" s="486"/>
      <c r="GHC2" s="486"/>
      <c r="GHD2" s="486"/>
      <c r="GHE2" s="486"/>
      <c r="GHF2" s="486"/>
      <c r="GHG2" s="486"/>
      <c r="GHH2" s="486"/>
      <c r="GHI2" s="486"/>
      <c r="GHJ2" s="486"/>
      <c r="GHK2" s="486"/>
      <c r="GHL2" s="486"/>
      <c r="GHM2" s="486"/>
      <c r="GHN2" s="486"/>
      <c r="GHO2" s="486"/>
      <c r="GHP2" s="486"/>
      <c r="GHQ2" s="486"/>
      <c r="GHR2" s="486"/>
      <c r="GHS2" s="486"/>
      <c r="GHT2" s="486"/>
      <c r="GHU2" s="486"/>
      <c r="GHV2" s="486"/>
      <c r="GHW2" s="486"/>
      <c r="GHX2" s="486"/>
      <c r="GHY2" s="486"/>
      <c r="GHZ2" s="486"/>
      <c r="GIA2" s="486"/>
      <c r="GIB2" s="486"/>
      <c r="GIC2" s="486"/>
      <c r="GID2" s="486"/>
      <c r="GIE2" s="486"/>
      <c r="GIF2" s="486"/>
      <c r="GIG2" s="486"/>
      <c r="GIH2" s="486"/>
      <c r="GII2" s="486"/>
      <c r="GIJ2" s="486"/>
      <c r="GIK2" s="486"/>
      <c r="GIL2" s="486"/>
      <c r="GIM2" s="486"/>
      <c r="GIN2" s="486"/>
      <c r="GIO2" s="486"/>
      <c r="GIP2" s="486"/>
      <c r="GIQ2" s="486"/>
      <c r="GIR2" s="486"/>
      <c r="GIS2" s="486"/>
      <c r="GIT2" s="486"/>
      <c r="GIU2" s="486"/>
      <c r="GIV2" s="486"/>
      <c r="GIW2" s="486"/>
      <c r="GIX2" s="486"/>
      <c r="GIY2" s="486"/>
      <c r="GIZ2" s="486"/>
      <c r="GJA2" s="486"/>
      <c r="GJB2" s="486"/>
      <c r="GJC2" s="486"/>
      <c r="GJD2" s="486"/>
      <c r="GJE2" s="486"/>
      <c r="GJF2" s="486"/>
      <c r="GJG2" s="486"/>
      <c r="GJH2" s="486"/>
      <c r="GJI2" s="486"/>
      <c r="GJJ2" s="486"/>
      <c r="GJK2" s="486"/>
      <c r="GJL2" s="486"/>
      <c r="GJM2" s="486"/>
      <c r="GJN2" s="486"/>
      <c r="GJO2" s="486"/>
      <c r="GJP2" s="486"/>
      <c r="GJQ2" s="486"/>
      <c r="GJR2" s="486"/>
      <c r="GJS2" s="486"/>
      <c r="GJT2" s="486"/>
      <c r="GJU2" s="486"/>
      <c r="GJV2" s="486"/>
      <c r="GJW2" s="486"/>
      <c r="GJX2" s="486"/>
      <c r="GJY2" s="486"/>
      <c r="GJZ2" s="486"/>
      <c r="GKA2" s="486"/>
      <c r="GKB2" s="486"/>
      <c r="GKC2" s="486"/>
      <c r="GKD2" s="486"/>
      <c r="GKE2" s="486"/>
      <c r="GKF2" s="486"/>
      <c r="GKG2" s="486"/>
      <c r="GKH2" s="486"/>
      <c r="GKI2" s="486"/>
      <c r="GKJ2" s="486"/>
      <c r="GKK2" s="486"/>
      <c r="GKL2" s="486"/>
      <c r="GKM2" s="486"/>
      <c r="GKN2" s="486"/>
      <c r="GKO2" s="486"/>
      <c r="GKP2" s="486"/>
      <c r="GKQ2" s="486"/>
      <c r="GKR2" s="486"/>
      <c r="GKS2" s="486"/>
      <c r="GKT2" s="486"/>
      <c r="GKU2" s="486"/>
      <c r="GKV2" s="486"/>
      <c r="GKW2" s="486"/>
      <c r="GKX2" s="486"/>
      <c r="GKY2" s="486"/>
      <c r="GKZ2" s="486"/>
      <c r="GLA2" s="486"/>
      <c r="GLB2" s="486"/>
      <c r="GLC2" s="486"/>
      <c r="GLD2" s="486"/>
      <c r="GLE2" s="486"/>
      <c r="GLF2" s="486"/>
      <c r="GLG2" s="486"/>
      <c r="GLH2" s="486"/>
      <c r="GLI2" s="486"/>
      <c r="GLJ2" s="486"/>
      <c r="GLK2" s="486"/>
      <c r="GLL2" s="486"/>
      <c r="GLM2" s="486"/>
      <c r="GLN2" s="486"/>
      <c r="GLO2" s="486"/>
      <c r="GLP2" s="486"/>
      <c r="GLQ2" s="486"/>
      <c r="GLR2" s="486"/>
      <c r="GLS2" s="486"/>
      <c r="GLT2" s="486"/>
      <c r="GLU2" s="486"/>
      <c r="GLV2" s="486"/>
      <c r="GLW2" s="486"/>
      <c r="GLX2" s="486"/>
      <c r="GLY2" s="486"/>
      <c r="GLZ2" s="486"/>
      <c r="GMA2" s="486"/>
      <c r="GMB2" s="486"/>
      <c r="GMC2" s="486"/>
      <c r="GMD2" s="486"/>
      <c r="GME2" s="486"/>
      <c r="GMF2" s="486"/>
      <c r="GMG2" s="486"/>
      <c r="GMH2" s="486"/>
      <c r="GMI2" s="486"/>
      <c r="GMJ2" s="486"/>
      <c r="GMK2" s="486"/>
      <c r="GML2" s="486"/>
      <c r="GMM2" s="486"/>
      <c r="GMN2" s="486"/>
      <c r="GMO2" s="486"/>
      <c r="GMP2" s="486"/>
      <c r="GMQ2" s="486"/>
      <c r="GMR2" s="486"/>
      <c r="GMS2" s="486"/>
      <c r="GMT2" s="486"/>
      <c r="GMU2" s="486"/>
      <c r="GMV2" s="486"/>
      <c r="GMW2" s="486"/>
      <c r="GMX2" s="486"/>
      <c r="GMY2" s="486"/>
      <c r="GMZ2" s="486"/>
      <c r="GNA2" s="486"/>
      <c r="GNB2" s="486"/>
      <c r="GNC2" s="486"/>
      <c r="GND2" s="486"/>
      <c r="GNE2" s="486"/>
      <c r="GNF2" s="486"/>
      <c r="GNG2" s="486"/>
      <c r="GNH2" s="486"/>
      <c r="GNI2" s="486"/>
      <c r="GNJ2" s="486"/>
      <c r="GNK2" s="486"/>
      <c r="GNL2" s="486"/>
      <c r="GNM2" s="486"/>
      <c r="GNN2" s="486"/>
      <c r="GNO2" s="486"/>
      <c r="GNP2" s="486"/>
      <c r="GNQ2" s="486"/>
      <c r="GNR2" s="486"/>
      <c r="GNS2" s="486"/>
      <c r="GNT2" s="486"/>
      <c r="GNU2" s="486"/>
      <c r="GNV2" s="486"/>
      <c r="GNW2" s="486"/>
      <c r="GNX2" s="486"/>
      <c r="GNY2" s="486"/>
      <c r="GNZ2" s="486"/>
      <c r="GOA2" s="486"/>
      <c r="GOB2" s="486"/>
      <c r="GOC2" s="486"/>
      <c r="GOD2" s="486"/>
      <c r="GOE2" s="486"/>
      <c r="GOF2" s="486"/>
      <c r="GOG2" s="486"/>
      <c r="GOH2" s="486"/>
      <c r="GOI2" s="486"/>
      <c r="GOJ2" s="486"/>
      <c r="GOK2" s="486"/>
      <c r="GOL2" s="486"/>
      <c r="GOM2" s="486"/>
      <c r="GON2" s="486"/>
      <c r="GOO2" s="486"/>
      <c r="GOP2" s="486"/>
      <c r="GOQ2" s="486"/>
      <c r="GOR2" s="486"/>
      <c r="GOS2" s="486"/>
      <c r="GOT2" s="486"/>
      <c r="GOU2" s="486"/>
      <c r="GOV2" s="486"/>
      <c r="GOW2" s="486"/>
      <c r="GOX2" s="486"/>
      <c r="GOY2" s="486"/>
      <c r="GOZ2" s="486"/>
      <c r="GPA2" s="486"/>
      <c r="GPB2" s="486"/>
      <c r="GPC2" s="486"/>
      <c r="GPD2" s="486"/>
      <c r="GPE2" s="486"/>
      <c r="GPF2" s="486"/>
      <c r="GPG2" s="486"/>
      <c r="GPH2" s="486"/>
      <c r="GPI2" s="486"/>
      <c r="GPJ2" s="486"/>
      <c r="GPK2" s="486"/>
      <c r="GPL2" s="486"/>
      <c r="GPM2" s="486"/>
      <c r="GPN2" s="486"/>
      <c r="GPO2" s="486"/>
      <c r="GPP2" s="486"/>
      <c r="GPQ2" s="486"/>
      <c r="GPR2" s="486"/>
      <c r="GPS2" s="486"/>
      <c r="GPT2" s="486"/>
      <c r="GPU2" s="486"/>
      <c r="GPV2" s="486"/>
      <c r="GPW2" s="486"/>
      <c r="GPX2" s="486"/>
      <c r="GPY2" s="486"/>
      <c r="GPZ2" s="486"/>
      <c r="GQA2" s="486"/>
      <c r="GQB2" s="486"/>
      <c r="GQC2" s="486"/>
      <c r="GQD2" s="486"/>
      <c r="GQE2" s="486"/>
      <c r="GQF2" s="486"/>
      <c r="GQG2" s="486"/>
      <c r="GQH2" s="486"/>
      <c r="GQI2" s="486"/>
      <c r="GQJ2" s="486"/>
      <c r="GQK2" s="486"/>
      <c r="GQL2" s="486"/>
      <c r="GQM2" s="486"/>
      <c r="GQN2" s="486"/>
      <c r="GQO2" s="486"/>
      <c r="GQP2" s="486"/>
      <c r="GQQ2" s="486"/>
      <c r="GQR2" s="486"/>
      <c r="GQS2" s="486"/>
      <c r="GQT2" s="486"/>
      <c r="GQU2" s="486"/>
      <c r="GQV2" s="486"/>
      <c r="GQW2" s="486"/>
      <c r="GQX2" s="486"/>
      <c r="GQY2" s="486"/>
      <c r="GQZ2" s="486"/>
      <c r="GRA2" s="486"/>
      <c r="GRB2" s="486"/>
      <c r="GRC2" s="486"/>
      <c r="GRD2" s="486"/>
      <c r="GRE2" s="486"/>
      <c r="GRF2" s="486"/>
      <c r="GRG2" s="486"/>
      <c r="GRH2" s="486"/>
      <c r="GRI2" s="486"/>
      <c r="GRJ2" s="486"/>
      <c r="GRK2" s="486"/>
      <c r="GRL2" s="486"/>
      <c r="GRM2" s="486"/>
      <c r="GRN2" s="486"/>
      <c r="GRO2" s="486"/>
      <c r="GRP2" s="486"/>
      <c r="GRQ2" s="486"/>
      <c r="GRR2" s="486"/>
      <c r="GRS2" s="486"/>
      <c r="GRT2" s="486"/>
      <c r="GRU2" s="486"/>
      <c r="GRV2" s="486"/>
      <c r="GRW2" s="486"/>
      <c r="GRX2" s="486"/>
      <c r="GRY2" s="486"/>
      <c r="GRZ2" s="486"/>
      <c r="GSA2" s="486"/>
      <c r="GSB2" s="486"/>
      <c r="GSC2" s="486"/>
      <c r="GSD2" s="486"/>
      <c r="GSE2" s="486"/>
      <c r="GSF2" s="486"/>
      <c r="GSG2" s="486"/>
      <c r="GSH2" s="486"/>
      <c r="GSI2" s="486"/>
      <c r="GSJ2" s="486"/>
      <c r="GSK2" s="486"/>
      <c r="GSL2" s="486"/>
      <c r="GSM2" s="486"/>
      <c r="GSN2" s="486"/>
      <c r="GSO2" s="486"/>
      <c r="GSP2" s="486"/>
      <c r="GSQ2" s="486"/>
      <c r="GSR2" s="486"/>
      <c r="GSS2" s="486"/>
      <c r="GST2" s="486"/>
      <c r="GSU2" s="486"/>
      <c r="GSV2" s="486"/>
      <c r="GSW2" s="486"/>
      <c r="GSX2" s="486"/>
      <c r="GSY2" s="486"/>
      <c r="GSZ2" s="486"/>
      <c r="GTA2" s="486"/>
      <c r="GTB2" s="486"/>
      <c r="GTC2" s="486"/>
      <c r="GTD2" s="486"/>
      <c r="GTE2" s="486"/>
      <c r="GTF2" s="486"/>
      <c r="GTG2" s="486"/>
      <c r="GTH2" s="486"/>
      <c r="GTI2" s="486"/>
      <c r="GTJ2" s="486"/>
      <c r="GTK2" s="486"/>
      <c r="GTL2" s="486"/>
      <c r="GTM2" s="486"/>
      <c r="GTN2" s="486"/>
      <c r="GTO2" s="486"/>
      <c r="GTP2" s="486"/>
      <c r="GTQ2" s="486"/>
      <c r="GTR2" s="486"/>
      <c r="GTS2" s="486"/>
      <c r="GTT2" s="486"/>
      <c r="GTU2" s="486"/>
      <c r="GTV2" s="486"/>
      <c r="GTW2" s="486"/>
      <c r="GTX2" s="486"/>
      <c r="GTY2" s="486"/>
      <c r="GTZ2" s="486"/>
      <c r="GUA2" s="486"/>
      <c r="GUB2" s="486"/>
      <c r="GUC2" s="486"/>
      <c r="GUD2" s="486"/>
      <c r="GUE2" s="486"/>
      <c r="GUF2" s="486"/>
      <c r="GUG2" s="486"/>
      <c r="GUH2" s="486"/>
      <c r="GUI2" s="486"/>
      <c r="GUJ2" s="486"/>
      <c r="GUK2" s="486"/>
      <c r="GUL2" s="486"/>
      <c r="GUM2" s="486"/>
      <c r="GUN2" s="486"/>
      <c r="GUO2" s="486"/>
      <c r="GUP2" s="486"/>
      <c r="GUQ2" s="486"/>
      <c r="GUR2" s="486"/>
      <c r="GUS2" s="486"/>
      <c r="GUT2" s="486"/>
      <c r="GUU2" s="486"/>
      <c r="GUV2" s="486"/>
      <c r="GUW2" s="486"/>
      <c r="GUX2" s="486"/>
      <c r="GUY2" s="486"/>
      <c r="GUZ2" s="486"/>
      <c r="GVA2" s="486"/>
      <c r="GVB2" s="486"/>
      <c r="GVC2" s="486"/>
      <c r="GVD2" s="486"/>
      <c r="GVE2" s="486"/>
      <c r="GVF2" s="486"/>
      <c r="GVG2" s="486"/>
      <c r="GVH2" s="486"/>
      <c r="GVI2" s="486"/>
      <c r="GVJ2" s="486"/>
      <c r="GVK2" s="486"/>
      <c r="GVL2" s="486"/>
      <c r="GVM2" s="486"/>
      <c r="GVN2" s="486"/>
      <c r="GVO2" s="486"/>
      <c r="GVP2" s="486"/>
      <c r="GVQ2" s="486"/>
      <c r="GVR2" s="486"/>
      <c r="GVS2" s="486"/>
      <c r="GVT2" s="486"/>
      <c r="GVU2" s="486"/>
      <c r="GVV2" s="486"/>
      <c r="GVW2" s="486"/>
      <c r="GVX2" s="486"/>
      <c r="GVY2" s="486"/>
      <c r="GVZ2" s="486"/>
      <c r="GWA2" s="486"/>
      <c r="GWB2" s="486"/>
      <c r="GWC2" s="486"/>
      <c r="GWD2" s="486"/>
      <c r="GWE2" s="486"/>
      <c r="GWF2" s="486"/>
      <c r="GWG2" s="486"/>
      <c r="GWH2" s="486"/>
      <c r="GWI2" s="486"/>
      <c r="GWJ2" s="486"/>
      <c r="GWK2" s="486"/>
      <c r="GWL2" s="486"/>
      <c r="GWM2" s="486"/>
      <c r="GWN2" s="486"/>
      <c r="GWO2" s="486"/>
      <c r="GWP2" s="486"/>
      <c r="GWQ2" s="486"/>
      <c r="GWR2" s="486"/>
      <c r="GWS2" s="486"/>
      <c r="GWT2" s="486"/>
      <c r="GWU2" s="486"/>
      <c r="GWV2" s="486"/>
      <c r="GWW2" s="486"/>
      <c r="GWX2" s="486"/>
      <c r="GWY2" s="486"/>
      <c r="GWZ2" s="486"/>
      <c r="GXA2" s="486"/>
      <c r="GXB2" s="486"/>
      <c r="GXC2" s="486"/>
      <c r="GXD2" s="486"/>
      <c r="GXE2" s="486"/>
      <c r="GXF2" s="486"/>
      <c r="GXG2" s="486"/>
      <c r="GXH2" s="486"/>
      <c r="GXI2" s="486"/>
      <c r="GXJ2" s="486"/>
      <c r="GXK2" s="486"/>
      <c r="GXL2" s="486"/>
      <c r="GXM2" s="486"/>
      <c r="GXN2" s="486"/>
      <c r="GXO2" s="486"/>
      <c r="GXP2" s="486"/>
      <c r="GXQ2" s="486"/>
      <c r="GXR2" s="486"/>
      <c r="GXS2" s="486"/>
      <c r="GXT2" s="486"/>
      <c r="GXU2" s="486"/>
      <c r="GXV2" s="486"/>
      <c r="GXW2" s="486"/>
      <c r="GXX2" s="486"/>
      <c r="GXY2" s="486"/>
      <c r="GXZ2" s="486"/>
      <c r="GYA2" s="486"/>
      <c r="GYB2" s="486"/>
      <c r="GYC2" s="486"/>
      <c r="GYD2" s="486"/>
      <c r="GYE2" s="486"/>
      <c r="GYF2" s="486"/>
      <c r="GYG2" s="486"/>
      <c r="GYH2" s="486"/>
      <c r="GYI2" s="486"/>
      <c r="GYJ2" s="486"/>
      <c r="GYK2" s="486"/>
      <c r="GYL2" s="486"/>
      <c r="GYM2" s="486"/>
      <c r="GYN2" s="486"/>
      <c r="GYO2" s="486"/>
      <c r="GYP2" s="486"/>
      <c r="GYQ2" s="486"/>
      <c r="GYR2" s="486"/>
      <c r="GYS2" s="486"/>
      <c r="GYT2" s="486"/>
      <c r="GYU2" s="486"/>
      <c r="GYV2" s="486"/>
      <c r="GYW2" s="486"/>
      <c r="GYX2" s="486"/>
      <c r="GYY2" s="486"/>
      <c r="GYZ2" s="486"/>
      <c r="GZA2" s="486"/>
      <c r="GZB2" s="486"/>
      <c r="GZC2" s="486"/>
      <c r="GZD2" s="486"/>
      <c r="GZE2" s="486"/>
      <c r="GZF2" s="486"/>
      <c r="GZG2" s="486"/>
      <c r="GZH2" s="486"/>
      <c r="GZI2" s="486"/>
      <c r="GZJ2" s="486"/>
      <c r="GZK2" s="486"/>
      <c r="GZL2" s="486"/>
      <c r="GZM2" s="486"/>
      <c r="GZN2" s="486"/>
      <c r="GZO2" s="486"/>
      <c r="GZP2" s="486"/>
      <c r="GZQ2" s="486"/>
      <c r="GZR2" s="486"/>
      <c r="GZS2" s="486"/>
      <c r="GZT2" s="486"/>
      <c r="GZU2" s="486"/>
      <c r="GZV2" s="486"/>
      <c r="GZW2" s="486"/>
      <c r="GZX2" s="486"/>
      <c r="GZY2" s="486"/>
      <c r="GZZ2" s="486"/>
      <c r="HAA2" s="486"/>
      <c r="HAB2" s="486"/>
      <c r="HAC2" s="486"/>
      <c r="HAD2" s="486"/>
      <c r="HAE2" s="486"/>
      <c r="HAF2" s="486"/>
      <c r="HAG2" s="486"/>
      <c r="HAH2" s="486"/>
      <c r="HAI2" s="486"/>
      <c r="HAJ2" s="486"/>
      <c r="HAK2" s="486"/>
      <c r="HAL2" s="486"/>
      <c r="HAM2" s="486"/>
      <c r="HAN2" s="486"/>
      <c r="HAO2" s="486"/>
      <c r="HAP2" s="486"/>
      <c r="HAQ2" s="486"/>
      <c r="HAR2" s="486"/>
      <c r="HAS2" s="486"/>
      <c r="HAT2" s="486"/>
      <c r="HAU2" s="486"/>
      <c r="HAV2" s="486"/>
      <c r="HAW2" s="486"/>
      <c r="HAX2" s="486"/>
      <c r="HAY2" s="486"/>
      <c r="HAZ2" s="486"/>
      <c r="HBA2" s="486"/>
      <c r="HBB2" s="486"/>
      <c r="HBC2" s="486"/>
      <c r="HBD2" s="486"/>
      <c r="HBE2" s="486"/>
      <c r="HBF2" s="486"/>
      <c r="HBG2" s="486"/>
      <c r="HBH2" s="486"/>
      <c r="HBI2" s="486"/>
      <c r="HBJ2" s="486"/>
      <c r="HBK2" s="486"/>
      <c r="HBL2" s="486"/>
      <c r="HBM2" s="486"/>
      <c r="HBN2" s="486"/>
      <c r="HBO2" s="486"/>
      <c r="HBP2" s="486"/>
      <c r="HBQ2" s="486"/>
      <c r="HBR2" s="486"/>
      <c r="HBS2" s="486"/>
      <c r="HBT2" s="486"/>
      <c r="HBU2" s="486"/>
      <c r="HBV2" s="486"/>
      <c r="HBW2" s="486"/>
      <c r="HBX2" s="486"/>
      <c r="HBY2" s="486"/>
      <c r="HBZ2" s="486"/>
      <c r="HCA2" s="486"/>
      <c r="HCB2" s="486"/>
      <c r="HCC2" s="486"/>
      <c r="HCD2" s="486"/>
      <c r="HCE2" s="486"/>
      <c r="HCF2" s="486"/>
      <c r="HCG2" s="486"/>
      <c r="HCH2" s="486"/>
      <c r="HCI2" s="486"/>
      <c r="HCJ2" s="486"/>
      <c r="HCK2" s="486"/>
      <c r="HCL2" s="486"/>
      <c r="HCM2" s="486"/>
      <c r="HCN2" s="486"/>
      <c r="HCO2" s="486"/>
      <c r="HCP2" s="486"/>
      <c r="HCQ2" s="486"/>
      <c r="HCR2" s="486"/>
      <c r="HCS2" s="486"/>
      <c r="HCT2" s="486"/>
      <c r="HCU2" s="486"/>
      <c r="HCV2" s="486"/>
      <c r="HCW2" s="486"/>
      <c r="HCX2" s="486"/>
      <c r="HCY2" s="486"/>
      <c r="HCZ2" s="486"/>
      <c r="HDA2" s="486"/>
      <c r="HDB2" s="486"/>
      <c r="HDC2" s="486"/>
      <c r="HDD2" s="486"/>
      <c r="HDE2" s="486"/>
      <c r="HDF2" s="486"/>
      <c r="HDG2" s="486"/>
      <c r="HDH2" s="486"/>
      <c r="HDI2" s="486"/>
      <c r="HDJ2" s="486"/>
      <c r="HDK2" s="486"/>
      <c r="HDL2" s="486"/>
      <c r="HDM2" s="486"/>
      <c r="HDN2" s="486"/>
      <c r="HDO2" s="486"/>
      <c r="HDP2" s="486"/>
      <c r="HDQ2" s="486"/>
      <c r="HDR2" s="486"/>
      <c r="HDS2" s="486"/>
      <c r="HDT2" s="486"/>
      <c r="HDU2" s="486"/>
      <c r="HDV2" s="486"/>
      <c r="HDW2" s="486"/>
      <c r="HDX2" s="486"/>
      <c r="HDY2" s="486"/>
      <c r="HDZ2" s="486"/>
      <c r="HEA2" s="486"/>
      <c r="HEB2" s="486"/>
      <c r="HEC2" s="486"/>
      <c r="HED2" s="486"/>
      <c r="HEE2" s="486"/>
      <c r="HEF2" s="486"/>
      <c r="HEG2" s="486"/>
      <c r="HEH2" s="486"/>
      <c r="HEI2" s="486"/>
      <c r="HEJ2" s="486"/>
      <c r="HEK2" s="486"/>
      <c r="HEL2" s="486"/>
      <c r="HEM2" s="486"/>
      <c r="HEN2" s="486"/>
      <c r="HEO2" s="486"/>
      <c r="HEP2" s="486"/>
      <c r="HEQ2" s="486"/>
      <c r="HER2" s="486"/>
      <c r="HES2" s="486"/>
      <c r="HET2" s="486"/>
      <c r="HEU2" s="486"/>
      <c r="HEV2" s="486"/>
      <c r="HEW2" s="486"/>
      <c r="HEX2" s="486"/>
      <c r="HEY2" s="486"/>
      <c r="HEZ2" s="486"/>
      <c r="HFA2" s="486"/>
      <c r="HFB2" s="486"/>
      <c r="HFC2" s="486"/>
      <c r="HFD2" s="486"/>
      <c r="HFE2" s="486"/>
      <c r="HFF2" s="486"/>
      <c r="HFG2" s="486"/>
      <c r="HFH2" s="486"/>
      <c r="HFI2" s="486"/>
      <c r="HFJ2" s="486"/>
      <c r="HFK2" s="486"/>
      <c r="HFL2" s="486"/>
      <c r="HFM2" s="486"/>
      <c r="HFN2" s="486"/>
      <c r="HFO2" s="486"/>
      <c r="HFP2" s="486"/>
      <c r="HFQ2" s="486"/>
      <c r="HFR2" s="486"/>
      <c r="HFS2" s="486"/>
      <c r="HFT2" s="486"/>
      <c r="HFU2" s="486"/>
      <c r="HFV2" s="486"/>
      <c r="HFW2" s="486"/>
      <c r="HFX2" s="486"/>
      <c r="HFY2" s="486"/>
      <c r="HFZ2" s="486"/>
      <c r="HGA2" s="486"/>
      <c r="HGB2" s="486"/>
      <c r="HGC2" s="486"/>
      <c r="HGD2" s="486"/>
      <c r="HGE2" s="486"/>
      <c r="HGF2" s="486"/>
      <c r="HGG2" s="486"/>
      <c r="HGH2" s="486"/>
      <c r="HGI2" s="486"/>
      <c r="HGJ2" s="486"/>
      <c r="HGK2" s="486"/>
      <c r="HGL2" s="486"/>
      <c r="HGM2" s="486"/>
      <c r="HGN2" s="486"/>
      <c r="HGO2" s="486"/>
      <c r="HGP2" s="486"/>
      <c r="HGQ2" s="486"/>
      <c r="HGR2" s="486"/>
      <c r="HGS2" s="486"/>
      <c r="HGT2" s="486"/>
      <c r="HGU2" s="486"/>
      <c r="HGV2" s="486"/>
      <c r="HGW2" s="486"/>
      <c r="HGX2" s="486"/>
      <c r="HGY2" s="486"/>
      <c r="HGZ2" s="486"/>
      <c r="HHA2" s="486"/>
      <c r="HHB2" s="486"/>
      <c r="HHC2" s="486"/>
      <c r="HHD2" s="486"/>
      <c r="HHE2" s="486"/>
      <c r="HHF2" s="486"/>
      <c r="HHG2" s="486"/>
      <c r="HHH2" s="486"/>
      <c r="HHI2" s="486"/>
      <c r="HHJ2" s="486"/>
      <c r="HHK2" s="486"/>
      <c r="HHL2" s="486"/>
      <c r="HHM2" s="486"/>
      <c r="HHN2" s="486"/>
      <c r="HHO2" s="486"/>
      <c r="HHP2" s="486"/>
      <c r="HHQ2" s="486"/>
      <c r="HHR2" s="486"/>
      <c r="HHS2" s="486"/>
      <c r="HHT2" s="486"/>
      <c r="HHU2" s="486"/>
      <c r="HHV2" s="486"/>
      <c r="HHW2" s="486"/>
      <c r="HHX2" s="486"/>
      <c r="HHY2" s="486"/>
      <c r="HHZ2" s="486"/>
      <c r="HIA2" s="486"/>
      <c r="HIB2" s="486"/>
      <c r="HIC2" s="486"/>
      <c r="HID2" s="486"/>
      <c r="HIE2" s="486"/>
      <c r="HIF2" s="486"/>
      <c r="HIG2" s="486"/>
      <c r="HIH2" s="486"/>
      <c r="HII2" s="486"/>
      <c r="HIJ2" s="486"/>
      <c r="HIK2" s="486"/>
      <c r="HIL2" s="486"/>
      <c r="HIM2" s="486"/>
      <c r="HIN2" s="486"/>
      <c r="HIO2" s="486"/>
      <c r="HIP2" s="486"/>
      <c r="HIQ2" s="486"/>
      <c r="HIR2" s="486"/>
      <c r="HIS2" s="486"/>
      <c r="HIT2" s="486"/>
      <c r="HIU2" s="486"/>
      <c r="HIV2" s="486"/>
      <c r="HIW2" s="486"/>
      <c r="HIX2" s="486"/>
      <c r="HIY2" s="486"/>
      <c r="HIZ2" s="486"/>
      <c r="HJA2" s="486"/>
      <c r="HJB2" s="486"/>
      <c r="HJC2" s="486"/>
      <c r="HJD2" s="486"/>
      <c r="HJE2" s="486"/>
      <c r="HJF2" s="486"/>
      <c r="HJG2" s="486"/>
      <c r="HJH2" s="486"/>
      <c r="HJI2" s="486"/>
      <c r="HJJ2" s="486"/>
      <c r="HJK2" s="486"/>
      <c r="HJL2" s="486"/>
      <c r="HJM2" s="486"/>
      <c r="HJN2" s="486"/>
      <c r="HJO2" s="486"/>
      <c r="HJP2" s="486"/>
      <c r="HJQ2" s="486"/>
      <c r="HJR2" s="486"/>
      <c r="HJS2" s="486"/>
      <c r="HJT2" s="486"/>
      <c r="HJU2" s="486"/>
      <c r="HJV2" s="486"/>
      <c r="HJW2" s="486"/>
      <c r="HJX2" s="486"/>
      <c r="HJY2" s="486"/>
      <c r="HJZ2" s="486"/>
      <c r="HKA2" s="486"/>
      <c r="HKB2" s="486"/>
      <c r="HKC2" s="486"/>
      <c r="HKD2" s="486"/>
      <c r="HKE2" s="486"/>
      <c r="HKF2" s="486"/>
      <c r="HKG2" s="486"/>
      <c r="HKH2" s="486"/>
      <c r="HKI2" s="486"/>
      <c r="HKJ2" s="486"/>
      <c r="HKK2" s="486"/>
      <c r="HKL2" s="486"/>
      <c r="HKM2" s="486"/>
      <c r="HKN2" s="486"/>
      <c r="HKO2" s="486"/>
      <c r="HKP2" s="486"/>
      <c r="HKQ2" s="486"/>
      <c r="HKR2" s="486"/>
      <c r="HKS2" s="486"/>
      <c r="HKT2" s="486"/>
      <c r="HKU2" s="486"/>
      <c r="HKV2" s="486"/>
      <c r="HKW2" s="486"/>
      <c r="HKX2" s="486"/>
      <c r="HKY2" s="486"/>
      <c r="HKZ2" s="486"/>
      <c r="HLA2" s="486"/>
      <c r="HLB2" s="486"/>
      <c r="HLC2" s="486"/>
      <c r="HLD2" s="486"/>
      <c r="HLE2" s="486"/>
      <c r="HLF2" s="486"/>
      <c r="HLG2" s="486"/>
      <c r="HLH2" s="486"/>
      <c r="HLI2" s="486"/>
      <c r="HLJ2" s="486"/>
      <c r="HLK2" s="486"/>
      <c r="HLL2" s="486"/>
      <c r="HLM2" s="486"/>
      <c r="HLN2" s="486"/>
      <c r="HLO2" s="486"/>
      <c r="HLP2" s="486"/>
      <c r="HLQ2" s="486"/>
      <c r="HLR2" s="486"/>
      <c r="HLS2" s="486"/>
      <c r="HLT2" s="486"/>
      <c r="HLU2" s="486"/>
      <c r="HLV2" s="486"/>
      <c r="HLW2" s="486"/>
      <c r="HLX2" s="486"/>
      <c r="HLY2" s="486"/>
      <c r="HLZ2" s="486"/>
      <c r="HMA2" s="486"/>
      <c r="HMB2" s="486"/>
      <c r="HMC2" s="486"/>
      <c r="HMD2" s="486"/>
      <c r="HME2" s="486"/>
      <c r="HMF2" s="486"/>
      <c r="HMG2" s="486"/>
      <c r="HMH2" s="486"/>
      <c r="HMI2" s="486"/>
      <c r="HMJ2" s="486"/>
      <c r="HMK2" s="486"/>
      <c r="HML2" s="486"/>
      <c r="HMM2" s="486"/>
      <c r="HMN2" s="486"/>
      <c r="HMO2" s="486"/>
      <c r="HMP2" s="486"/>
      <c r="HMQ2" s="486"/>
      <c r="HMR2" s="486"/>
      <c r="HMS2" s="486"/>
      <c r="HMT2" s="486"/>
      <c r="HMU2" s="486"/>
      <c r="HMV2" s="486"/>
      <c r="HMW2" s="486"/>
      <c r="HMX2" s="486"/>
      <c r="HMY2" s="486"/>
      <c r="HMZ2" s="486"/>
      <c r="HNA2" s="486"/>
      <c r="HNB2" s="486"/>
      <c r="HNC2" s="486"/>
      <c r="HND2" s="486"/>
      <c r="HNE2" s="486"/>
      <c r="HNF2" s="486"/>
      <c r="HNG2" s="486"/>
      <c r="HNH2" s="486"/>
      <c r="HNI2" s="486"/>
      <c r="HNJ2" s="486"/>
      <c r="HNK2" s="486"/>
      <c r="HNL2" s="486"/>
      <c r="HNM2" s="486"/>
      <c r="HNN2" s="486"/>
      <c r="HNO2" s="486"/>
      <c r="HNP2" s="486"/>
      <c r="HNQ2" s="486"/>
      <c r="HNR2" s="486"/>
      <c r="HNS2" s="486"/>
      <c r="HNT2" s="486"/>
      <c r="HNU2" s="486"/>
      <c r="HNV2" s="486"/>
      <c r="HNW2" s="486"/>
      <c r="HNX2" s="486"/>
      <c r="HNY2" s="486"/>
      <c r="HNZ2" s="486"/>
      <c r="HOA2" s="486"/>
      <c r="HOB2" s="486"/>
      <c r="HOC2" s="486"/>
      <c r="HOD2" s="486"/>
      <c r="HOE2" s="486"/>
      <c r="HOF2" s="486"/>
      <c r="HOG2" s="486"/>
      <c r="HOH2" s="486"/>
      <c r="HOI2" s="486"/>
      <c r="HOJ2" s="486"/>
      <c r="HOK2" s="486"/>
      <c r="HOL2" s="486"/>
      <c r="HOM2" s="486"/>
      <c r="HON2" s="486"/>
      <c r="HOO2" s="486"/>
      <c r="HOP2" s="486"/>
      <c r="HOQ2" s="486"/>
      <c r="HOR2" s="486"/>
      <c r="HOS2" s="486"/>
      <c r="HOT2" s="486"/>
      <c r="HOU2" s="486"/>
      <c r="HOV2" s="486"/>
      <c r="HOW2" s="486"/>
      <c r="HOX2" s="486"/>
      <c r="HOY2" s="486"/>
      <c r="HOZ2" s="486"/>
      <c r="HPA2" s="486"/>
      <c r="HPB2" s="486"/>
      <c r="HPC2" s="486"/>
      <c r="HPD2" s="486"/>
      <c r="HPE2" s="486"/>
      <c r="HPF2" s="486"/>
      <c r="HPG2" s="486"/>
      <c r="HPH2" s="486"/>
      <c r="HPI2" s="486"/>
      <c r="HPJ2" s="486"/>
      <c r="HPK2" s="486"/>
      <c r="HPL2" s="486"/>
      <c r="HPM2" s="486"/>
      <c r="HPN2" s="486"/>
      <c r="HPO2" s="486"/>
      <c r="HPP2" s="486"/>
      <c r="HPQ2" s="486"/>
      <c r="HPR2" s="486"/>
      <c r="HPS2" s="486"/>
      <c r="HPT2" s="486"/>
      <c r="HPU2" s="486"/>
      <c r="HPV2" s="486"/>
      <c r="HPW2" s="486"/>
      <c r="HPX2" s="486"/>
      <c r="HPY2" s="486"/>
      <c r="HPZ2" s="486"/>
      <c r="HQA2" s="486"/>
      <c r="HQB2" s="486"/>
      <c r="HQC2" s="486"/>
      <c r="HQD2" s="486"/>
      <c r="HQE2" s="486"/>
      <c r="HQF2" s="486"/>
      <c r="HQG2" s="486"/>
      <c r="HQH2" s="486"/>
      <c r="HQI2" s="486"/>
      <c r="HQJ2" s="486"/>
      <c r="HQK2" s="486"/>
      <c r="HQL2" s="486"/>
      <c r="HQM2" s="486"/>
      <c r="HQN2" s="486"/>
      <c r="HQO2" s="486"/>
      <c r="HQP2" s="486"/>
      <c r="HQQ2" s="486"/>
      <c r="HQR2" s="486"/>
      <c r="HQS2" s="486"/>
      <c r="HQT2" s="486"/>
      <c r="HQU2" s="486"/>
      <c r="HQV2" s="486"/>
      <c r="HQW2" s="486"/>
      <c r="HQX2" s="486"/>
      <c r="HQY2" s="486"/>
      <c r="HQZ2" s="486"/>
      <c r="HRA2" s="486"/>
      <c r="HRB2" s="486"/>
      <c r="HRC2" s="486"/>
      <c r="HRD2" s="486"/>
      <c r="HRE2" s="486"/>
      <c r="HRF2" s="486"/>
      <c r="HRG2" s="486"/>
      <c r="HRH2" s="486"/>
      <c r="HRI2" s="486"/>
      <c r="HRJ2" s="486"/>
      <c r="HRK2" s="486"/>
      <c r="HRL2" s="486"/>
      <c r="HRM2" s="486"/>
      <c r="HRN2" s="486"/>
      <c r="HRO2" s="486"/>
      <c r="HRP2" s="486"/>
      <c r="HRQ2" s="486"/>
      <c r="HRR2" s="486"/>
      <c r="HRS2" s="486"/>
      <c r="HRT2" s="486"/>
      <c r="HRU2" s="486"/>
      <c r="HRV2" s="486"/>
      <c r="HRW2" s="486"/>
      <c r="HRX2" s="486"/>
      <c r="HRY2" s="486"/>
      <c r="HRZ2" s="486"/>
      <c r="HSA2" s="486"/>
      <c r="HSB2" s="486"/>
      <c r="HSC2" s="486"/>
      <c r="HSD2" s="486"/>
      <c r="HSE2" s="486"/>
      <c r="HSF2" s="486"/>
      <c r="HSG2" s="486"/>
      <c r="HSH2" s="486"/>
      <c r="HSI2" s="486"/>
      <c r="HSJ2" s="486"/>
      <c r="HSK2" s="486"/>
      <c r="HSL2" s="486"/>
      <c r="HSM2" s="486"/>
      <c r="HSN2" s="486"/>
      <c r="HSO2" s="486"/>
      <c r="HSP2" s="486"/>
      <c r="HSQ2" s="486"/>
      <c r="HSR2" s="486"/>
      <c r="HSS2" s="486"/>
      <c r="HST2" s="486"/>
      <c r="HSU2" s="486"/>
      <c r="HSV2" s="486"/>
      <c r="HSW2" s="486"/>
      <c r="HSX2" s="486"/>
      <c r="HSY2" s="486"/>
      <c r="HSZ2" s="486"/>
      <c r="HTA2" s="486"/>
      <c r="HTB2" s="486"/>
      <c r="HTC2" s="486"/>
      <c r="HTD2" s="486"/>
      <c r="HTE2" s="486"/>
      <c r="HTF2" s="486"/>
      <c r="HTG2" s="486"/>
      <c r="HTH2" s="486"/>
      <c r="HTI2" s="486"/>
      <c r="HTJ2" s="486"/>
      <c r="HTK2" s="486"/>
      <c r="HTL2" s="486"/>
      <c r="HTM2" s="486"/>
      <c r="HTN2" s="486"/>
      <c r="HTO2" s="486"/>
      <c r="HTP2" s="486"/>
      <c r="HTQ2" s="486"/>
      <c r="HTR2" s="486"/>
      <c r="HTS2" s="486"/>
      <c r="HTT2" s="486"/>
      <c r="HTU2" s="486"/>
      <c r="HTV2" s="486"/>
      <c r="HTW2" s="486"/>
      <c r="HTX2" s="486"/>
      <c r="HTY2" s="486"/>
      <c r="HTZ2" s="486"/>
      <c r="HUA2" s="486"/>
      <c r="HUB2" s="486"/>
      <c r="HUC2" s="486"/>
      <c r="HUD2" s="486"/>
      <c r="HUE2" s="486"/>
      <c r="HUF2" s="486"/>
      <c r="HUG2" s="486"/>
      <c r="HUH2" s="486"/>
      <c r="HUI2" s="486"/>
      <c r="HUJ2" s="486"/>
      <c r="HUK2" s="486"/>
      <c r="HUL2" s="486"/>
      <c r="HUM2" s="486"/>
      <c r="HUN2" s="486"/>
      <c r="HUO2" s="486"/>
      <c r="HUP2" s="486"/>
      <c r="HUQ2" s="486"/>
      <c r="HUR2" s="486"/>
      <c r="HUS2" s="486"/>
      <c r="HUT2" s="486"/>
      <c r="HUU2" s="486"/>
      <c r="HUV2" s="486"/>
      <c r="HUW2" s="486"/>
      <c r="HUX2" s="486"/>
      <c r="HUY2" s="486"/>
      <c r="HUZ2" s="486"/>
      <c r="HVA2" s="486"/>
      <c r="HVB2" s="486"/>
      <c r="HVC2" s="486"/>
      <c r="HVD2" s="486"/>
      <c r="HVE2" s="486"/>
      <c r="HVF2" s="486"/>
      <c r="HVG2" s="486"/>
      <c r="HVH2" s="486"/>
      <c r="HVI2" s="486"/>
      <c r="HVJ2" s="486"/>
      <c r="HVK2" s="486"/>
      <c r="HVL2" s="486"/>
      <c r="HVM2" s="486"/>
      <c r="HVN2" s="486"/>
      <c r="HVO2" s="486"/>
      <c r="HVP2" s="486"/>
      <c r="HVQ2" s="486"/>
      <c r="HVR2" s="486"/>
      <c r="HVS2" s="486"/>
      <c r="HVT2" s="486"/>
      <c r="HVU2" s="486"/>
      <c r="HVV2" s="486"/>
      <c r="HVW2" s="486"/>
      <c r="HVX2" s="486"/>
      <c r="HVY2" s="486"/>
      <c r="HVZ2" s="486"/>
      <c r="HWA2" s="486"/>
      <c r="HWB2" s="486"/>
      <c r="HWC2" s="486"/>
      <c r="HWD2" s="486"/>
      <c r="HWE2" s="486"/>
      <c r="HWF2" s="486"/>
      <c r="HWG2" s="486"/>
      <c r="HWH2" s="486"/>
      <c r="HWI2" s="486"/>
      <c r="HWJ2" s="486"/>
      <c r="HWK2" s="486"/>
      <c r="HWL2" s="486"/>
      <c r="HWM2" s="486"/>
      <c r="HWN2" s="486"/>
      <c r="HWO2" s="486"/>
      <c r="HWP2" s="486"/>
      <c r="HWQ2" s="486"/>
      <c r="HWR2" s="486"/>
      <c r="HWS2" s="486"/>
      <c r="HWT2" s="486"/>
      <c r="HWU2" s="486"/>
      <c r="HWV2" s="486"/>
      <c r="HWW2" s="486"/>
      <c r="HWX2" s="486"/>
      <c r="HWY2" s="486"/>
      <c r="HWZ2" s="486"/>
      <c r="HXA2" s="486"/>
      <c r="HXB2" s="486"/>
      <c r="HXC2" s="486"/>
      <c r="HXD2" s="486"/>
      <c r="HXE2" s="486"/>
      <c r="HXF2" s="486"/>
      <c r="HXG2" s="486"/>
      <c r="HXH2" s="486"/>
      <c r="HXI2" s="486"/>
      <c r="HXJ2" s="486"/>
      <c r="HXK2" s="486"/>
      <c r="HXL2" s="486"/>
      <c r="HXM2" s="486"/>
      <c r="HXN2" s="486"/>
      <c r="HXO2" s="486"/>
      <c r="HXP2" s="486"/>
      <c r="HXQ2" s="486"/>
      <c r="HXR2" s="486"/>
      <c r="HXS2" s="486"/>
      <c r="HXT2" s="486"/>
      <c r="HXU2" s="486"/>
      <c r="HXV2" s="486"/>
      <c r="HXW2" s="486"/>
      <c r="HXX2" s="486"/>
      <c r="HXY2" s="486"/>
      <c r="HXZ2" s="486"/>
      <c r="HYA2" s="486"/>
      <c r="HYB2" s="486"/>
      <c r="HYC2" s="486"/>
      <c r="HYD2" s="486"/>
      <c r="HYE2" s="486"/>
      <c r="HYF2" s="486"/>
      <c r="HYG2" s="486"/>
      <c r="HYH2" s="486"/>
      <c r="HYI2" s="486"/>
      <c r="HYJ2" s="486"/>
      <c r="HYK2" s="486"/>
      <c r="HYL2" s="486"/>
      <c r="HYM2" s="486"/>
      <c r="HYN2" s="486"/>
      <c r="HYO2" s="486"/>
      <c r="HYP2" s="486"/>
      <c r="HYQ2" s="486"/>
      <c r="HYR2" s="486"/>
      <c r="HYS2" s="486"/>
      <c r="HYT2" s="486"/>
      <c r="HYU2" s="486"/>
      <c r="HYV2" s="486"/>
      <c r="HYW2" s="486"/>
      <c r="HYX2" s="486"/>
      <c r="HYY2" s="486"/>
      <c r="HYZ2" s="486"/>
      <c r="HZA2" s="486"/>
      <c r="HZB2" s="486"/>
      <c r="HZC2" s="486"/>
      <c r="HZD2" s="486"/>
      <c r="HZE2" s="486"/>
      <c r="HZF2" s="486"/>
      <c r="HZG2" s="486"/>
      <c r="HZH2" s="486"/>
      <c r="HZI2" s="486"/>
      <c r="HZJ2" s="486"/>
      <c r="HZK2" s="486"/>
      <c r="HZL2" s="486"/>
      <c r="HZM2" s="486"/>
      <c r="HZN2" s="486"/>
      <c r="HZO2" s="486"/>
      <c r="HZP2" s="486"/>
      <c r="HZQ2" s="486"/>
      <c r="HZR2" s="486"/>
      <c r="HZS2" s="486"/>
      <c r="HZT2" s="486"/>
      <c r="HZU2" s="486"/>
      <c r="HZV2" s="486"/>
      <c r="HZW2" s="486"/>
      <c r="HZX2" s="486"/>
      <c r="HZY2" s="486"/>
      <c r="HZZ2" s="486"/>
      <c r="IAA2" s="486"/>
      <c r="IAB2" s="486"/>
      <c r="IAC2" s="486"/>
      <c r="IAD2" s="486"/>
      <c r="IAE2" s="486"/>
      <c r="IAF2" s="486"/>
      <c r="IAG2" s="486"/>
      <c r="IAH2" s="486"/>
      <c r="IAI2" s="486"/>
      <c r="IAJ2" s="486"/>
      <c r="IAK2" s="486"/>
      <c r="IAL2" s="486"/>
      <c r="IAM2" s="486"/>
      <c r="IAN2" s="486"/>
      <c r="IAO2" s="486"/>
      <c r="IAP2" s="486"/>
      <c r="IAQ2" s="486"/>
      <c r="IAR2" s="486"/>
      <c r="IAS2" s="486"/>
      <c r="IAT2" s="486"/>
      <c r="IAU2" s="486"/>
      <c r="IAV2" s="486"/>
      <c r="IAW2" s="486"/>
      <c r="IAX2" s="486"/>
      <c r="IAY2" s="486"/>
      <c r="IAZ2" s="486"/>
      <c r="IBA2" s="486"/>
      <c r="IBB2" s="486"/>
      <c r="IBC2" s="486"/>
      <c r="IBD2" s="486"/>
      <c r="IBE2" s="486"/>
      <c r="IBF2" s="486"/>
      <c r="IBG2" s="486"/>
      <c r="IBH2" s="486"/>
      <c r="IBI2" s="486"/>
      <c r="IBJ2" s="486"/>
      <c r="IBK2" s="486"/>
      <c r="IBL2" s="486"/>
      <c r="IBM2" s="486"/>
      <c r="IBN2" s="486"/>
      <c r="IBO2" s="486"/>
      <c r="IBP2" s="486"/>
      <c r="IBQ2" s="486"/>
      <c r="IBR2" s="486"/>
      <c r="IBS2" s="486"/>
      <c r="IBT2" s="486"/>
      <c r="IBU2" s="486"/>
      <c r="IBV2" s="486"/>
      <c r="IBW2" s="486"/>
      <c r="IBX2" s="486"/>
      <c r="IBY2" s="486"/>
      <c r="IBZ2" s="486"/>
      <c r="ICA2" s="486"/>
      <c r="ICB2" s="486"/>
      <c r="ICC2" s="486"/>
      <c r="ICD2" s="486"/>
      <c r="ICE2" s="486"/>
      <c r="ICF2" s="486"/>
      <c r="ICG2" s="486"/>
      <c r="ICH2" s="486"/>
      <c r="ICI2" s="486"/>
      <c r="ICJ2" s="486"/>
      <c r="ICK2" s="486"/>
      <c r="ICL2" s="486"/>
      <c r="ICM2" s="486"/>
      <c r="ICN2" s="486"/>
      <c r="ICO2" s="486"/>
      <c r="ICP2" s="486"/>
      <c r="ICQ2" s="486"/>
      <c r="ICR2" s="486"/>
      <c r="ICS2" s="486"/>
      <c r="ICT2" s="486"/>
      <c r="ICU2" s="486"/>
      <c r="ICV2" s="486"/>
      <c r="ICW2" s="486"/>
      <c r="ICX2" s="486"/>
      <c r="ICY2" s="486"/>
      <c r="ICZ2" s="486"/>
      <c r="IDA2" s="486"/>
      <c r="IDB2" s="486"/>
      <c r="IDC2" s="486"/>
      <c r="IDD2" s="486"/>
      <c r="IDE2" s="486"/>
      <c r="IDF2" s="486"/>
      <c r="IDG2" s="486"/>
      <c r="IDH2" s="486"/>
      <c r="IDI2" s="486"/>
      <c r="IDJ2" s="486"/>
      <c r="IDK2" s="486"/>
      <c r="IDL2" s="486"/>
      <c r="IDM2" s="486"/>
      <c r="IDN2" s="486"/>
      <c r="IDO2" s="486"/>
      <c r="IDP2" s="486"/>
      <c r="IDQ2" s="486"/>
      <c r="IDR2" s="486"/>
      <c r="IDS2" s="486"/>
      <c r="IDT2" s="486"/>
      <c r="IDU2" s="486"/>
      <c r="IDV2" s="486"/>
      <c r="IDW2" s="486"/>
      <c r="IDX2" s="486"/>
      <c r="IDY2" s="486"/>
      <c r="IDZ2" s="486"/>
      <c r="IEA2" s="486"/>
      <c r="IEB2" s="486"/>
      <c r="IEC2" s="486"/>
      <c r="IED2" s="486"/>
      <c r="IEE2" s="486"/>
      <c r="IEF2" s="486"/>
      <c r="IEG2" s="486"/>
      <c r="IEH2" s="486"/>
      <c r="IEI2" s="486"/>
      <c r="IEJ2" s="486"/>
      <c r="IEK2" s="486"/>
      <c r="IEL2" s="486"/>
      <c r="IEM2" s="486"/>
      <c r="IEN2" s="486"/>
      <c r="IEO2" s="486"/>
      <c r="IEP2" s="486"/>
      <c r="IEQ2" s="486"/>
      <c r="IER2" s="486"/>
      <c r="IES2" s="486"/>
      <c r="IET2" s="486"/>
      <c r="IEU2" s="486"/>
      <c r="IEV2" s="486"/>
      <c r="IEW2" s="486"/>
      <c r="IEX2" s="486"/>
      <c r="IEY2" s="486"/>
      <c r="IEZ2" s="486"/>
      <c r="IFA2" s="486"/>
      <c r="IFB2" s="486"/>
      <c r="IFC2" s="486"/>
      <c r="IFD2" s="486"/>
      <c r="IFE2" s="486"/>
      <c r="IFF2" s="486"/>
      <c r="IFG2" s="486"/>
      <c r="IFH2" s="486"/>
      <c r="IFI2" s="486"/>
      <c r="IFJ2" s="486"/>
      <c r="IFK2" s="486"/>
      <c r="IFL2" s="486"/>
      <c r="IFM2" s="486"/>
      <c r="IFN2" s="486"/>
      <c r="IFO2" s="486"/>
      <c r="IFP2" s="486"/>
      <c r="IFQ2" s="486"/>
      <c r="IFR2" s="486"/>
      <c r="IFS2" s="486"/>
      <c r="IFT2" s="486"/>
      <c r="IFU2" s="486"/>
      <c r="IFV2" s="486"/>
      <c r="IFW2" s="486"/>
      <c r="IFX2" s="486"/>
      <c r="IFY2" s="486"/>
      <c r="IFZ2" s="486"/>
      <c r="IGA2" s="486"/>
      <c r="IGB2" s="486"/>
      <c r="IGC2" s="486"/>
      <c r="IGD2" s="486"/>
      <c r="IGE2" s="486"/>
      <c r="IGF2" s="486"/>
      <c r="IGG2" s="486"/>
      <c r="IGH2" s="486"/>
      <c r="IGI2" s="486"/>
      <c r="IGJ2" s="486"/>
      <c r="IGK2" s="486"/>
      <c r="IGL2" s="486"/>
      <c r="IGM2" s="486"/>
      <c r="IGN2" s="486"/>
      <c r="IGO2" s="486"/>
      <c r="IGP2" s="486"/>
      <c r="IGQ2" s="486"/>
      <c r="IGR2" s="486"/>
      <c r="IGS2" s="486"/>
      <c r="IGT2" s="486"/>
      <c r="IGU2" s="486"/>
      <c r="IGV2" s="486"/>
      <c r="IGW2" s="486"/>
      <c r="IGX2" s="486"/>
      <c r="IGY2" s="486"/>
      <c r="IGZ2" s="486"/>
      <c r="IHA2" s="486"/>
      <c r="IHB2" s="486"/>
      <c r="IHC2" s="486"/>
      <c r="IHD2" s="486"/>
      <c r="IHE2" s="486"/>
      <c r="IHF2" s="486"/>
      <c r="IHG2" s="486"/>
      <c r="IHH2" s="486"/>
      <c r="IHI2" s="486"/>
      <c r="IHJ2" s="486"/>
      <c r="IHK2" s="486"/>
      <c r="IHL2" s="486"/>
      <c r="IHM2" s="486"/>
      <c r="IHN2" s="486"/>
      <c r="IHO2" s="486"/>
      <c r="IHP2" s="486"/>
      <c r="IHQ2" s="486"/>
      <c r="IHR2" s="486"/>
      <c r="IHS2" s="486"/>
      <c r="IHT2" s="486"/>
      <c r="IHU2" s="486"/>
      <c r="IHV2" s="486"/>
      <c r="IHW2" s="486"/>
      <c r="IHX2" s="486"/>
      <c r="IHY2" s="486"/>
      <c r="IHZ2" s="486"/>
      <c r="IIA2" s="486"/>
      <c r="IIB2" s="486"/>
      <c r="IIC2" s="486"/>
      <c r="IID2" s="486"/>
      <c r="IIE2" s="486"/>
      <c r="IIF2" s="486"/>
      <c r="IIG2" s="486"/>
      <c r="IIH2" s="486"/>
      <c r="III2" s="486"/>
      <c r="IIJ2" s="486"/>
      <c r="IIK2" s="486"/>
      <c r="IIL2" s="486"/>
      <c r="IIM2" s="486"/>
      <c r="IIN2" s="486"/>
      <c r="IIO2" s="486"/>
      <c r="IIP2" s="486"/>
      <c r="IIQ2" s="486"/>
      <c r="IIR2" s="486"/>
      <c r="IIS2" s="486"/>
      <c r="IIT2" s="486"/>
      <c r="IIU2" s="486"/>
      <c r="IIV2" s="486"/>
      <c r="IIW2" s="486"/>
      <c r="IIX2" s="486"/>
      <c r="IIY2" s="486"/>
      <c r="IIZ2" s="486"/>
      <c r="IJA2" s="486"/>
      <c r="IJB2" s="486"/>
      <c r="IJC2" s="486"/>
      <c r="IJD2" s="486"/>
      <c r="IJE2" s="486"/>
      <c r="IJF2" s="486"/>
      <c r="IJG2" s="486"/>
      <c r="IJH2" s="486"/>
      <c r="IJI2" s="486"/>
      <c r="IJJ2" s="486"/>
      <c r="IJK2" s="486"/>
      <c r="IJL2" s="486"/>
      <c r="IJM2" s="486"/>
      <c r="IJN2" s="486"/>
      <c r="IJO2" s="486"/>
      <c r="IJP2" s="486"/>
      <c r="IJQ2" s="486"/>
      <c r="IJR2" s="486"/>
      <c r="IJS2" s="486"/>
      <c r="IJT2" s="486"/>
      <c r="IJU2" s="486"/>
      <c r="IJV2" s="486"/>
      <c r="IJW2" s="486"/>
      <c r="IJX2" s="486"/>
      <c r="IJY2" s="486"/>
      <c r="IJZ2" s="486"/>
      <c r="IKA2" s="486"/>
      <c r="IKB2" s="486"/>
      <c r="IKC2" s="486"/>
      <c r="IKD2" s="486"/>
      <c r="IKE2" s="486"/>
      <c r="IKF2" s="486"/>
      <c r="IKG2" s="486"/>
      <c r="IKH2" s="486"/>
      <c r="IKI2" s="486"/>
      <c r="IKJ2" s="486"/>
      <c r="IKK2" s="486"/>
      <c r="IKL2" s="486"/>
      <c r="IKM2" s="486"/>
      <c r="IKN2" s="486"/>
      <c r="IKO2" s="486"/>
      <c r="IKP2" s="486"/>
      <c r="IKQ2" s="486"/>
      <c r="IKR2" s="486"/>
      <c r="IKS2" s="486"/>
      <c r="IKT2" s="486"/>
      <c r="IKU2" s="486"/>
      <c r="IKV2" s="486"/>
      <c r="IKW2" s="486"/>
      <c r="IKX2" s="486"/>
      <c r="IKY2" s="486"/>
      <c r="IKZ2" s="486"/>
      <c r="ILA2" s="486"/>
      <c r="ILB2" s="486"/>
      <c r="ILC2" s="486"/>
      <c r="ILD2" s="486"/>
      <c r="ILE2" s="486"/>
      <c r="ILF2" s="486"/>
      <c r="ILG2" s="486"/>
      <c r="ILH2" s="486"/>
      <c r="ILI2" s="486"/>
      <c r="ILJ2" s="486"/>
      <c r="ILK2" s="486"/>
      <c r="ILL2" s="486"/>
      <c r="ILM2" s="486"/>
      <c r="ILN2" s="486"/>
      <c r="ILO2" s="486"/>
      <c r="ILP2" s="486"/>
      <c r="ILQ2" s="486"/>
      <c r="ILR2" s="486"/>
      <c r="ILS2" s="486"/>
      <c r="ILT2" s="486"/>
      <c r="ILU2" s="486"/>
      <c r="ILV2" s="486"/>
      <c r="ILW2" s="486"/>
      <c r="ILX2" s="486"/>
      <c r="ILY2" s="486"/>
      <c r="ILZ2" s="486"/>
      <c r="IMA2" s="486"/>
      <c r="IMB2" s="486"/>
      <c r="IMC2" s="486"/>
      <c r="IMD2" s="486"/>
      <c r="IME2" s="486"/>
      <c r="IMF2" s="486"/>
      <c r="IMG2" s="486"/>
      <c r="IMH2" s="486"/>
      <c r="IMI2" s="486"/>
      <c r="IMJ2" s="486"/>
      <c r="IMK2" s="486"/>
      <c r="IML2" s="486"/>
      <c r="IMM2" s="486"/>
      <c r="IMN2" s="486"/>
      <c r="IMO2" s="486"/>
      <c r="IMP2" s="486"/>
      <c r="IMQ2" s="486"/>
      <c r="IMR2" s="486"/>
      <c r="IMS2" s="486"/>
      <c r="IMT2" s="486"/>
      <c r="IMU2" s="486"/>
      <c r="IMV2" s="486"/>
      <c r="IMW2" s="486"/>
      <c r="IMX2" s="486"/>
      <c r="IMY2" s="486"/>
      <c r="IMZ2" s="486"/>
      <c r="INA2" s="486"/>
      <c r="INB2" s="486"/>
      <c r="INC2" s="486"/>
      <c r="IND2" s="486"/>
      <c r="INE2" s="486"/>
      <c r="INF2" s="486"/>
      <c r="ING2" s="486"/>
      <c r="INH2" s="486"/>
      <c r="INI2" s="486"/>
      <c r="INJ2" s="486"/>
      <c r="INK2" s="486"/>
      <c r="INL2" s="486"/>
      <c r="INM2" s="486"/>
      <c r="INN2" s="486"/>
      <c r="INO2" s="486"/>
      <c r="INP2" s="486"/>
      <c r="INQ2" s="486"/>
      <c r="INR2" s="486"/>
      <c r="INS2" s="486"/>
      <c r="INT2" s="486"/>
      <c r="INU2" s="486"/>
      <c r="INV2" s="486"/>
      <c r="INW2" s="486"/>
      <c r="INX2" s="486"/>
      <c r="INY2" s="486"/>
      <c r="INZ2" s="486"/>
      <c r="IOA2" s="486"/>
      <c r="IOB2" s="486"/>
      <c r="IOC2" s="486"/>
      <c r="IOD2" s="486"/>
      <c r="IOE2" s="486"/>
      <c r="IOF2" s="486"/>
      <c r="IOG2" s="486"/>
      <c r="IOH2" s="486"/>
      <c r="IOI2" s="486"/>
      <c r="IOJ2" s="486"/>
      <c r="IOK2" s="486"/>
      <c r="IOL2" s="486"/>
      <c r="IOM2" s="486"/>
      <c r="ION2" s="486"/>
      <c r="IOO2" s="486"/>
      <c r="IOP2" s="486"/>
      <c r="IOQ2" s="486"/>
      <c r="IOR2" s="486"/>
      <c r="IOS2" s="486"/>
      <c r="IOT2" s="486"/>
      <c r="IOU2" s="486"/>
      <c r="IOV2" s="486"/>
      <c r="IOW2" s="486"/>
      <c r="IOX2" s="486"/>
      <c r="IOY2" s="486"/>
      <c r="IOZ2" s="486"/>
      <c r="IPA2" s="486"/>
      <c r="IPB2" s="486"/>
      <c r="IPC2" s="486"/>
      <c r="IPD2" s="486"/>
      <c r="IPE2" s="486"/>
      <c r="IPF2" s="486"/>
      <c r="IPG2" s="486"/>
      <c r="IPH2" s="486"/>
      <c r="IPI2" s="486"/>
      <c r="IPJ2" s="486"/>
      <c r="IPK2" s="486"/>
      <c r="IPL2" s="486"/>
      <c r="IPM2" s="486"/>
      <c r="IPN2" s="486"/>
      <c r="IPO2" s="486"/>
      <c r="IPP2" s="486"/>
      <c r="IPQ2" s="486"/>
      <c r="IPR2" s="486"/>
      <c r="IPS2" s="486"/>
      <c r="IPT2" s="486"/>
      <c r="IPU2" s="486"/>
      <c r="IPV2" s="486"/>
      <c r="IPW2" s="486"/>
      <c r="IPX2" s="486"/>
      <c r="IPY2" s="486"/>
      <c r="IPZ2" s="486"/>
      <c r="IQA2" s="486"/>
      <c r="IQB2" s="486"/>
      <c r="IQC2" s="486"/>
      <c r="IQD2" s="486"/>
      <c r="IQE2" s="486"/>
      <c r="IQF2" s="486"/>
      <c r="IQG2" s="486"/>
      <c r="IQH2" s="486"/>
      <c r="IQI2" s="486"/>
      <c r="IQJ2" s="486"/>
      <c r="IQK2" s="486"/>
      <c r="IQL2" s="486"/>
      <c r="IQM2" s="486"/>
      <c r="IQN2" s="486"/>
      <c r="IQO2" s="486"/>
      <c r="IQP2" s="486"/>
      <c r="IQQ2" s="486"/>
      <c r="IQR2" s="486"/>
      <c r="IQS2" s="486"/>
      <c r="IQT2" s="486"/>
      <c r="IQU2" s="486"/>
      <c r="IQV2" s="486"/>
      <c r="IQW2" s="486"/>
      <c r="IQX2" s="486"/>
      <c r="IQY2" s="486"/>
      <c r="IQZ2" s="486"/>
      <c r="IRA2" s="486"/>
      <c r="IRB2" s="486"/>
      <c r="IRC2" s="486"/>
      <c r="IRD2" s="486"/>
      <c r="IRE2" s="486"/>
      <c r="IRF2" s="486"/>
      <c r="IRG2" s="486"/>
      <c r="IRH2" s="486"/>
      <c r="IRI2" s="486"/>
      <c r="IRJ2" s="486"/>
      <c r="IRK2" s="486"/>
      <c r="IRL2" s="486"/>
      <c r="IRM2" s="486"/>
      <c r="IRN2" s="486"/>
      <c r="IRO2" s="486"/>
      <c r="IRP2" s="486"/>
      <c r="IRQ2" s="486"/>
      <c r="IRR2" s="486"/>
      <c r="IRS2" s="486"/>
      <c r="IRT2" s="486"/>
      <c r="IRU2" s="486"/>
      <c r="IRV2" s="486"/>
      <c r="IRW2" s="486"/>
      <c r="IRX2" s="486"/>
      <c r="IRY2" s="486"/>
      <c r="IRZ2" s="486"/>
      <c r="ISA2" s="486"/>
      <c r="ISB2" s="486"/>
      <c r="ISC2" s="486"/>
      <c r="ISD2" s="486"/>
      <c r="ISE2" s="486"/>
      <c r="ISF2" s="486"/>
      <c r="ISG2" s="486"/>
      <c r="ISH2" s="486"/>
      <c r="ISI2" s="486"/>
      <c r="ISJ2" s="486"/>
      <c r="ISK2" s="486"/>
      <c r="ISL2" s="486"/>
      <c r="ISM2" s="486"/>
      <c r="ISN2" s="486"/>
      <c r="ISO2" s="486"/>
      <c r="ISP2" s="486"/>
      <c r="ISQ2" s="486"/>
      <c r="ISR2" s="486"/>
      <c r="ISS2" s="486"/>
      <c r="IST2" s="486"/>
      <c r="ISU2" s="486"/>
      <c r="ISV2" s="486"/>
      <c r="ISW2" s="486"/>
      <c r="ISX2" s="486"/>
      <c r="ISY2" s="486"/>
      <c r="ISZ2" s="486"/>
      <c r="ITA2" s="486"/>
      <c r="ITB2" s="486"/>
      <c r="ITC2" s="486"/>
      <c r="ITD2" s="486"/>
      <c r="ITE2" s="486"/>
      <c r="ITF2" s="486"/>
      <c r="ITG2" s="486"/>
      <c r="ITH2" s="486"/>
      <c r="ITI2" s="486"/>
      <c r="ITJ2" s="486"/>
      <c r="ITK2" s="486"/>
      <c r="ITL2" s="486"/>
      <c r="ITM2" s="486"/>
      <c r="ITN2" s="486"/>
      <c r="ITO2" s="486"/>
      <c r="ITP2" s="486"/>
      <c r="ITQ2" s="486"/>
      <c r="ITR2" s="486"/>
      <c r="ITS2" s="486"/>
      <c r="ITT2" s="486"/>
      <c r="ITU2" s="486"/>
      <c r="ITV2" s="486"/>
      <c r="ITW2" s="486"/>
      <c r="ITX2" s="486"/>
      <c r="ITY2" s="486"/>
      <c r="ITZ2" s="486"/>
      <c r="IUA2" s="486"/>
      <c r="IUB2" s="486"/>
      <c r="IUC2" s="486"/>
      <c r="IUD2" s="486"/>
      <c r="IUE2" s="486"/>
      <c r="IUF2" s="486"/>
      <c r="IUG2" s="486"/>
      <c r="IUH2" s="486"/>
      <c r="IUI2" s="486"/>
      <c r="IUJ2" s="486"/>
      <c r="IUK2" s="486"/>
      <c r="IUL2" s="486"/>
      <c r="IUM2" s="486"/>
      <c r="IUN2" s="486"/>
      <c r="IUO2" s="486"/>
      <c r="IUP2" s="486"/>
      <c r="IUQ2" s="486"/>
      <c r="IUR2" s="486"/>
      <c r="IUS2" s="486"/>
      <c r="IUT2" s="486"/>
      <c r="IUU2" s="486"/>
      <c r="IUV2" s="486"/>
      <c r="IUW2" s="486"/>
      <c r="IUX2" s="486"/>
      <c r="IUY2" s="486"/>
      <c r="IUZ2" s="486"/>
      <c r="IVA2" s="486"/>
      <c r="IVB2" s="486"/>
      <c r="IVC2" s="486"/>
      <c r="IVD2" s="486"/>
      <c r="IVE2" s="486"/>
      <c r="IVF2" s="486"/>
      <c r="IVG2" s="486"/>
      <c r="IVH2" s="486"/>
      <c r="IVI2" s="486"/>
      <c r="IVJ2" s="486"/>
      <c r="IVK2" s="486"/>
      <c r="IVL2" s="486"/>
      <c r="IVM2" s="486"/>
      <c r="IVN2" s="486"/>
      <c r="IVO2" s="486"/>
      <c r="IVP2" s="486"/>
      <c r="IVQ2" s="486"/>
      <c r="IVR2" s="486"/>
      <c r="IVS2" s="486"/>
      <c r="IVT2" s="486"/>
      <c r="IVU2" s="486"/>
      <c r="IVV2" s="486"/>
      <c r="IVW2" s="486"/>
      <c r="IVX2" s="486"/>
      <c r="IVY2" s="486"/>
      <c r="IVZ2" s="486"/>
      <c r="IWA2" s="486"/>
      <c r="IWB2" s="486"/>
      <c r="IWC2" s="486"/>
      <c r="IWD2" s="486"/>
      <c r="IWE2" s="486"/>
      <c r="IWF2" s="486"/>
      <c r="IWG2" s="486"/>
      <c r="IWH2" s="486"/>
      <c r="IWI2" s="486"/>
      <c r="IWJ2" s="486"/>
      <c r="IWK2" s="486"/>
      <c r="IWL2" s="486"/>
      <c r="IWM2" s="486"/>
      <c r="IWN2" s="486"/>
      <c r="IWO2" s="486"/>
      <c r="IWP2" s="486"/>
      <c r="IWQ2" s="486"/>
      <c r="IWR2" s="486"/>
      <c r="IWS2" s="486"/>
      <c r="IWT2" s="486"/>
      <c r="IWU2" s="486"/>
      <c r="IWV2" s="486"/>
      <c r="IWW2" s="486"/>
      <c r="IWX2" s="486"/>
      <c r="IWY2" s="486"/>
      <c r="IWZ2" s="486"/>
      <c r="IXA2" s="486"/>
      <c r="IXB2" s="486"/>
      <c r="IXC2" s="486"/>
      <c r="IXD2" s="486"/>
      <c r="IXE2" s="486"/>
      <c r="IXF2" s="486"/>
      <c r="IXG2" s="486"/>
      <c r="IXH2" s="486"/>
      <c r="IXI2" s="486"/>
      <c r="IXJ2" s="486"/>
      <c r="IXK2" s="486"/>
      <c r="IXL2" s="486"/>
      <c r="IXM2" s="486"/>
      <c r="IXN2" s="486"/>
      <c r="IXO2" s="486"/>
      <c r="IXP2" s="486"/>
      <c r="IXQ2" s="486"/>
      <c r="IXR2" s="486"/>
      <c r="IXS2" s="486"/>
      <c r="IXT2" s="486"/>
      <c r="IXU2" s="486"/>
      <c r="IXV2" s="486"/>
      <c r="IXW2" s="486"/>
      <c r="IXX2" s="486"/>
      <c r="IXY2" s="486"/>
      <c r="IXZ2" s="486"/>
      <c r="IYA2" s="486"/>
      <c r="IYB2" s="486"/>
      <c r="IYC2" s="486"/>
      <c r="IYD2" s="486"/>
      <c r="IYE2" s="486"/>
      <c r="IYF2" s="486"/>
      <c r="IYG2" s="486"/>
      <c r="IYH2" s="486"/>
      <c r="IYI2" s="486"/>
      <c r="IYJ2" s="486"/>
      <c r="IYK2" s="486"/>
      <c r="IYL2" s="486"/>
      <c r="IYM2" s="486"/>
      <c r="IYN2" s="486"/>
      <c r="IYO2" s="486"/>
      <c r="IYP2" s="486"/>
      <c r="IYQ2" s="486"/>
      <c r="IYR2" s="486"/>
      <c r="IYS2" s="486"/>
      <c r="IYT2" s="486"/>
      <c r="IYU2" s="486"/>
      <c r="IYV2" s="486"/>
      <c r="IYW2" s="486"/>
      <c r="IYX2" s="486"/>
      <c r="IYY2" s="486"/>
      <c r="IYZ2" s="486"/>
      <c r="IZA2" s="486"/>
      <c r="IZB2" s="486"/>
      <c r="IZC2" s="486"/>
      <c r="IZD2" s="486"/>
      <c r="IZE2" s="486"/>
      <c r="IZF2" s="486"/>
      <c r="IZG2" s="486"/>
      <c r="IZH2" s="486"/>
      <c r="IZI2" s="486"/>
      <c r="IZJ2" s="486"/>
      <c r="IZK2" s="486"/>
      <c r="IZL2" s="486"/>
      <c r="IZM2" s="486"/>
      <c r="IZN2" s="486"/>
      <c r="IZO2" s="486"/>
      <c r="IZP2" s="486"/>
      <c r="IZQ2" s="486"/>
      <c r="IZR2" s="486"/>
      <c r="IZS2" s="486"/>
      <c r="IZT2" s="486"/>
      <c r="IZU2" s="486"/>
      <c r="IZV2" s="486"/>
      <c r="IZW2" s="486"/>
      <c r="IZX2" s="486"/>
      <c r="IZY2" s="486"/>
      <c r="IZZ2" s="486"/>
      <c r="JAA2" s="486"/>
      <c r="JAB2" s="486"/>
      <c r="JAC2" s="486"/>
      <c r="JAD2" s="486"/>
      <c r="JAE2" s="486"/>
      <c r="JAF2" s="486"/>
      <c r="JAG2" s="486"/>
      <c r="JAH2" s="486"/>
      <c r="JAI2" s="486"/>
      <c r="JAJ2" s="486"/>
      <c r="JAK2" s="486"/>
      <c r="JAL2" s="486"/>
      <c r="JAM2" s="486"/>
      <c r="JAN2" s="486"/>
      <c r="JAO2" s="486"/>
      <c r="JAP2" s="486"/>
      <c r="JAQ2" s="486"/>
      <c r="JAR2" s="486"/>
      <c r="JAS2" s="486"/>
      <c r="JAT2" s="486"/>
      <c r="JAU2" s="486"/>
      <c r="JAV2" s="486"/>
      <c r="JAW2" s="486"/>
      <c r="JAX2" s="486"/>
      <c r="JAY2" s="486"/>
      <c r="JAZ2" s="486"/>
      <c r="JBA2" s="486"/>
      <c r="JBB2" s="486"/>
      <c r="JBC2" s="486"/>
      <c r="JBD2" s="486"/>
      <c r="JBE2" s="486"/>
      <c r="JBF2" s="486"/>
      <c r="JBG2" s="486"/>
      <c r="JBH2" s="486"/>
      <c r="JBI2" s="486"/>
      <c r="JBJ2" s="486"/>
      <c r="JBK2" s="486"/>
      <c r="JBL2" s="486"/>
      <c r="JBM2" s="486"/>
      <c r="JBN2" s="486"/>
      <c r="JBO2" s="486"/>
      <c r="JBP2" s="486"/>
      <c r="JBQ2" s="486"/>
      <c r="JBR2" s="486"/>
      <c r="JBS2" s="486"/>
      <c r="JBT2" s="486"/>
      <c r="JBU2" s="486"/>
      <c r="JBV2" s="486"/>
      <c r="JBW2" s="486"/>
      <c r="JBX2" s="486"/>
      <c r="JBY2" s="486"/>
      <c r="JBZ2" s="486"/>
      <c r="JCA2" s="486"/>
      <c r="JCB2" s="486"/>
      <c r="JCC2" s="486"/>
      <c r="JCD2" s="486"/>
      <c r="JCE2" s="486"/>
      <c r="JCF2" s="486"/>
      <c r="JCG2" s="486"/>
      <c r="JCH2" s="486"/>
      <c r="JCI2" s="486"/>
      <c r="JCJ2" s="486"/>
      <c r="JCK2" s="486"/>
      <c r="JCL2" s="486"/>
      <c r="JCM2" s="486"/>
      <c r="JCN2" s="486"/>
      <c r="JCO2" s="486"/>
      <c r="JCP2" s="486"/>
      <c r="JCQ2" s="486"/>
      <c r="JCR2" s="486"/>
      <c r="JCS2" s="486"/>
      <c r="JCT2" s="486"/>
      <c r="JCU2" s="486"/>
      <c r="JCV2" s="486"/>
      <c r="JCW2" s="486"/>
      <c r="JCX2" s="486"/>
      <c r="JCY2" s="486"/>
      <c r="JCZ2" s="486"/>
      <c r="JDA2" s="486"/>
      <c r="JDB2" s="486"/>
      <c r="JDC2" s="486"/>
      <c r="JDD2" s="486"/>
      <c r="JDE2" s="486"/>
      <c r="JDF2" s="486"/>
      <c r="JDG2" s="486"/>
      <c r="JDH2" s="486"/>
      <c r="JDI2" s="486"/>
      <c r="JDJ2" s="486"/>
      <c r="JDK2" s="486"/>
      <c r="JDL2" s="486"/>
      <c r="JDM2" s="486"/>
      <c r="JDN2" s="486"/>
      <c r="JDO2" s="486"/>
      <c r="JDP2" s="486"/>
      <c r="JDQ2" s="486"/>
      <c r="JDR2" s="486"/>
      <c r="JDS2" s="486"/>
      <c r="JDT2" s="486"/>
      <c r="JDU2" s="486"/>
      <c r="JDV2" s="486"/>
      <c r="JDW2" s="486"/>
      <c r="JDX2" s="486"/>
      <c r="JDY2" s="486"/>
      <c r="JDZ2" s="486"/>
      <c r="JEA2" s="486"/>
      <c r="JEB2" s="486"/>
      <c r="JEC2" s="486"/>
      <c r="JED2" s="486"/>
      <c r="JEE2" s="486"/>
      <c r="JEF2" s="486"/>
      <c r="JEG2" s="486"/>
      <c r="JEH2" s="486"/>
      <c r="JEI2" s="486"/>
      <c r="JEJ2" s="486"/>
      <c r="JEK2" s="486"/>
      <c r="JEL2" s="486"/>
      <c r="JEM2" s="486"/>
      <c r="JEN2" s="486"/>
      <c r="JEO2" s="486"/>
      <c r="JEP2" s="486"/>
      <c r="JEQ2" s="486"/>
      <c r="JER2" s="486"/>
      <c r="JES2" s="486"/>
      <c r="JET2" s="486"/>
      <c r="JEU2" s="486"/>
      <c r="JEV2" s="486"/>
      <c r="JEW2" s="486"/>
      <c r="JEX2" s="486"/>
      <c r="JEY2" s="486"/>
      <c r="JEZ2" s="486"/>
      <c r="JFA2" s="486"/>
      <c r="JFB2" s="486"/>
      <c r="JFC2" s="486"/>
      <c r="JFD2" s="486"/>
      <c r="JFE2" s="486"/>
      <c r="JFF2" s="486"/>
      <c r="JFG2" s="486"/>
      <c r="JFH2" s="486"/>
      <c r="JFI2" s="486"/>
      <c r="JFJ2" s="486"/>
      <c r="JFK2" s="486"/>
      <c r="JFL2" s="486"/>
      <c r="JFM2" s="486"/>
      <c r="JFN2" s="486"/>
      <c r="JFO2" s="486"/>
      <c r="JFP2" s="486"/>
      <c r="JFQ2" s="486"/>
      <c r="JFR2" s="486"/>
      <c r="JFS2" s="486"/>
      <c r="JFT2" s="486"/>
      <c r="JFU2" s="486"/>
      <c r="JFV2" s="486"/>
      <c r="JFW2" s="486"/>
      <c r="JFX2" s="486"/>
      <c r="JFY2" s="486"/>
      <c r="JFZ2" s="486"/>
      <c r="JGA2" s="486"/>
      <c r="JGB2" s="486"/>
      <c r="JGC2" s="486"/>
      <c r="JGD2" s="486"/>
      <c r="JGE2" s="486"/>
      <c r="JGF2" s="486"/>
      <c r="JGG2" s="486"/>
      <c r="JGH2" s="486"/>
      <c r="JGI2" s="486"/>
      <c r="JGJ2" s="486"/>
      <c r="JGK2" s="486"/>
      <c r="JGL2" s="486"/>
      <c r="JGM2" s="486"/>
      <c r="JGN2" s="486"/>
      <c r="JGO2" s="486"/>
      <c r="JGP2" s="486"/>
      <c r="JGQ2" s="486"/>
      <c r="JGR2" s="486"/>
      <c r="JGS2" s="486"/>
      <c r="JGT2" s="486"/>
      <c r="JGU2" s="486"/>
      <c r="JGV2" s="486"/>
      <c r="JGW2" s="486"/>
      <c r="JGX2" s="486"/>
      <c r="JGY2" s="486"/>
      <c r="JGZ2" s="486"/>
      <c r="JHA2" s="486"/>
      <c r="JHB2" s="486"/>
      <c r="JHC2" s="486"/>
      <c r="JHD2" s="486"/>
      <c r="JHE2" s="486"/>
      <c r="JHF2" s="486"/>
      <c r="JHG2" s="486"/>
      <c r="JHH2" s="486"/>
      <c r="JHI2" s="486"/>
      <c r="JHJ2" s="486"/>
      <c r="JHK2" s="486"/>
      <c r="JHL2" s="486"/>
      <c r="JHM2" s="486"/>
      <c r="JHN2" s="486"/>
      <c r="JHO2" s="486"/>
      <c r="JHP2" s="486"/>
      <c r="JHQ2" s="486"/>
      <c r="JHR2" s="486"/>
      <c r="JHS2" s="486"/>
      <c r="JHT2" s="486"/>
      <c r="JHU2" s="486"/>
      <c r="JHV2" s="486"/>
      <c r="JHW2" s="486"/>
      <c r="JHX2" s="486"/>
      <c r="JHY2" s="486"/>
      <c r="JHZ2" s="486"/>
      <c r="JIA2" s="486"/>
      <c r="JIB2" s="486"/>
      <c r="JIC2" s="486"/>
      <c r="JID2" s="486"/>
      <c r="JIE2" s="486"/>
      <c r="JIF2" s="486"/>
      <c r="JIG2" s="486"/>
      <c r="JIH2" s="486"/>
      <c r="JII2" s="486"/>
      <c r="JIJ2" s="486"/>
      <c r="JIK2" s="486"/>
      <c r="JIL2" s="486"/>
      <c r="JIM2" s="486"/>
      <c r="JIN2" s="486"/>
      <c r="JIO2" s="486"/>
      <c r="JIP2" s="486"/>
      <c r="JIQ2" s="486"/>
      <c r="JIR2" s="486"/>
      <c r="JIS2" s="486"/>
      <c r="JIT2" s="486"/>
      <c r="JIU2" s="486"/>
      <c r="JIV2" s="486"/>
      <c r="JIW2" s="486"/>
      <c r="JIX2" s="486"/>
      <c r="JIY2" s="486"/>
      <c r="JIZ2" s="486"/>
      <c r="JJA2" s="486"/>
      <c r="JJB2" s="486"/>
      <c r="JJC2" s="486"/>
      <c r="JJD2" s="486"/>
      <c r="JJE2" s="486"/>
      <c r="JJF2" s="486"/>
      <c r="JJG2" s="486"/>
      <c r="JJH2" s="486"/>
      <c r="JJI2" s="486"/>
      <c r="JJJ2" s="486"/>
      <c r="JJK2" s="486"/>
      <c r="JJL2" s="486"/>
      <c r="JJM2" s="486"/>
      <c r="JJN2" s="486"/>
      <c r="JJO2" s="486"/>
      <c r="JJP2" s="486"/>
      <c r="JJQ2" s="486"/>
      <c r="JJR2" s="486"/>
      <c r="JJS2" s="486"/>
      <c r="JJT2" s="486"/>
      <c r="JJU2" s="486"/>
      <c r="JJV2" s="486"/>
      <c r="JJW2" s="486"/>
      <c r="JJX2" s="486"/>
      <c r="JJY2" s="486"/>
      <c r="JJZ2" s="486"/>
      <c r="JKA2" s="486"/>
      <c r="JKB2" s="486"/>
      <c r="JKC2" s="486"/>
      <c r="JKD2" s="486"/>
      <c r="JKE2" s="486"/>
      <c r="JKF2" s="486"/>
      <c r="JKG2" s="486"/>
      <c r="JKH2" s="486"/>
      <c r="JKI2" s="486"/>
      <c r="JKJ2" s="486"/>
      <c r="JKK2" s="486"/>
      <c r="JKL2" s="486"/>
      <c r="JKM2" s="486"/>
      <c r="JKN2" s="486"/>
      <c r="JKO2" s="486"/>
      <c r="JKP2" s="486"/>
      <c r="JKQ2" s="486"/>
      <c r="JKR2" s="486"/>
      <c r="JKS2" s="486"/>
      <c r="JKT2" s="486"/>
      <c r="JKU2" s="486"/>
      <c r="JKV2" s="486"/>
      <c r="JKW2" s="486"/>
      <c r="JKX2" s="486"/>
      <c r="JKY2" s="486"/>
      <c r="JKZ2" s="486"/>
      <c r="JLA2" s="486"/>
      <c r="JLB2" s="486"/>
      <c r="JLC2" s="486"/>
      <c r="JLD2" s="486"/>
      <c r="JLE2" s="486"/>
      <c r="JLF2" s="486"/>
      <c r="JLG2" s="486"/>
      <c r="JLH2" s="486"/>
      <c r="JLI2" s="486"/>
      <c r="JLJ2" s="486"/>
      <c r="JLK2" s="486"/>
      <c r="JLL2" s="486"/>
      <c r="JLM2" s="486"/>
      <c r="JLN2" s="486"/>
      <c r="JLO2" s="486"/>
      <c r="JLP2" s="486"/>
      <c r="JLQ2" s="486"/>
      <c r="JLR2" s="486"/>
      <c r="JLS2" s="486"/>
      <c r="JLT2" s="486"/>
      <c r="JLU2" s="486"/>
      <c r="JLV2" s="486"/>
      <c r="JLW2" s="486"/>
      <c r="JLX2" s="486"/>
      <c r="JLY2" s="486"/>
      <c r="JLZ2" s="486"/>
      <c r="JMA2" s="486"/>
      <c r="JMB2" s="486"/>
      <c r="JMC2" s="486"/>
      <c r="JMD2" s="486"/>
      <c r="JME2" s="486"/>
      <c r="JMF2" s="486"/>
      <c r="JMG2" s="486"/>
      <c r="JMH2" s="486"/>
      <c r="JMI2" s="486"/>
      <c r="JMJ2" s="486"/>
      <c r="JMK2" s="486"/>
      <c r="JML2" s="486"/>
      <c r="JMM2" s="486"/>
      <c r="JMN2" s="486"/>
      <c r="JMO2" s="486"/>
      <c r="JMP2" s="486"/>
      <c r="JMQ2" s="486"/>
      <c r="JMR2" s="486"/>
      <c r="JMS2" s="486"/>
      <c r="JMT2" s="486"/>
      <c r="JMU2" s="486"/>
      <c r="JMV2" s="486"/>
      <c r="JMW2" s="486"/>
      <c r="JMX2" s="486"/>
      <c r="JMY2" s="486"/>
      <c r="JMZ2" s="486"/>
      <c r="JNA2" s="486"/>
      <c r="JNB2" s="486"/>
      <c r="JNC2" s="486"/>
      <c r="JND2" s="486"/>
      <c r="JNE2" s="486"/>
      <c r="JNF2" s="486"/>
      <c r="JNG2" s="486"/>
      <c r="JNH2" s="486"/>
      <c r="JNI2" s="486"/>
      <c r="JNJ2" s="486"/>
      <c r="JNK2" s="486"/>
      <c r="JNL2" s="486"/>
      <c r="JNM2" s="486"/>
      <c r="JNN2" s="486"/>
      <c r="JNO2" s="486"/>
      <c r="JNP2" s="486"/>
      <c r="JNQ2" s="486"/>
      <c r="JNR2" s="486"/>
      <c r="JNS2" s="486"/>
      <c r="JNT2" s="486"/>
      <c r="JNU2" s="486"/>
      <c r="JNV2" s="486"/>
      <c r="JNW2" s="486"/>
      <c r="JNX2" s="486"/>
      <c r="JNY2" s="486"/>
      <c r="JNZ2" s="486"/>
      <c r="JOA2" s="486"/>
      <c r="JOB2" s="486"/>
      <c r="JOC2" s="486"/>
      <c r="JOD2" s="486"/>
      <c r="JOE2" s="486"/>
      <c r="JOF2" s="486"/>
      <c r="JOG2" s="486"/>
      <c r="JOH2" s="486"/>
      <c r="JOI2" s="486"/>
      <c r="JOJ2" s="486"/>
      <c r="JOK2" s="486"/>
      <c r="JOL2" s="486"/>
      <c r="JOM2" s="486"/>
      <c r="JON2" s="486"/>
      <c r="JOO2" s="486"/>
      <c r="JOP2" s="486"/>
      <c r="JOQ2" s="486"/>
      <c r="JOR2" s="486"/>
      <c r="JOS2" s="486"/>
      <c r="JOT2" s="486"/>
      <c r="JOU2" s="486"/>
      <c r="JOV2" s="486"/>
      <c r="JOW2" s="486"/>
      <c r="JOX2" s="486"/>
      <c r="JOY2" s="486"/>
      <c r="JOZ2" s="486"/>
      <c r="JPA2" s="486"/>
      <c r="JPB2" s="486"/>
      <c r="JPC2" s="486"/>
      <c r="JPD2" s="486"/>
      <c r="JPE2" s="486"/>
      <c r="JPF2" s="486"/>
      <c r="JPG2" s="486"/>
      <c r="JPH2" s="486"/>
      <c r="JPI2" s="486"/>
      <c r="JPJ2" s="486"/>
      <c r="JPK2" s="486"/>
      <c r="JPL2" s="486"/>
      <c r="JPM2" s="486"/>
      <c r="JPN2" s="486"/>
      <c r="JPO2" s="486"/>
      <c r="JPP2" s="486"/>
      <c r="JPQ2" s="486"/>
      <c r="JPR2" s="486"/>
      <c r="JPS2" s="486"/>
      <c r="JPT2" s="486"/>
      <c r="JPU2" s="486"/>
      <c r="JPV2" s="486"/>
      <c r="JPW2" s="486"/>
      <c r="JPX2" s="486"/>
      <c r="JPY2" s="486"/>
      <c r="JPZ2" s="486"/>
      <c r="JQA2" s="486"/>
      <c r="JQB2" s="486"/>
      <c r="JQC2" s="486"/>
      <c r="JQD2" s="486"/>
      <c r="JQE2" s="486"/>
      <c r="JQF2" s="486"/>
      <c r="JQG2" s="486"/>
      <c r="JQH2" s="486"/>
      <c r="JQI2" s="486"/>
      <c r="JQJ2" s="486"/>
      <c r="JQK2" s="486"/>
      <c r="JQL2" s="486"/>
      <c r="JQM2" s="486"/>
      <c r="JQN2" s="486"/>
      <c r="JQO2" s="486"/>
      <c r="JQP2" s="486"/>
      <c r="JQQ2" s="486"/>
      <c r="JQR2" s="486"/>
      <c r="JQS2" s="486"/>
      <c r="JQT2" s="486"/>
      <c r="JQU2" s="486"/>
      <c r="JQV2" s="486"/>
      <c r="JQW2" s="486"/>
      <c r="JQX2" s="486"/>
      <c r="JQY2" s="486"/>
      <c r="JQZ2" s="486"/>
      <c r="JRA2" s="486"/>
      <c r="JRB2" s="486"/>
      <c r="JRC2" s="486"/>
      <c r="JRD2" s="486"/>
      <c r="JRE2" s="486"/>
      <c r="JRF2" s="486"/>
      <c r="JRG2" s="486"/>
      <c r="JRH2" s="486"/>
      <c r="JRI2" s="486"/>
      <c r="JRJ2" s="486"/>
      <c r="JRK2" s="486"/>
      <c r="JRL2" s="486"/>
      <c r="JRM2" s="486"/>
      <c r="JRN2" s="486"/>
      <c r="JRO2" s="486"/>
      <c r="JRP2" s="486"/>
      <c r="JRQ2" s="486"/>
      <c r="JRR2" s="486"/>
      <c r="JRS2" s="486"/>
      <c r="JRT2" s="486"/>
      <c r="JRU2" s="486"/>
      <c r="JRV2" s="486"/>
      <c r="JRW2" s="486"/>
      <c r="JRX2" s="486"/>
      <c r="JRY2" s="486"/>
      <c r="JRZ2" s="486"/>
      <c r="JSA2" s="486"/>
      <c r="JSB2" s="486"/>
      <c r="JSC2" s="486"/>
      <c r="JSD2" s="486"/>
      <c r="JSE2" s="486"/>
      <c r="JSF2" s="486"/>
      <c r="JSG2" s="486"/>
      <c r="JSH2" s="486"/>
      <c r="JSI2" s="486"/>
      <c r="JSJ2" s="486"/>
      <c r="JSK2" s="486"/>
      <c r="JSL2" s="486"/>
      <c r="JSM2" s="486"/>
      <c r="JSN2" s="486"/>
      <c r="JSO2" s="486"/>
      <c r="JSP2" s="486"/>
      <c r="JSQ2" s="486"/>
      <c r="JSR2" s="486"/>
      <c r="JSS2" s="486"/>
      <c r="JST2" s="486"/>
      <c r="JSU2" s="486"/>
      <c r="JSV2" s="486"/>
      <c r="JSW2" s="486"/>
      <c r="JSX2" s="486"/>
      <c r="JSY2" s="486"/>
      <c r="JSZ2" s="486"/>
      <c r="JTA2" s="486"/>
      <c r="JTB2" s="486"/>
      <c r="JTC2" s="486"/>
      <c r="JTD2" s="486"/>
      <c r="JTE2" s="486"/>
      <c r="JTF2" s="486"/>
      <c r="JTG2" s="486"/>
      <c r="JTH2" s="486"/>
      <c r="JTI2" s="486"/>
      <c r="JTJ2" s="486"/>
      <c r="JTK2" s="486"/>
      <c r="JTL2" s="486"/>
      <c r="JTM2" s="486"/>
      <c r="JTN2" s="486"/>
      <c r="JTO2" s="486"/>
      <c r="JTP2" s="486"/>
      <c r="JTQ2" s="486"/>
      <c r="JTR2" s="486"/>
      <c r="JTS2" s="486"/>
      <c r="JTT2" s="486"/>
      <c r="JTU2" s="486"/>
      <c r="JTV2" s="486"/>
      <c r="JTW2" s="486"/>
      <c r="JTX2" s="486"/>
      <c r="JTY2" s="486"/>
      <c r="JTZ2" s="486"/>
      <c r="JUA2" s="486"/>
      <c r="JUB2" s="486"/>
      <c r="JUC2" s="486"/>
      <c r="JUD2" s="486"/>
      <c r="JUE2" s="486"/>
      <c r="JUF2" s="486"/>
      <c r="JUG2" s="486"/>
      <c r="JUH2" s="486"/>
      <c r="JUI2" s="486"/>
      <c r="JUJ2" s="486"/>
      <c r="JUK2" s="486"/>
      <c r="JUL2" s="486"/>
      <c r="JUM2" s="486"/>
      <c r="JUN2" s="486"/>
      <c r="JUO2" s="486"/>
      <c r="JUP2" s="486"/>
      <c r="JUQ2" s="486"/>
      <c r="JUR2" s="486"/>
      <c r="JUS2" s="486"/>
      <c r="JUT2" s="486"/>
      <c r="JUU2" s="486"/>
      <c r="JUV2" s="486"/>
      <c r="JUW2" s="486"/>
      <c r="JUX2" s="486"/>
      <c r="JUY2" s="486"/>
      <c r="JUZ2" s="486"/>
      <c r="JVA2" s="486"/>
      <c r="JVB2" s="486"/>
      <c r="JVC2" s="486"/>
      <c r="JVD2" s="486"/>
      <c r="JVE2" s="486"/>
      <c r="JVF2" s="486"/>
      <c r="JVG2" s="486"/>
      <c r="JVH2" s="486"/>
      <c r="JVI2" s="486"/>
      <c r="JVJ2" s="486"/>
      <c r="JVK2" s="486"/>
      <c r="JVL2" s="486"/>
      <c r="JVM2" s="486"/>
      <c r="JVN2" s="486"/>
      <c r="JVO2" s="486"/>
      <c r="JVP2" s="486"/>
      <c r="JVQ2" s="486"/>
      <c r="JVR2" s="486"/>
      <c r="JVS2" s="486"/>
      <c r="JVT2" s="486"/>
      <c r="JVU2" s="486"/>
      <c r="JVV2" s="486"/>
      <c r="JVW2" s="486"/>
      <c r="JVX2" s="486"/>
      <c r="JVY2" s="486"/>
      <c r="JVZ2" s="486"/>
      <c r="JWA2" s="486"/>
      <c r="JWB2" s="486"/>
      <c r="JWC2" s="486"/>
      <c r="JWD2" s="486"/>
      <c r="JWE2" s="486"/>
      <c r="JWF2" s="486"/>
      <c r="JWG2" s="486"/>
      <c r="JWH2" s="486"/>
      <c r="JWI2" s="486"/>
      <c r="JWJ2" s="486"/>
      <c r="JWK2" s="486"/>
      <c r="JWL2" s="486"/>
      <c r="JWM2" s="486"/>
      <c r="JWN2" s="486"/>
      <c r="JWO2" s="486"/>
      <c r="JWP2" s="486"/>
      <c r="JWQ2" s="486"/>
      <c r="JWR2" s="486"/>
      <c r="JWS2" s="486"/>
      <c r="JWT2" s="486"/>
      <c r="JWU2" s="486"/>
      <c r="JWV2" s="486"/>
      <c r="JWW2" s="486"/>
      <c r="JWX2" s="486"/>
      <c r="JWY2" s="486"/>
      <c r="JWZ2" s="486"/>
      <c r="JXA2" s="486"/>
      <c r="JXB2" s="486"/>
      <c r="JXC2" s="486"/>
      <c r="JXD2" s="486"/>
      <c r="JXE2" s="486"/>
      <c r="JXF2" s="486"/>
      <c r="JXG2" s="486"/>
      <c r="JXH2" s="486"/>
      <c r="JXI2" s="486"/>
      <c r="JXJ2" s="486"/>
      <c r="JXK2" s="486"/>
      <c r="JXL2" s="486"/>
      <c r="JXM2" s="486"/>
      <c r="JXN2" s="486"/>
      <c r="JXO2" s="486"/>
      <c r="JXP2" s="486"/>
      <c r="JXQ2" s="486"/>
      <c r="JXR2" s="486"/>
      <c r="JXS2" s="486"/>
      <c r="JXT2" s="486"/>
      <c r="JXU2" s="486"/>
      <c r="JXV2" s="486"/>
      <c r="JXW2" s="486"/>
      <c r="JXX2" s="486"/>
      <c r="JXY2" s="486"/>
      <c r="JXZ2" s="486"/>
      <c r="JYA2" s="486"/>
      <c r="JYB2" s="486"/>
      <c r="JYC2" s="486"/>
      <c r="JYD2" s="486"/>
      <c r="JYE2" s="486"/>
      <c r="JYF2" s="486"/>
      <c r="JYG2" s="486"/>
      <c r="JYH2" s="486"/>
      <c r="JYI2" s="486"/>
      <c r="JYJ2" s="486"/>
      <c r="JYK2" s="486"/>
      <c r="JYL2" s="486"/>
      <c r="JYM2" s="486"/>
      <c r="JYN2" s="486"/>
      <c r="JYO2" s="486"/>
      <c r="JYP2" s="486"/>
      <c r="JYQ2" s="486"/>
      <c r="JYR2" s="486"/>
      <c r="JYS2" s="486"/>
      <c r="JYT2" s="486"/>
      <c r="JYU2" s="486"/>
      <c r="JYV2" s="486"/>
      <c r="JYW2" s="486"/>
      <c r="JYX2" s="486"/>
      <c r="JYY2" s="486"/>
      <c r="JYZ2" s="486"/>
      <c r="JZA2" s="486"/>
      <c r="JZB2" s="486"/>
      <c r="JZC2" s="486"/>
      <c r="JZD2" s="486"/>
      <c r="JZE2" s="486"/>
      <c r="JZF2" s="486"/>
      <c r="JZG2" s="486"/>
      <c r="JZH2" s="486"/>
      <c r="JZI2" s="486"/>
      <c r="JZJ2" s="486"/>
      <c r="JZK2" s="486"/>
      <c r="JZL2" s="486"/>
      <c r="JZM2" s="486"/>
      <c r="JZN2" s="486"/>
      <c r="JZO2" s="486"/>
      <c r="JZP2" s="486"/>
      <c r="JZQ2" s="486"/>
      <c r="JZR2" s="486"/>
      <c r="JZS2" s="486"/>
      <c r="JZT2" s="486"/>
      <c r="JZU2" s="486"/>
      <c r="JZV2" s="486"/>
      <c r="JZW2" s="486"/>
      <c r="JZX2" s="486"/>
      <c r="JZY2" s="486"/>
      <c r="JZZ2" s="486"/>
      <c r="KAA2" s="486"/>
      <c r="KAB2" s="486"/>
      <c r="KAC2" s="486"/>
      <c r="KAD2" s="486"/>
      <c r="KAE2" s="486"/>
      <c r="KAF2" s="486"/>
      <c r="KAG2" s="486"/>
      <c r="KAH2" s="486"/>
      <c r="KAI2" s="486"/>
      <c r="KAJ2" s="486"/>
      <c r="KAK2" s="486"/>
      <c r="KAL2" s="486"/>
      <c r="KAM2" s="486"/>
      <c r="KAN2" s="486"/>
      <c r="KAO2" s="486"/>
      <c r="KAP2" s="486"/>
      <c r="KAQ2" s="486"/>
      <c r="KAR2" s="486"/>
      <c r="KAS2" s="486"/>
      <c r="KAT2" s="486"/>
      <c r="KAU2" s="486"/>
      <c r="KAV2" s="486"/>
      <c r="KAW2" s="486"/>
      <c r="KAX2" s="486"/>
      <c r="KAY2" s="486"/>
      <c r="KAZ2" s="486"/>
      <c r="KBA2" s="486"/>
      <c r="KBB2" s="486"/>
      <c r="KBC2" s="486"/>
      <c r="KBD2" s="486"/>
      <c r="KBE2" s="486"/>
      <c r="KBF2" s="486"/>
      <c r="KBG2" s="486"/>
      <c r="KBH2" s="486"/>
      <c r="KBI2" s="486"/>
      <c r="KBJ2" s="486"/>
      <c r="KBK2" s="486"/>
      <c r="KBL2" s="486"/>
      <c r="KBM2" s="486"/>
      <c r="KBN2" s="486"/>
      <c r="KBO2" s="486"/>
      <c r="KBP2" s="486"/>
      <c r="KBQ2" s="486"/>
      <c r="KBR2" s="486"/>
      <c r="KBS2" s="486"/>
      <c r="KBT2" s="486"/>
      <c r="KBU2" s="486"/>
      <c r="KBV2" s="486"/>
      <c r="KBW2" s="486"/>
      <c r="KBX2" s="486"/>
      <c r="KBY2" s="486"/>
      <c r="KBZ2" s="486"/>
      <c r="KCA2" s="486"/>
      <c r="KCB2" s="486"/>
      <c r="KCC2" s="486"/>
      <c r="KCD2" s="486"/>
      <c r="KCE2" s="486"/>
      <c r="KCF2" s="486"/>
      <c r="KCG2" s="486"/>
      <c r="KCH2" s="486"/>
      <c r="KCI2" s="486"/>
      <c r="KCJ2" s="486"/>
      <c r="KCK2" s="486"/>
      <c r="KCL2" s="486"/>
      <c r="KCM2" s="486"/>
      <c r="KCN2" s="486"/>
      <c r="KCO2" s="486"/>
      <c r="KCP2" s="486"/>
      <c r="KCQ2" s="486"/>
      <c r="KCR2" s="486"/>
      <c r="KCS2" s="486"/>
      <c r="KCT2" s="486"/>
      <c r="KCU2" s="486"/>
      <c r="KCV2" s="486"/>
      <c r="KCW2" s="486"/>
      <c r="KCX2" s="486"/>
      <c r="KCY2" s="486"/>
      <c r="KCZ2" s="486"/>
      <c r="KDA2" s="486"/>
      <c r="KDB2" s="486"/>
      <c r="KDC2" s="486"/>
      <c r="KDD2" s="486"/>
      <c r="KDE2" s="486"/>
      <c r="KDF2" s="486"/>
      <c r="KDG2" s="486"/>
      <c r="KDH2" s="486"/>
      <c r="KDI2" s="486"/>
      <c r="KDJ2" s="486"/>
      <c r="KDK2" s="486"/>
      <c r="KDL2" s="486"/>
      <c r="KDM2" s="486"/>
      <c r="KDN2" s="486"/>
      <c r="KDO2" s="486"/>
      <c r="KDP2" s="486"/>
      <c r="KDQ2" s="486"/>
      <c r="KDR2" s="486"/>
      <c r="KDS2" s="486"/>
      <c r="KDT2" s="486"/>
      <c r="KDU2" s="486"/>
      <c r="KDV2" s="486"/>
      <c r="KDW2" s="486"/>
      <c r="KDX2" s="486"/>
      <c r="KDY2" s="486"/>
      <c r="KDZ2" s="486"/>
      <c r="KEA2" s="486"/>
      <c r="KEB2" s="486"/>
      <c r="KEC2" s="486"/>
      <c r="KED2" s="486"/>
      <c r="KEE2" s="486"/>
      <c r="KEF2" s="486"/>
      <c r="KEG2" s="486"/>
      <c r="KEH2" s="486"/>
      <c r="KEI2" s="486"/>
      <c r="KEJ2" s="486"/>
      <c r="KEK2" s="486"/>
      <c r="KEL2" s="486"/>
      <c r="KEM2" s="486"/>
      <c r="KEN2" s="486"/>
      <c r="KEO2" s="486"/>
      <c r="KEP2" s="486"/>
      <c r="KEQ2" s="486"/>
      <c r="KER2" s="486"/>
      <c r="KES2" s="486"/>
      <c r="KET2" s="486"/>
      <c r="KEU2" s="486"/>
      <c r="KEV2" s="486"/>
      <c r="KEW2" s="486"/>
      <c r="KEX2" s="486"/>
      <c r="KEY2" s="486"/>
      <c r="KEZ2" s="486"/>
      <c r="KFA2" s="486"/>
      <c r="KFB2" s="486"/>
      <c r="KFC2" s="486"/>
      <c r="KFD2" s="486"/>
      <c r="KFE2" s="486"/>
      <c r="KFF2" s="486"/>
      <c r="KFG2" s="486"/>
      <c r="KFH2" s="486"/>
      <c r="KFI2" s="486"/>
      <c r="KFJ2" s="486"/>
      <c r="KFK2" s="486"/>
      <c r="KFL2" s="486"/>
      <c r="KFM2" s="486"/>
      <c r="KFN2" s="486"/>
      <c r="KFO2" s="486"/>
      <c r="KFP2" s="486"/>
      <c r="KFQ2" s="486"/>
      <c r="KFR2" s="486"/>
      <c r="KFS2" s="486"/>
      <c r="KFT2" s="486"/>
      <c r="KFU2" s="486"/>
      <c r="KFV2" s="486"/>
      <c r="KFW2" s="486"/>
      <c r="KFX2" s="486"/>
      <c r="KFY2" s="486"/>
      <c r="KFZ2" s="486"/>
      <c r="KGA2" s="486"/>
      <c r="KGB2" s="486"/>
      <c r="KGC2" s="486"/>
      <c r="KGD2" s="486"/>
      <c r="KGE2" s="486"/>
      <c r="KGF2" s="486"/>
      <c r="KGG2" s="486"/>
      <c r="KGH2" s="486"/>
      <c r="KGI2" s="486"/>
      <c r="KGJ2" s="486"/>
      <c r="KGK2" s="486"/>
      <c r="KGL2" s="486"/>
      <c r="KGM2" s="486"/>
      <c r="KGN2" s="486"/>
      <c r="KGO2" s="486"/>
      <c r="KGP2" s="486"/>
      <c r="KGQ2" s="486"/>
      <c r="KGR2" s="486"/>
      <c r="KGS2" s="486"/>
      <c r="KGT2" s="486"/>
      <c r="KGU2" s="486"/>
      <c r="KGV2" s="486"/>
      <c r="KGW2" s="486"/>
      <c r="KGX2" s="486"/>
      <c r="KGY2" s="486"/>
      <c r="KGZ2" s="486"/>
      <c r="KHA2" s="486"/>
      <c r="KHB2" s="486"/>
      <c r="KHC2" s="486"/>
      <c r="KHD2" s="486"/>
      <c r="KHE2" s="486"/>
      <c r="KHF2" s="486"/>
      <c r="KHG2" s="486"/>
      <c r="KHH2" s="486"/>
      <c r="KHI2" s="486"/>
      <c r="KHJ2" s="486"/>
      <c r="KHK2" s="486"/>
      <c r="KHL2" s="486"/>
      <c r="KHM2" s="486"/>
      <c r="KHN2" s="486"/>
      <c r="KHO2" s="486"/>
      <c r="KHP2" s="486"/>
      <c r="KHQ2" s="486"/>
      <c r="KHR2" s="486"/>
      <c r="KHS2" s="486"/>
      <c r="KHT2" s="486"/>
      <c r="KHU2" s="486"/>
      <c r="KHV2" s="486"/>
      <c r="KHW2" s="486"/>
      <c r="KHX2" s="486"/>
      <c r="KHY2" s="486"/>
      <c r="KHZ2" s="486"/>
      <c r="KIA2" s="486"/>
      <c r="KIB2" s="486"/>
      <c r="KIC2" s="486"/>
      <c r="KID2" s="486"/>
      <c r="KIE2" s="486"/>
      <c r="KIF2" s="486"/>
      <c r="KIG2" s="486"/>
      <c r="KIH2" s="486"/>
      <c r="KII2" s="486"/>
      <c r="KIJ2" s="486"/>
      <c r="KIK2" s="486"/>
      <c r="KIL2" s="486"/>
      <c r="KIM2" s="486"/>
      <c r="KIN2" s="486"/>
      <c r="KIO2" s="486"/>
      <c r="KIP2" s="486"/>
      <c r="KIQ2" s="486"/>
      <c r="KIR2" s="486"/>
      <c r="KIS2" s="486"/>
      <c r="KIT2" s="486"/>
      <c r="KIU2" s="486"/>
      <c r="KIV2" s="486"/>
      <c r="KIW2" s="486"/>
      <c r="KIX2" s="486"/>
      <c r="KIY2" s="486"/>
      <c r="KIZ2" s="486"/>
      <c r="KJA2" s="486"/>
      <c r="KJB2" s="486"/>
      <c r="KJC2" s="486"/>
      <c r="KJD2" s="486"/>
      <c r="KJE2" s="486"/>
      <c r="KJF2" s="486"/>
      <c r="KJG2" s="486"/>
      <c r="KJH2" s="486"/>
      <c r="KJI2" s="486"/>
      <c r="KJJ2" s="486"/>
      <c r="KJK2" s="486"/>
      <c r="KJL2" s="486"/>
      <c r="KJM2" s="486"/>
      <c r="KJN2" s="486"/>
      <c r="KJO2" s="486"/>
      <c r="KJP2" s="486"/>
      <c r="KJQ2" s="486"/>
      <c r="KJR2" s="486"/>
      <c r="KJS2" s="486"/>
      <c r="KJT2" s="486"/>
      <c r="KJU2" s="486"/>
      <c r="KJV2" s="486"/>
      <c r="KJW2" s="486"/>
      <c r="KJX2" s="486"/>
      <c r="KJY2" s="486"/>
      <c r="KJZ2" s="486"/>
      <c r="KKA2" s="486"/>
      <c r="KKB2" s="486"/>
      <c r="KKC2" s="486"/>
      <c r="KKD2" s="486"/>
      <c r="KKE2" s="486"/>
      <c r="KKF2" s="486"/>
      <c r="KKG2" s="486"/>
      <c r="KKH2" s="486"/>
      <c r="KKI2" s="486"/>
      <c r="KKJ2" s="486"/>
      <c r="KKK2" s="486"/>
      <c r="KKL2" s="486"/>
      <c r="KKM2" s="486"/>
      <c r="KKN2" s="486"/>
      <c r="KKO2" s="486"/>
      <c r="KKP2" s="486"/>
      <c r="KKQ2" s="486"/>
      <c r="KKR2" s="486"/>
      <c r="KKS2" s="486"/>
      <c r="KKT2" s="486"/>
      <c r="KKU2" s="486"/>
      <c r="KKV2" s="486"/>
      <c r="KKW2" s="486"/>
      <c r="KKX2" s="486"/>
      <c r="KKY2" s="486"/>
      <c r="KKZ2" s="486"/>
      <c r="KLA2" s="486"/>
      <c r="KLB2" s="486"/>
      <c r="KLC2" s="486"/>
      <c r="KLD2" s="486"/>
      <c r="KLE2" s="486"/>
      <c r="KLF2" s="486"/>
      <c r="KLG2" s="486"/>
      <c r="KLH2" s="486"/>
      <c r="KLI2" s="486"/>
      <c r="KLJ2" s="486"/>
      <c r="KLK2" s="486"/>
      <c r="KLL2" s="486"/>
      <c r="KLM2" s="486"/>
      <c r="KLN2" s="486"/>
      <c r="KLO2" s="486"/>
      <c r="KLP2" s="486"/>
      <c r="KLQ2" s="486"/>
      <c r="KLR2" s="486"/>
      <c r="KLS2" s="486"/>
      <c r="KLT2" s="486"/>
      <c r="KLU2" s="486"/>
      <c r="KLV2" s="486"/>
      <c r="KLW2" s="486"/>
      <c r="KLX2" s="486"/>
      <c r="KLY2" s="486"/>
      <c r="KLZ2" s="486"/>
      <c r="KMA2" s="486"/>
      <c r="KMB2" s="486"/>
      <c r="KMC2" s="486"/>
      <c r="KMD2" s="486"/>
      <c r="KME2" s="486"/>
      <c r="KMF2" s="486"/>
      <c r="KMG2" s="486"/>
      <c r="KMH2" s="486"/>
      <c r="KMI2" s="486"/>
      <c r="KMJ2" s="486"/>
      <c r="KMK2" s="486"/>
      <c r="KML2" s="486"/>
      <c r="KMM2" s="486"/>
      <c r="KMN2" s="486"/>
      <c r="KMO2" s="486"/>
      <c r="KMP2" s="486"/>
      <c r="KMQ2" s="486"/>
      <c r="KMR2" s="486"/>
      <c r="KMS2" s="486"/>
      <c r="KMT2" s="486"/>
      <c r="KMU2" s="486"/>
      <c r="KMV2" s="486"/>
      <c r="KMW2" s="486"/>
      <c r="KMX2" s="486"/>
      <c r="KMY2" s="486"/>
      <c r="KMZ2" s="486"/>
      <c r="KNA2" s="486"/>
      <c r="KNB2" s="486"/>
      <c r="KNC2" s="486"/>
      <c r="KND2" s="486"/>
      <c r="KNE2" s="486"/>
      <c r="KNF2" s="486"/>
      <c r="KNG2" s="486"/>
      <c r="KNH2" s="486"/>
      <c r="KNI2" s="486"/>
      <c r="KNJ2" s="486"/>
      <c r="KNK2" s="486"/>
      <c r="KNL2" s="486"/>
      <c r="KNM2" s="486"/>
      <c r="KNN2" s="486"/>
      <c r="KNO2" s="486"/>
      <c r="KNP2" s="486"/>
      <c r="KNQ2" s="486"/>
      <c r="KNR2" s="486"/>
      <c r="KNS2" s="486"/>
      <c r="KNT2" s="486"/>
      <c r="KNU2" s="486"/>
      <c r="KNV2" s="486"/>
      <c r="KNW2" s="486"/>
      <c r="KNX2" s="486"/>
      <c r="KNY2" s="486"/>
      <c r="KNZ2" s="486"/>
      <c r="KOA2" s="486"/>
      <c r="KOB2" s="486"/>
      <c r="KOC2" s="486"/>
      <c r="KOD2" s="486"/>
      <c r="KOE2" s="486"/>
      <c r="KOF2" s="486"/>
      <c r="KOG2" s="486"/>
      <c r="KOH2" s="486"/>
      <c r="KOI2" s="486"/>
      <c r="KOJ2" s="486"/>
      <c r="KOK2" s="486"/>
      <c r="KOL2" s="486"/>
      <c r="KOM2" s="486"/>
      <c r="KON2" s="486"/>
      <c r="KOO2" s="486"/>
      <c r="KOP2" s="486"/>
      <c r="KOQ2" s="486"/>
      <c r="KOR2" s="486"/>
      <c r="KOS2" s="486"/>
      <c r="KOT2" s="486"/>
      <c r="KOU2" s="486"/>
      <c r="KOV2" s="486"/>
      <c r="KOW2" s="486"/>
      <c r="KOX2" s="486"/>
      <c r="KOY2" s="486"/>
      <c r="KOZ2" s="486"/>
      <c r="KPA2" s="486"/>
      <c r="KPB2" s="486"/>
      <c r="KPC2" s="486"/>
      <c r="KPD2" s="486"/>
      <c r="KPE2" s="486"/>
      <c r="KPF2" s="486"/>
      <c r="KPG2" s="486"/>
      <c r="KPH2" s="486"/>
      <c r="KPI2" s="486"/>
      <c r="KPJ2" s="486"/>
      <c r="KPK2" s="486"/>
      <c r="KPL2" s="486"/>
      <c r="KPM2" s="486"/>
      <c r="KPN2" s="486"/>
      <c r="KPO2" s="486"/>
      <c r="KPP2" s="486"/>
      <c r="KPQ2" s="486"/>
      <c r="KPR2" s="486"/>
      <c r="KPS2" s="486"/>
      <c r="KPT2" s="486"/>
      <c r="KPU2" s="486"/>
      <c r="KPV2" s="486"/>
      <c r="KPW2" s="486"/>
      <c r="KPX2" s="486"/>
      <c r="KPY2" s="486"/>
      <c r="KPZ2" s="486"/>
      <c r="KQA2" s="486"/>
      <c r="KQB2" s="486"/>
      <c r="KQC2" s="486"/>
      <c r="KQD2" s="486"/>
      <c r="KQE2" s="486"/>
      <c r="KQF2" s="486"/>
      <c r="KQG2" s="486"/>
      <c r="KQH2" s="486"/>
      <c r="KQI2" s="486"/>
      <c r="KQJ2" s="486"/>
      <c r="KQK2" s="486"/>
      <c r="KQL2" s="486"/>
      <c r="KQM2" s="486"/>
      <c r="KQN2" s="486"/>
      <c r="KQO2" s="486"/>
      <c r="KQP2" s="486"/>
      <c r="KQQ2" s="486"/>
      <c r="KQR2" s="486"/>
      <c r="KQS2" s="486"/>
      <c r="KQT2" s="486"/>
      <c r="KQU2" s="486"/>
      <c r="KQV2" s="486"/>
      <c r="KQW2" s="486"/>
      <c r="KQX2" s="486"/>
      <c r="KQY2" s="486"/>
      <c r="KQZ2" s="486"/>
      <c r="KRA2" s="486"/>
      <c r="KRB2" s="486"/>
      <c r="KRC2" s="486"/>
      <c r="KRD2" s="486"/>
      <c r="KRE2" s="486"/>
      <c r="KRF2" s="486"/>
      <c r="KRG2" s="486"/>
      <c r="KRH2" s="486"/>
      <c r="KRI2" s="486"/>
      <c r="KRJ2" s="486"/>
      <c r="KRK2" s="486"/>
      <c r="KRL2" s="486"/>
      <c r="KRM2" s="486"/>
      <c r="KRN2" s="486"/>
      <c r="KRO2" s="486"/>
      <c r="KRP2" s="486"/>
      <c r="KRQ2" s="486"/>
      <c r="KRR2" s="486"/>
      <c r="KRS2" s="486"/>
      <c r="KRT2" s="486"/>
      <c r="KRU2" s="486"/>
      <c r="KRV2" s="486"/>
      <c r="KRW2" s="486"/>
      <c r="KRX2" s="486"/>
      <c r="KRY2" s="486"/>
      <c r="KRZ2" s="486"/>
      <c r="KSA2" s="486"/>
      <c r="KSB2" s="486"/>
      <c r="KSC2" s="486"/>
      <c r="KSD2" s="486"/>
      <c r="KSE2" s="486"/>
      <c r="KSF2" s="486"/>
      <c r="KSG2" s="486"/>
      <c r="KSH2" s="486"/>
      <c r="KSI2" s="486"/>
      <c r="KSJ2" s="486"/>
      <c r="KSK2" s="486"/>
      <c r="KSL2" s="486"/>
      <c r="KSM2" s="486"/>
      <c r="KSN2" s="486"/>
      <c r="KSO2" s="486"/>
      <c r="KSP2" s="486"/>
      <c r="KSQ2" s="486"/>
      <c r="KSR2" s="486"/>
      <c r="KSS2" s="486"/>
      <c r="KST2" s="486"/>
      <c r="KSU2" s="486"/>
      <c r="KSV2" s="486"/>
      <c r="KSW2" s="486"/>
      <c r="KSX2" s="486"/>
      <c r="KSY2" s="486"/>
      <c r="KSZ2" s="486"/>
      <c r="KTA2" s="486"/>
      <c r="KTB2" s="486"/>
      <c r="KTC2" s="486"/>
      <c r="KTD2" s="486"/>
      <c r="KTE2" s="486"/>
      <c r="KTF2" s="486"/>
      <c r="KTG2" s="486"/>
      <c r="KTH2" s="486"/>
      <c r="KTI2" s="486"/>
      <c r="KTJ2" s="486"/>
      <c r="KTK2" s="486"/>
      <c r="KTL2" s="486"/>
      <c r="KTM2" s="486"/>
      <c r="KTN2" s="486"/>
      <c r="KTO2" s="486"/>
      <c r="KTP2" s="486"/>
      <c r="KTQ2" s="486"/>
      <c r="KTR2" s="486"/>
      <c r="KTS2" s="486"/>
      <c r="KTT2" s="486"/>
      <c r="KTU2" s="486"/>
      <c r="KTV2" s="486"/>
      <c r="KTW2" s="486"/>
      <c r="KTX2" s="486"/>
      <c r="KTY2" s="486"/>
      <c r="KTZ2" s="486"/>
      <c r="KUA2" s="486"/>
      <c r="KUB2" s="486"/>
      <c r="KUC2" s="486"/>
      <c r="KUD2" s="486"/>
      <c r="KUE2" s="486"/>
      <c r="KUF2" s="486"/>
      <c r="KUG2" s="486"/>
      <c r="KUH2" s="486"/>
      <c r="KUI2" s="486"/>
      <c r="KUJ2" s="486"/>
      <c r="KUK2" s="486"/>
      <c r="KUL2" s="486"/>
      <c r="KUM2" s="486"/>
      <c r="KUN2" s="486"/>
      <c r="KUO2" s="486"/>
      <c r="KUP2" s="486"/>
      <c r="KUQ2" s="486"/>
      <c r="KUR2" s="486"/>
      <c r="KUS2" s="486"/>
      <c r="KUT2" s="486"/>
      <c r="KUU2" s="486"/>
      <c r="KUV2" s="486"/>
      <c r="KUW2" s="486"/>
      <c r="KUX2" s="486"/>
      <c r="KUY2" s="486"/>
      <c r="KUZ2" s="486"/>
      <c r="KVA2" s="486"/>
      <c r="KVB2" s="486"/>
      <c r="KVC2" s="486"/>
      <c r="KVD2" s="486"/>
      <c r="KVE2" s="486"/>
      <c r="KVF2" s="486"/>
      <c r="KVG2" s="486"/>
      <c r="KVH2" s="486"/>
      <c r="KVI2" s="486"/>
      <c r="KVJ2" s="486"/>
      <c r="KVK2" s="486"/>
      <c r="KVL2" s="486"/>
      <c r="KVM2" s="486"/>
      <c r="KVN2" s="486"/>
      <c r="KVO2" s="486"/>
      <c r="KVP2" s="486"/>
      <c r="KVQ2" s="486"/>
      <c r="KVR2" s="486"/>
      <c r="KVS2" s="486"/>
      <c r="KVT2" s="486"/>
      <c r="KVU2" s="486"/>
      <c r="KVV2" s="486"/>
      <c r="KVW2" s="486"/>
      <c r="KVX2" s="486"/>
      <c r="KVY2" s="486"/>
      <c r="KVZ2" s="486"/>
      <c r="KWA2" s="486"/>
      <c r="KWB2" s="486"/>
      <c r="KWC2" s="486"/>
      <c r="KWD2" s="486"/>
      <c r="KWE2" s="486"/>
      <c r="KWF2" s="486"/>
      <c r="KWG2" s="486"/>
      <c r="KWH2" s="486"/>
      <c r="KWI2" s="486"/>
      <c r="KWJ2" s="486"/>
      <c r="KWK2" s="486"/>
      <c r="KWL2" s="486"/>
      <c r="KWM2" s="486"/>
      <c r="KWN2" s="486"/>
      <c r="KWO2" s="486"/>
      <c r="KWP2" s="486"/>
      <c r="KWQ2" s="486"/>
      <c r="KWR2" s="486"/>
      <c r="KWS2" s="486"/>
      <c r="KWT2" s="486"/>
      <c r="KWU2" s="486"/>
      <c r="KWV2" s="486"/>
      <c r="KWW2" s="486"/>
      <c r="KWX2" s="486"/>
      <c r="KWY2" s="486"/>
      <c r="KWZ2" s="486"/>
      <c r="KXA2" s="486"/>
      <c r="KXB2" s="486"/>
      <c r="KXC2" s="486"/>
      <c r="KXD2" s="486"/>
      <c r="KXE2" s="486"/>
      <c r="KXF2" s="486"/>
      <c r="KXG2" s="486"/>
      <c r="KXH2" s="486"/>
      <c r="KXI2" s="486"/>
      <c r="KXJ2" s="486"/>
      <c r="KXK2" s="486"/>
      <c r="KXL2" s="486"/>
      <c r="KXM2" s="486"/>
      <c r="KXN2" s="486"/>
      <c r="KXO2" s="486"/>
      <c r="KXP2" s="486"/>
      <c r="KXQ2" s="486"/>
      <c r="KXR2" s="486"/>
      <c r="KXS2" s="486"/>
      <c r="KXT2" s="486"/>
      <c r="KXU2" s="486"/>
      <c r="KXV2" s="486"/>
      <c r="KXW2" s="486"/>
      <c r="KXX2" s="486"/>
      <c r="KXY2" s="486"/>
      <c r="KXZ2" s="486"/>
      <c r="KYA2" s="486"/>
      <c r="KYB2" s="486"/>
      <c r="KYC2" s="486"/>
      <c r="KYD2" s="486"/>
      <c r="KYE2" s="486"/>
      <c r="KYF2" s="486"/>
      <c r="KYG2" s="486"/>
      <c r="KYH2" s="486"/>
      <c r="KYI2" s="486"/>
      <c r="KYJ2" s="486"/>
      <c r="KYK2" s="486"/>
      <c r="KYL2" s="486"/>
      <c r="KYM2" s="486"/>
      <c r="KYN2" s="486"/>
      <c r="KYO2" s="486"/>
      <c r="KYP2" s="486"/>
      <c r="KYQ2" s="486"/>
      <c r="KYR2" s="486"/>
      <c r="KYS2" s="486"/>
      <c r="KYT2" s="486"/>
      <c r="KYU2" s="486"/>
      <c r="KYV2" s="486"/>
      <c r="KYW2" s="486"/>
      <c r="KYX2" s="486"/>
      <c r="KYY2" s="486"/>
      <c r="KYZ2" s="486"/>
      <c r="KZA2" s="486"/>
      <c r="KZB2" s="486"/>
      <c r="KZC2" s="486"/>
      <c r="KZD2" s="486"/>
      <c r="KZE2" s="486"/>
      <c r="KZF2" s="486"/>
      <c r="KZG2" s="486"/>
      <c r="KZH2" s="486"/>
      <c r="KZI2" s="486"/>
      <c r="KZJ2" s="486"/>
      <c r="KZK2" s="486"/>
      <c r="KZL2" s="486"/>
      <c r="KZM2" s="486"/>
      <c r="KZN2" s="486"/>
      <c r="KZO2" s="486"/>
      <c r="KZP2" s="486"/>
      <c r="KZQ2" s="486"/>
      <c r="KZR2" s="486"/>
      <c r="KZS2" s="486"/>
      <c r="KZT2" s="486"/>
      <c r="KZU2" s="486"/>
      <c r="KZV2" s="486"/>
      <c r="KZW2" s="486"/>
      <c r="KZX2" s="486"/>
      <c r="KZY2" s="486"/>
      <c r="KZZ2" s="486"/>
      <c r="LAA2" s="486"/>
      <c r="LAB2" s="486"/>
      <c r="LAC2" s="486"/>
      <c r="LAD2" s="486"/>
      <c r="LAE2" s="486"/>
      <c r="LAF2" s="486"/>
      <c r="LAG2" s="486"/>
      <c r="LAH2" s="486"/>
      <c r="LAI2" s="486"/>
      <c r="LAJ2" s="486"/>
      <c r="LAK2" s="486"/>
      <c r="LAL2" s="486"/>
      <c r="LAM2" s="486"/>
      <c r="LAN2" s="486"/>
      <c r="LAO2" s="486"/>
      <c r="LAP2" s="486"/>
      <c r="LAQ2" s="486"/>
      <c r="LAR2" s="486"/>
      <c r="LAS2" s="486"/>
      <c r="LAT2" s="486"/>
      <c r="LAU2" s="486"/>
      <c r="LAV2" s="486"/>
      <c r="LAW2" s="486"/>
      <c r="LAX2" s="486"/>
      <c r="LAY2" s="486"/>
      <c r="LAZ2" s="486"/>
      <c r="LBA2" s="486"/>
      <c r="LBB2" s="486"/>
      <c r="LBC2" s="486"/>
      <c r="LBD2" s="486"/>
      <c r="LBE2" s="486"/>
      <c r="LBF2" s="486"/>
      <c r="LBG2" s="486"/>
      <c r="LBH2" s="486"/>
      <c r="LBI2" s="486"/>
      <c r="LBJ2" s="486"/>
      <c r="LBK2" s="486"/>
      <c r="LBL2" s="486"/>
      <c r="LBM2" s="486"/>
      <c r="LBN2" s="486"/>
      <c r="LBO2" s="486"/>
      <c r="LBP2" s="486"/>
      <c r="LBQ2" s="486"/>
      <c r="LBR2" s="486"/>
      <c r="LBS2" s="486"/>
      <c r="LBT2" s="486"/>
      <c r="LBU2" s="486"/>
      <c r="LBV2" s="486"/>
      <c r="LBW2" s="486"/>
      <c r="LBX2" s="486"/>
      <c r="LBY2" s="486"/>
      <c r="LBZ2" s="486"/>
      <c r="LCA2" s="486"/>
      <c r="LCB2" s="486"/>
      <c r="LCC2" s="486"/>
      <c r="LCD2" s="486"/>
      <c r="LCE2" s="486"/>
      <c r="LCF2" s="486"/>
      <c r="LCG2" s="486"/>
      <c r="LCH2" s="486"/>
      <c r="LCI2" s="486"/>
      <c r="LCJ2" s="486"/>
      <c r="LCK2" s="486"/>
      <c r="LCL2" s="486"/>
      <c r="LCM2" s="486"/>
      <c r="LCN2" s="486"/>
      <c r="LCO2" s="486"/>
      <c r="LCP2" s="486"/>
      <c r="LCQ2" s="486"/>
      <c r="LCR2" s="486"/>
      <c r="LCS2" s="486"/>
      <c r="LCT2" s="486"/>
      <c r="LCU2" s="486"/>
      <c r="LCV2" s="486"/>
      <c r="LCW2" s="486"/>
      <c r="LCX2" s="486"/>
      <c r="LCY2" s="486"/>
      <c r="LCZ2" s="486"/>
      <c r="LDA2" s="486"/>
      <c r="LDB2" s="486"/>
      <c r="LDC2" s="486"/>
      <c r="LDD2" s="486"/>
      <c r="LDE2" s="486"/>
      <c r="LDF2" s="486"/>
      <c r="LDG2" s="486"/>
      <c r="LDH2" s="486"/>
      <c r="LDI2" s="486"/>
      <c r="LDJ2" s="486"/>
      <c r="LDK2" s="486"/>
      <c r="LDL2" s="486"/>
      <c r="LDM2" s="486"/>
      <c r="LDN2" s="486"/>
      <c r="LDO2" s="486"/>
      <c r="LDP2" s="486"/>
      <c r="LDQ2" s="486"/>
      <c r="LDR2" s="486"/>
      <c r="LDS2" s="486"/>
      <c r="LDT2" s="486"/>
      <c r="LDU2" s="486"/>
      <c r="LDV2" s="486"/>
      <c r="LDW2" s="486"/>
      <c r="LDX2" s="486"/>
      <c r="LDY2" s="486"/>
      <c r="LDZ2" s="486"/>
      <c r="LEA2" s="486"/>
      <c r="LEB2" s="486"/>
      <c r="LEC2" s="486"/>
      <c r="LED2" s="486"/>
      <c r="LEE2" s="486"/>
      <c r="LEF2" s="486"/>
      <c r="LEG2" s="486"/>
      <c r="LEH2" s="486"/>
      <c r="LEI2" s="486"/>
      <c r="LEJ2" s="486"/>
      <c r="LEK2" s="486"/>
      <c r="LEL2" s="486"/>
      <c r="LEM2" s="486"/>
      <c r="LEN2" s="486"/>
      <c r="LEO2" s="486"/>
      <c r="LEP2" s="486"/>
      <c r="LEQ2" s="486"/>
      <c r="LER2" s="486"/>
      <c r="LES2" s="486"/>
      <c r="LET2" s="486"/>
      <c r="LEU2" s="486"/>
      <c r="LEV2" s="486"/>
      <c r="LEW2" s="486"/>
      <c r="LEX2" s="486"/>
      <c r="LEY2" s="486"/>
      <c r="LEZ2" s="486"/>
      <c r="LFA2" s="486"/>
      <c r="LFB2" s="486"/>
      <c r="LFC2" s="486"/>
      <c r="LFD2" s="486"/>
      <c r="LFE2" s="486"/>
      <c r="LFF2" s="486"/>
      <c r="LFG2" s="486"/>
      <c r="LFH2" s="486"/>
      <c r="LFI2" s="486"/>
      <c r="LFJ2" s="486"/>
      <c r="LFK2" s="486"/>
      <c r="LFL2" s="486"/>
      <c r="LFM2" s="486"/>
      <c r="LFN2" s="486"/>
      <c r="LFO2" s="486"/>
      <c r="LFP2" s="486"/>
      <c r="LFQ2" s="486"/>
      <c r="LFR2" s="486"/>
      <c r="LFS2" s="486"/>
      <c r="LFT2" s="486"/>
      <c r="LFU2" s="486"/>
      <c r="LFV2" s="486"/>
      <c r="LFW2" s="486"/>
      <c r="LFX2" s="486"/>
      <c r="LFY2" s="486"/>
      <c r="LFZ2" s="486"/>
      <c r="LGA2" s="486"/>
      <c r="LGB2" s="486"/>
      <c r="LGC2" s="486"/>
      <c r="LGD2" s="486"/>
      <c r="LGE2" s="486"/>
      <c r="LGF2" s="486"/>
      <c r="LGG2" s="486"/>
      <c r="LGH2" s="486"/>
      <c r="LGI2" s="486"/>
      <c r="LGJ2" s="486"/>
      <c r="LGK2" s="486"/>
      <c r="LGL2" s="486"/>
      <c r="LGM2" s="486"/>
      <c r="LGN2" s="486"/>
      <c r="LGO2" s="486"/>
      <c r="LGP2" s="486"/>
      <c r="LGQ2" s="486"/>
      <c r="LGR2" s="486"/>
      <c r="LGS2" s="486"/>
      <c r="LGT2" s="486"/>
      <c r="LGU2" s="486"/>
      <c r="LGV2" s="486"/>
      <c r="LGW2" s="486"/>
      <c r="LGX2" s="486"/>
      <c r="LGY2" s="486"/>
      <c r="LGZ2" s="486"/>
      <c r="LHA2" s="486"/>
      <c r="LHB2" s="486"/>
      <c r="LHC2" s="486"/>
      <c r="LHD2" s="486"/>
      <c r="LHE2" s="486"/>
      <c r="LHF2" s="486"/>
      <c r="LHG2" s="486"/>
      <c r="LHH2" s="486"/>
      <c r="LHI2" s="486"/>
      <c r="LHJ2" s="486"/>
      <c r="LHK2" s="486"/>
      <c r="LHL2" s="486"/>
      <c r="LHM2" s="486"/>
      <c r="LHN2" s="486"/>
      <c r="LHO2" s="486"/>
      <c r="LHP2" s="486"/>
      <c r="LHQ2" s="486"/>
      <c r="LHR2" s="486"/>
      <c r="LHS2" s="486"/>
      <c r="LHT2" s="486"/>
      <c r="LHU2" s="486"/>
      <c r="LHV2" s="486"/>
      <c r="LHW2" s="486"/>
      <c r="LHX2" s="486"/>
      <c r="LHY2" s="486"/>
      <c r="LHZ2" s="486"/>
      <c r="LIA2" s="486"/>
      <c r="LIB2" s="486"/>
      <c r="LIC2" s="486"/>
      <c r="LID2" s="486"/>
      <c r="LIE2" s="486"/>
      <c r="LIF2" s="486"/>
      <c r="LIG2" s="486"/>
      <c r="LIH2" s="486"/>
      <c r="LII2" s="486"/>
      <c r="LIJ2" s="486"/>
      <c r="LIK2" s="486"/>
      <c r="LIL2" s="486"/>
      <c r="LIM2" s="486"/>
      <c r="LIN2" s="486"/>
      <c r="LIO2" s="486"/>
      <c r="LIP2" s="486"/>
      <c r="LIQ2" s="486"/>
      <c r="LIR2" s="486"/>
      <c r="LIS2" s="486"/>
      <c r="LIT2" s="486"/>
      <c r="LIU2" s="486"/>
      <c r="LIV2" s="486"/>
      <c r="LIW2" s="486"/>
      <c r="LIX2" s="486"/>
      <c r="LIY2" s="486"/>
      <c r="LIZ2" s="486"/>
      <c r="LJA2" s="486"/>
      <c r="LJB2" s="486"/>
      <c r="LJC2" s="486"/>
      <c r="LJD2" s="486"/>
      <c r="LJE2" s="486"/>
      <c r="LJF2" s="486"/>
      <c r="LJG2" s="486"/>
      <c r="LJH2" s="486"/>
      <c r="LJI2" s="486"/>
      <c r="LJJ2" s="486"/>
      <c r="LJK2" s="486"/>
      <c r="LJL2" s="486"/>
      <c r="LJM2" s="486"/>
      <c r="LJN2" s="486"/>
      <c r="LJO2" s="486"/>
      <c r="LJP2" s="486"/>
      <c r="LJQ2" s="486"/>
      <c r="LJR2" s="486"/>
      <c r="LJS2" s="486"/>
      <c r="LJT2" s="486"/>
      <c r="LJU2" s="486"/>
      <c r="LJV2" s="486"/>
      <c r="LJW2" s="486"/>
      <c r="LJX2" s="486"/>
      <c r="LJY2" s="486"/>
      <c r="LJZ2" s="486"/>
      <c r="LKA2" s="486"/>
      <c r="LKB2" s="486"/>
      <c r="LKC2" s="486"/>
      <c r="LKD2" s="486"/>
      <c r="LKE2" s="486"/>
      <c r="LKF2" s="486"/>
      <c r="LKG2" s="486"/>
      <c r="LKH2" s="486"/>
      <c r="LKI2" s="486"/>
      <c r="LKJ2" s="486"/>
      <c r="LKK2" s="486"/>
      <c r="LKL2" s="486"/>
      <c r="LKM2" s="486"/>
      <c r="LKN2" s="486"/>
      <c r="LKO2" s="486"/>
      <c r="LKP2" s="486"/>
      <c r="LKQ2" s="486"/>
      <c r="LKR2" s="486"/>
      <c r="LKS2" s="486"/>
      <c r="LKT2" s="486"/>
      <c r="LKU2" s="486"/>
      <c r="LKV2" s="486"/>
      <c r="LKW2" s="486"/>
      <c r="LKX2" s="486"/>
      <c r="LKY2" s="486"/>
      <c r="LKZ2" s="486"/>
      <c r="LLA2" s="486"/>
      <c r="LLB2" s="486"/>
      <c r="LLC2" s="486"/>
      <c r="LLD2" s="486"/>
      <c r="LLE2" s="486"/>
      <c r="LLF2" s="486"/>
      <c r="LLG2" s="486"/>
      <c r="LLH2" s="486"/>
      <c r="LLI2" s="486"/>
      <c r="LLJ2" s="486"/>
      <c r="LLK2" s="486"/>
      <c r="LLL2" s="486"/>
      <c r="LLM2" s="486"/>
      <c r="LLN2" s="486"/>
      <c r="LLO2" s="486"/>
      <c r="LLP2" s="486"/>
      <c r="LLQ2" s="486"/>
      <c r="LLR2" s="486"/>
      <c r="LLS2" s="486"/>
      <c r="LLT2" s="486"/>
      <c r="LLU2" s="486"/>
      <c r="LLV2" s="486"/>
      <c r="LLW2" s="486"/>
      <c r="LLX2" s="486"/>
      <c r="LLY2" s="486"/>
      <c r="LLZ2" s="486"/>
      <c r="LMA2" s="486"/>
      <c r="LMB2" s="486"/>
      <c r="LMC2" s="486"/>
      <c r="LMD2" s="486"/>
      <c r="LME2" s="486"/>
      <c r="LMF2" s="486"/>
      <c r="LMG2" s="486"/>
      <c r="LMH2" s="486"/>
      <c r="LMI2" s="486"/>
      <c r="LMJ2" s="486"/>
      <c r="LMK2" s="486"/>
      <c r="LML2" s="486"/>
      <c r="LMM2" s="486"/>
      <c r="LMN2" s="486"/>
      <c r="LMO2" s="486"/>
      <c r="LMP2" s="486"/>
      <c r="LMQ2" s="486"/>
      <c r="LMR2" s="486"/>
      <c r="LMS2" s="486"/>
      <c r="LMT2" s="486"/>
      <c r="LMU2" s="486"/>
      <c r="LMV2" s="486"/>
      <c r="LMW2" s="486"/>
      <c r="LMX2" s="486"/>
      <c r="LMY2" s="486"/>
      <c r="LMZ2" s="486"/>
      <c r="LNA2" s="486"/>
      <c r="LNB2" s="486"/>
      <c r="LNC2" s="486"/>
      <c r="LND2" s="486"/>
      <c r="LNE2" s="486"/>
      <c r="LNF2" s="486"/>
      <c r="LNG2" s="486"/>
      <c r="LNH2" s="486"/>
      <c r="LNI2" s="486"/>
      <c r="LNJ2" s="486"/>
      <c r="LNK2" s="486"/>
      <c r="LNL2" s="486"/>
      <c r="LNM2" s="486"/>
      <c r="LNN2" s="486"/>
      <c r="LNO2" s="486"/>
      <c r="LNP2" s="486"/>
      <c r="LNQ2" s="486"/>
      <c r="LNR2" s="486"/>
      <c r="LNS2" s="486"/>
      <c r="LNT2" s="486"/>
      <c r="LNU2" s="486"/>
      <c r="LNV2" s="486"/>
      <c r="LNW2" s="486"/>
      <c r="LNX2" s="486"/>
      <c r="LNY2" s="486"/>
      <c r="LNZ2" s="486"/>
      <c r="LOA2" s="486"/>
      <c r="LOB2" s="486"/>
      <c r="LOC2" s="486"/>
      <c r="LOD2" s="486"/>
      <c r="LOE2" s="486"/>
      <c r="LOF2" s="486"/>
      <c r="LOG2" s="486"/>
      <c r="LOH2" s="486"/>
      <c r="LOI2" s="486"/>
      <c r="LOJ2" s="486"/>
      <c r="LOK2" s="486"/>
      <c r="LOL2" s="486"/>
      <c r="LOM2" s="486"/>
      <c r="LON2" s="486"/>
      <c r="LOO2" s="486"/>
      <c r="LOP2" s="486"/>
      <c r="LOQ2" s="486"/>
      <c r="LOR2" s="486"/>
      <c r="LOS2" s="486"/>
      <c r="LOT2" s="486"/>
      <c r="LOU2" s="486"/>
      <c r="LOV2" s="486"/>
      <c r="LOW2" s="486"/>
      <c r="LOX2" s="486"/>
      <c r="LOY2" s="486"/>
      <c r="LOZ2" s="486"/>
      <c r="LPA2" s="486"/>
      <c r="LPB2" s="486"/>
      <c r="LPC2" s="486"/>
      <c r="LPD2" s="486"/>
      <c r="LPE2" s="486"/>
      <c r="LPF2" s="486"/>
      <c r="LPG2" s="486"/>
      <c r="LPH2" s="486"/>
      <c r="LPI2" s="486"/>
      <c r="LPJ2" s="486"/>
      <c r="LPK2" s="486"/>
      <c r="LPL2" s="486"/>
      <c r="LPM2" s="486"/>
      <c r="LPN2" s="486"/>
      <c r="LPO2" s="486"/>
      <c r="LPP2" s="486"/>
      <c r="LPQ2" s="486"/>
      <c r="LPR2" s="486"/>
      <c r="LPS2" s="486"/>
      <c r="LPT2" s="486"/>
      <c r="LPU2" s="486"/>
      <c r="LPV2" s="486"/>
      <c r="LPW2" s="486"/>
      <c r="LPX2" s="486"/>
      <c r="LPY2" s="486"/>
      <c r="LPZ2" s="486"/>
      <c r="LQA2" s="486"/>
      <c r="LQB2" s="486"/>
      <c r="LQC2" s="486"/>
      <c r="LQD2" s="486"/>
      <c r="LQE2" s="486"/>
      <c r="LQF2" s="486"/>
      <c r="LQG2" s="486"/>
      <c r="LQH2" s="486"/>
      <c r="LQI2" s="486"/>
      <c r="LQJ2" s="486"/>
      <c r="LQK2" s="486"/>
      <c r="LQL2" s="486"/>
      <c r="LQM2" s="486"/>
      <c r="LQN2" s="486"/>
      <c r="LQO2" s="486"/>
      <c r="LQP2" s="486"/>
      <c r="LQQ2" s="486"/>
      <c r="LQR2" s="486"/>
      <c r="LQS2" s="486"/>
      <c r="LQT2" s="486"/>
      <c r="LQU2" s="486"/>
      <c r="LQV2" s="486"/>
      <c r="LQW2" s="486"/>
      <c r="LQX2" s="486"/>
      <c r="LQY2" s="486"/>
      <c r="LQZ2" s="486"/>
      <c r="LRA2" s="486"/>
      <c r="LRB2" s="486"/>
      <c r="LRC2" s="486"/>
      <c r="LRD2" s="486"/>
      <c r="LRE2" s="486"/>
      <c r="LRF2" s="486"/>
      <c r="LRG2" s="486"/>
      <c r="LRH2" s="486"/>
      <c r="LRI2" s="486"/>
      <c r="LRJ2" s="486"/>
      <c r="LRK2" s="486"/>
      <c r="LRL2" s="486"/>
      <c r="LRM2" s="486"/>
      <c r="LRN2" s="486"/>
      <c r="LRO2" s="486"/>
      <c r="LRP2" s="486"/>
      <c r="LRQ2" s="486"/>
      <c r="LRR2" s="486"/>
      <c r="LRS2" s="486"/>
      <c r="LRT2" s="486"/>
      <c r="LRU2" s="486"/>
      <c r="LRV2" s="486"/>
      <c r="LRW2" s="486"/>
      <c r="LRX2" s="486"/>
      <c r="LRY2" s="486"/>
      <c r="LRZ2" s="486"/>
      <c r="LSA2" s="486"/>
      <c r="LSB2" s="486"/>
      <c r="LSC2" s="486"/>
      <c r="LSD2" s="486"/>
      <c r="LSE2" s="486"/>
      <c r="LSF2" s="486"/>
      <c r="LSG2" s="486"/>
      <c r="LSH2" s="486"/>
      <c r="LSI2" s="486"/>
      <c r="LSJ2" s="486"/>
      <c r="LSK2" s="486"/>
      <c r="LSL2" s="486"/>
      <c r="LSM2" s="486"/>
      <c r="LSN2" s="486"/>
      <c r="LSO2" s="486"/>
      <c r="LSP2" s="486"/>
      <c r="LSQ2" s="486"/>
      <c r="LSR2" s="486"/>
      <c r="LSS2" s="486"/>
      <c r="LST2" s="486"/>
      <c r="LSU2" s="486"/>
      <c r="LSV2" s="486"/>
      <c r="LSW2" s="486"/>
      <c r="LSX2" s="486"/>
      <c r="LSY2" s="486"/>
      <c r="LSZ2" s="486"/>
      <c r="LTA2" s="486"/>
      <c r="LTB2" s="486"/>
      <c r="LTC2" s="486"/>
      <c r="LTD2" s="486"/>
      <c r="LTE2" s="486"/>
      <c r="LTF2" s="486"/>
      <c r="LTG2" s="486"/>
      <c r="LTH2" s="486"/>
      <c r="LTI2" s="486"/>
      <c r="LTJ2" s="486"/>
      <c r="LTK2" s="486"/>
      <c r="LTL2" s="486"/>
      <c r="LTM2" s="486"/>
      <c r="LTN2" s="486"/>
      <c r="LTO2" s="486"/>
      <c r="LTP2" s="486"/>
      <c r="LTQ2" s="486"/>
      <c r="LTR2" s="486"/>
      <c r="LTS2" s="486"/>
      <c r="LTT2" s="486"/>
      <c r="LTU2" s="486"/>
      <c r="LTV2" s="486"/>
      <c r="LTW2" s="486"/>
      <c r="LTX2" s="486"/>
      <c r="LTY2" s="486"/>
      <c r="LTZ2" s="486"/>
      <c r="LUA2" s="486"/>
      <c r="LUB2" s="486"/>
      <c r="LUC2" s="486"/>
      <c r="LUD2" s="486"/>
      <c r="LUE2" s="486"/>
      <c r="LUF2" s="486"/>
      <c r="LUG2" s="486"/>
      <c r="LUH2" s="486"/>
      <c r="LUI2" s="486"/>
      <c r="LUJ2" s="486"/>
      <c r="LUK2" s="486"/>
      <c r="LUL2" s="486"/>
      <c r="LUM2" s="486"/>
      <c r="LUN2" s="486"/>
      <c r="LUO2" s="486"/>
      <c r="LUP2" s="486"/>
      <c r="LUQ2" s="486"/>
      <c r="LUR2" s="486"/>
      <c r="LUS2" s="486"/>
      <c r="LUT2" s="486"/>
      <c r="LUU2" s="486"/>
      <c r="LUV2" s="486"/>
      <c r="LUW2" s="486"/>
      <c r="LUX2" s="486"/>
      <c r="LUY2" s="486"/>
      <c r="LUZ2" s="486"/>
      <c r="LVA2" s="486"/>
      <c r="LVB2" s="486"/>
      <c r="LVC2" s="486"/>
      <c r="LVD2" s="486"/>
      <c r="LVE2" s="486"/>
      <c r="LVF2" s="486"/>
      <c r="LVG2" s="486"/>
      <c r="LVH2" s="486"/>
      <c r="LVI2" s="486"/>
      <c r="LVJ2" s="486"/>
      <c r="LVK2" s="486"/>
      <c r="LVL2" s="486"/>
      <c r="LVM2" s="486"/>
      <c r="LVN2" s="486"/>
      <c r="LVO2" s="486"/>
      <c r="LVP2" s="486"/>
      <c r="LVQ2" s="486"/>
      <c r="LVR2" s="486"/>
      <c r="LVS2" s="486"/>
      <c r="LVT2" s="486"/>
      <c r="LVU2" s="486"/>
      <c r="LVV2" s="486"/>
      <c r="LVW2" s="486"/>
      <c r="LVX2" s="486"/>
      <c r="LVY2" s="486"/>
      <c r="LVZ2" s="486"/>
      <c r="LWA2" s="486"/>
      <c r="LWB2" s="486"/>
      <c r="LWC2" s="486"/>
      <c r="LWD2" s="486"/>
      <c r="LWE2" s="486"/>
      <c r="LWF2" s="486"/>
      <c r="LWG2" s="486"/>
      <c r="LWH2" s="486"/>
      <c r="LWI2" s="486"/>
      <c r="LWJ2" s="486"/>
      <c r="LWK2" s="486"/>
      <c r="LWL2" s="486"/>
      <c r="LWM2" s="486"/>
      <c r="LWN2" s="486"/>
      <c r="LWO2" s="486"/>
      <c r="LWP2" s="486"/>
      <c r="LWQ2" s="486"/>
      <c r="LWR2" s="486"/>
      <c r="LWS2" s="486"/>
      <c r="LWT2" s="486"/>
      <c r="LWU2" s="486"/>
      <c r="LWV2" s="486"/>
      <c r="LWW2" s="486"/>
      <c r="LWX2" s="486"/>
      <c r="LWY2" s="486"/>
      <c r="LWZ2" s="486"/>
      <c r="LXA2" s="486"/>
      <c r="LXB2" s="486"/>
      <c r="LXC2" s="486"/>
      <c r="LXD2" s="486"/>
      <c r="LXE2" s="486"/>
      <c r="LXF2" s="486"/>
      <c r="LXG2" s="486"/>
      <c r="LXH2" s="486"/>
      <c r="LXI2" s="486"/>
      <c r="LXJ2" s="486"/>
      <c r="LXK2" s="486"/>
      <c r="LXL2" s="486"/>
      <c r="LXM2" s="486"/>
      <c r="LXN2" s="486"/>
      <c r="LXO2" s="486"/>
      <c r="LXP2" s="486"/>
      <c r="LXQ2" s="486"/>
      <c r="LXR2" s="486"/>
      <c r="LXS2" s="486"/>
      <c r="LXT2" s="486"/>
      <c r="LXU2" s="486"/>
      <c r="LXV2" s="486"/>
      <c r="LXW2" s="486"/>
      <c r="LXX2" s="486"/>
      <c r="LXY2" s="486"/>
      <c r="LXZ2" s="486"/>
      <c r="LYA2" s="486"/>
      <c r="LYB2" s="486"/>
      <c r="LYC2" s="486"/>
      <c r="LYD2" s="486"/>
      <c r="LYE2" s="486"/>
      <c r="LYF2" s="486"/>
      <c r="LYG2" s="486"/>
      <c r="LYH2" s="486"/>
      <c r="LYI2" s="486"/>
      <c r="LYJ2" s="486"/>
      <c r="LYK2" s="486"/>
      <c r="LYL2" s="486"/>
      <c r="LYM2" s="486"/>
      <c r="LYN2" s="486"/>
      <c r="LYO2" s="486"/>
      <c r="LYP2" s="486"/>
      <c r="LYQ2" s="486"/>
      <c r="LYR2" s="486"/>
      <c r="LYS2" s="486"/>
      <c r="LYT2" s="486"/>
      <c r="LYU2" s="486"/>
      <c r="LYV2" s="486"/>
      <c r="LYW2" s="486"/>
      <c r="LYX2" s="486"/>
      <c r="LYY2" s="486"/>
      <c r="LYZ2" s="486"/>
      <c r="LZA2" s="486"/>
      <c r="LZB2" s="486"/>
      <c r="LZC2" s="486"/>
      <c r="LZD2" s="486"/>
      <c r="LZE2" s="486"/>
      <c r="LZF2" s="486"/>
      <c r="LZG2" s="486"/>
      <c r="LZH2" s="486"/>
      <c r="LZI2" s="486"/>
      <c r="LZJ2" s="486"/>
      <c r="LZK2" s="486"/>
      <c r="LZL2" s="486"/>
      <c r="LZM2" s="486"/>
      <c r="LZN2" s="486"/>
      <c r="LZO2" s="486"/>
      <c r="LZP2" s="486"/>
      <c r="LZQ2" s="486"/>
      <c r="LZR2" s="486"/>
      <c r="LZS2" s="486"/>
      <c r="LZT2" s="486"/>
      <c r="LZU2" s="486"/>
      <c r="LZV2" s="486"/>
      <c r="LZW2" s="486"/>
      <c r="LZX2" s="486"/>
      <c r="LZY2" s="486"/>
      <c r="LZZ2" s="486"/>
      <c r="MAA2" s="486"/>
      <c r="MAB2" s="486"/>
      <c r="MAC2" s="486"/>
      <c r="MAD2" s="486"/>
      <c r="MAE2" s="486"/>
      <c r="MAF2" s="486"/>
      <c r="MAG2" s="486"/>
      <c r="MAH2" s="486"/>
      <c r="MAI2" s="486"/>
      <c r="MAJ2" s="486"/>
      <c r="MAK2" s="486"/>
      <c r="MAL2" s="486"/>
      <c r="MAM2" s="486"/>
      <c r="MAN2" s="486"/>
      <c r="MAO2" s="486"/>
      <c r="MAP2" s="486"/>
      <c r="MAQ2" s="486"/>
      <c r="MAR2" s="486"/>
      <c r="MAS2" s="486"/>
      <c r="MAT2" s="486"/>
      <c r="MAU2" s="486"/>
      <c r="MAV2" s="486"/>
      <c r="MAW2" s="486"/>
      <c r="MAX2" s="486"/>
      <c r="MAY2" s="486"/>
      <c r="MAZ2" s="486"/>
      <c r="MBA2" s="486"/>
      <c r="MBB2" s="486"/>
      <c r="MBC2" s="486"/>
      <c r="MBD2" s="486"/>
      <c r="MBE2" s="486"/>
      <c r="MBF2" s="486"/>
      <c r="MBG2" s="486"/>
      <c r="MBH2" s="486"/>
      <c r="MBI2" s="486"/>
      <c r="MBJ2" s="486"/>
      <c r="MBK2" s="486"/>
      <c r="MBL2" s="486"/>
      <c r="MBM2" s="486"/>
      <c r="MBN2" s="486"/>
      <c r="MBO2" s="486"/>
      <c r="MBP2" s="486"/>
      <c r="MBQ2" s="486"/>
      <c r="MBR2" s="486"/>
      <c r="MBS2" s="486"/>
      <c r="MBT2" s="486"/>
      <c r="MBU2" s="486"/>
      <c r="MBV2" s="486"/>
      <c r="MBW2" s="486"/>
      <c r="MBX2" s="486"/>
      <c r="MBY2" s="486"/>
      <c r="MBZ2" s="486"/>
      <c r="MCA2" s="486"/>
      <c r="MCB2" s="486"/>
      <c r="MCC2" s="486"/>
      <c r="MCD2" s="486"/>
      <c r="MCE2" s="486"/>
      <c r="MCF2" s="486"/>
      <c r="MCG2" s="486"/>
      <c r="MCH2" s="486"/>
      <c r="MCI2" s="486"/>
      <c r="MCJ2" s="486"/>
      <c r="MCK2" s="486"/>
      <c r="MCL2" s="486"/>
      <c r="MCM2" s="486"/>
      <c r="MCN2" s="486"/>
      <c r="MCO2" s="486"/>
      <c r="MCP2" s="486"/>
      <c r="MCQ2" s="486"/>
      <c r="MCR2" s="486"/>
      <c r="MCS2" s="486"/>
      <c r="MCT2" s="486"/>
      <c r="MCU2" s="486"/>
      <c r="MCV2" s="486"/>
      <c r="MCW2" s="486"/>
      <c r="MCX2" s="486"/>
      <c r="MCY2" s="486"/>
      <c r="MCZ2" s="486"/>
      <c r="MDA2" s="486"/>
      <c r="MDB2" s="486"/>
      <c r="MDC2" s="486"/>
      <c r="MDD2" s="486"/>
      <c r="MDE2" s="486"/>
      <c r="MDF2" s="486"/>
      <c r="MDG2" s="486"/>
      <c r="MDH2" s="486"/>
      <c r="MDI2" s="486"/>
      <c r="MDJ2" s="486"/>
      <c r="MDK2" s="486"/>
      <c r="MDL2" s="486"/>
      <c r="MDM2" s="486"/>
      <c r="MDN2" s="486"/>
      <c r="MDO2" s="486"/>
      <c r="MDP2" s="486"/>
      <c r="MDQ2" s="486"/>
      <c r="MDR2" s="486"/>
      <c r="MDS2" s="486"/>
      <c r="MDT2" s="486"/>
      <c r="MDU2" s="486"/>
      <c r="MDV2" s="486"/>
      <c r="MDW2" s="486"/>
      <c r="MDX2" s="486"/>
      <c r="MDY2" s="486"/>
      <c r="MDZ2" s="486"/>
      <c r="MEA2" s="486"/>
      <c r="MEB2" s="486"/>
      <c r="MEC2" s="486"/>
      <c r="MED2" s="486"/>
      <c r="MEE2" s="486"/>
      <c r="MEF2" s="486"/>
      <c r="MEG2" s="486"/>
      <c r="MEH2" s="486"/>
      <c r="MEI2" s="486"/>
      <c r="MEJ2" s="486"/>
      <c r="MEK2" s="486"/>
      <c r="MEL2" s="486"/>
      <c r="MEM2" s="486"/>
      <c r="MEN2" s="486"/>
      <c r="MEO2" s="486"/>
      <c r="MEP2" s="486"/>
      <c r="MEQ2" s="486"/>
      <c r="MER2" s="486"/>
      <c r="MES2" s="486"/>
      <c r="MET2" s="486"/>
      <c r="MEU2" s="486"/>
      <c r="MEV2" s="486"/>
      <c r="MEW2" s="486"/>
      <c r="MEX2" s="486"/>
      <c r="MEY2" s="486"/>
      <c r="MEZ2" s="486"/>
      <c r="MFA2" s="486"/>
      <c r="MFB2" s="486"/>
      <c r="MFC2" s="486"/>
      <c r="MFD2" s="486"/>
      <c r="MFE2" s="486"/>
      <c r="MFF2" s="486"/>
      <c r="MFG2" s="486"/>
      <c r="MFH2" s="486"/>
      <c r="MFI2" s="486"/>
      <c r="MFJ2" s="486"/>
      <c r="MFK2" s="486"/>
      <c r="MFL2" s="486"/>
      <c r="MFM2" s="486"/>
      <c r="MFN2" s="486"/>
      <c r="MFO2" s="486"/>
      <c r="MFP2" s="486"/>
      <c r="MFQ2" s="486"/>
      <c r="MFR2" s="486"/>
      <c r="MFS2" s="486"/>
      <c r="MFT2" s="486"/>
      <c r="MFU2" s="486"/>
      <c r="MFV2" s="486"/>
      <c r="MFW2" s="486"/>
      <c r="MFX2" s="486"/>
      <c r="MFY2" s="486"/>
      <c r="MFZ2" s="486"/>
      <c r="MGA2" s="486"/>
      <c r="MGB2" s="486"/>
      <c r="MGC2" s="486"/>
      <c r="MGD2" s="486"/>
      <c r="MGE2" s="486"/>
      <c r="MGF2" s="486"/>
      <c r="MGG2" s="486"/>
      <c r="MGH2" s="486"/>
      <c r="MGI2" s="486"/>
      <c r="MGJ2" s="486"/>
      <c r="MGK2" s="486"/>
      <c r="MGL2" s="486"/>
      <c r="MGM2" s="486"/>
      <c r="MGN2" s="486"/>
      <c r="MGO2" s="486"/>
      <c r="MGP2" s="486"/>
      <c r="MGQ2" s="486"/>
      <c r="MGR2" s="486"/>
      <c r="MGS2" s="486"/>
      <c r="MGT2" s="486"/>
      <c r="MGU2" s="486"/>
      <c r="MGV2" s="486"/>
      <c r="MGW2" s="486"/>
      <c r="MGX2" s="486"/>
      <c r="MGY2" s="486"/>
      <c r="MGZ2" s="486"/>
      <c r="MHA2" s="486"/>
      <c r="MHB2" s="486"/>
      <c r="MHC2" s="486"/>
      <c r="MHD2" s="486"/>
      <c r="MHE2" s="486"/>
      <c r="MHF2" s="486"/>
      <c r="MHG2" s="486"/>
      <c r="MHH2" s="486"/>
      <c r="MHI2" s="486"/>
      <c r="MHJ2" s="486"/>
      <c r="MHK2" s="486"/>
      <c r="MHL2" s="486"/>
      <c r="MHM2" s="486"/>
      <c r="MHN2" s="486"/>
      <c r="MHO2" s="486"/>
      <c r="MHP2" s="486"/>
      <c r="MHQ2" s="486"/>
      <c r="MHR2" s="486"/>
      <c r="MHS2" s="486"/>
      <c r="MHT2" s="486"/>
      <c r="MHU2" s="486"/>
      <c r="MHV2" s="486"/>
      <c r="MHW2" s="486"/>
      <c r="MHX2" s="486"/>
      <c r="MHY2" s="486"/>
      <c r="MHZ2" s="486"/>
      <c r="MIA2" s="486"/>
      <c r="MIB2" s="486"/>
      <c r="MIC2" s="486"/>
      <c r="MID2" s="486"/>
      <c r="MIE2" s="486"/>
      <c r="MIF2" s="486"/>
      <c r="MIG2" s="486"/>
      <c r="MIH2" s="486"/>
      <c r="MII2" s="486"/>
      <c r="MIJ2" s="486"/>
      <c r="MIK2" s="486"/>
      <c r="MIL2" s="486"/>
      <c r="MIM2" s="486"/>
      <c r="MIN2" s="486"/>
      <c r="MIO2" s="486"/>
      <c r="MIP2" s="486"/>
      <c r="MIQ2" s="486"/>
      <c r="MIR2" s="486"/>
      <c r="MIS2" s="486"/>
      <c r="MIT2" s="486"/>
      <c r="MIU2" s="486"/>
      <c r="MIV2" s="486"/>
      <c r="MIW2" s="486"/>
      <c r="MIX2" s="486"/>
      <c r="MIY2" s="486"/>
      <c r="MIZ2" s="486"/>
      <c r="MJA2" s="486"/>
      <c r="MJB2" s="486"/>
      <c r="MJC2" s="486"/>
      <c r="MJD2" s="486"/>
      <c r="MJE2" s="486"/>
      <c r="MJF2" s="486"/>
      <c r="MJG2" s="486"/>
      <c r="MJH2" s="486"/>
      <c r="MJI2" s="486"/>
      <c r="MJJ2" s="486"/>
      <c r="MJK2" s="486"/>
      <c r="MJL2" s="486"/>
      <c r="MJM2" s="486"/>
      <c r="MJN2" s="486"/>
      <c r="MJO2" s="486"/>
      <c r="MJP2" s="486"/>
      <c r="MJQ2" s="486"/>
      <c r="MJR2" s="486"/>
      <c r="MJS2" s="486"/>
      <c r="MJT2" s="486"/>
      <c r="MJU2" s="486"/>
      <c r="MJV2" s="486"/>
      <c r="MJW2" s="486"/>
      <c r="MJX2" s="486"/>
      <c r="MJY2" s="486"/>
      <c r="MJZ2" s="486"/>
      <c r="MKA2" s="486"/>
      <c r="MKB2" s="486"/>
      <c r="MKC2" s="486"/>
      <c r="MKD2" s="486"/>
      <c r="MKE2" s="486"/>
      <c r="MKF2" s="486"/>
      <c r="MKG2" s="486"/>
      <c r="MKH2" s="486"/>
      <c r="MKI2" s="486"/>
      <c r="MKJ2" s="486"/>
      <c r="MKK2" s="486"/>
      <c r="MKL2" s="486"/>
      <c r="MKM2" s="486"/>
      <c r="MKN2" s="486"/>
      <c r="MKO2" s="486"/>
      <c r="MKP2" s="486"/>
      <c r="MKQ2" s="486"/>
      <c r="MKR2" s="486"/>
      <c r="MKS2" s="486"/>
      <c r="MKT2" s="486"/>
      <c r="MKU2" s="486"/>
      <c r="MKV2" s="486"/>
      <c r="MKW2" s="486"/>
      <c r="MKX2" s="486"/>
      <c r="MKY2" s="486"/>
      <c r="MKZ2" s="486"/>
      <c r="MLA2" s="486"/>
      <c r="MLB2" s="486"/>
      <c r="MLC2" s="486"/>
      <c r="MLD2" s="486"/>
      <c r="MLE2" s="486"/>
      <c r="MLF2" s="486"/>
      <c r="MLG2" s="486"/>
      <c r="MLH2" s="486"/>
      <c r="MLI2" s="486"/>
      <c r="MLJ2" s="486"/>
      <c r="MLK2" s="486"/>
      <c r="MLL2" s="486"/>
      <c r="MLM2" s="486"/>
      <c r="MLN2" s="486"/>
      <c r="MLO2" s="486"/>
      <c r="MLP2" s="486"/>
      <c r="MLQ2" s="486"/>
      <c r="MLR2" s="486"/>
      <c r="MLS2" s="486"/>
      <c r="MLT2" s="486"/>
      <c r="MLU2" s="486"/>
      <c r="MLV2" s="486"/>
      <c r="MLW2" s="486"/>
      <c r="MLX2" s="486"/>
      <c r="MLY2" s="486"/>
      <c r="MLZ2" s="486"/>
      <c r="MMA2" s="486"/>
      <c r="MMB2" s="486"/>
      <c r="MMC2" s="486"/>
      <c r="MMD2" s="486"/>
      <c r="MME2" s="486"/>
      <c r="MMF2" s="486"/>
      <c r="MMG2" s="486"/>
      <c r="MMH2" s="486"/>
      <c r="MMI2" s="486"/>
      <c r="MMJ2" s="486"/>
      <c r="MMK2" s="486"/>
      <c r="MML2" s="486"/>
      <c r="MMM2" s="486"/>
      <c r="MMN2" s="486"/>
      <c r="MMO2" s="486"/>
      <c r="MMP2" s="486"/>
      <c r="MMQ2" s="486"/>
      <c r="MMR2" s="486"/>
      <c r="MMS2" s="486"/>
      <c r="MMT2" s="486"/>
      <c r="MMU2" s="486"/>
      <c r="MMV2" s="486"/>
      <c r="MMW2" s="486"/>
      <c r="MMX2" s="486"/>
      <c r="MMY2" s="486"/>
      <c r="MMZ2" s="486"/>
      <c r="MNA2" s="486"/>
      <c r="MNB2" s="486"/>
      <c r="MNC2" s="486"/>
      <c r="MND2" s="486"/>
      <c r="MNE2" s="486"/>
      <c r="MNF2" s="486"/>
      <c r="MNG2" s="486"/>
      <c r="MNH2" s="486"/>
      <c r="MNI2" s="486"/>
      <c r="MNJ2" s="486"/>
      <c r="MNK2" s="486"/>
      <c r="MNL2" s="486"/>
      <c r="MNM2" s="486"/>
      <c r="MNN2" s="486"/>
      <c r="MNO2" s="486"/>
      <c r="MNP2" s="486"/>
      <c r="MNQ2" s="486"/>
      <c r="MNR2" s="486"/>
      <c r="MNS2" s="486"/>
      <c r="MNT2" s="486"/>
      <c r="MNU2" s="486"/>
      <c r="MNV2" s="486"/>
      <c r="MNW2" s="486"/>
      <c r="MNX2" s="486"/>
      <c r="MNY2" s="486"/>
      <c r="MNZ2" s="486"/>
      <c r="MOA2" s="486"/>
      <c r="MOB2" s="486"/>
      <c r="MOC2" s="486"/>
      <c r="MOD2" s="486"/>
      <c r="MOE2" s="486"/>
      <c r="MOF2" s="486"/>
      <c r="MOG2" s="486"/>
      <c r="MOH2" s="486"/>
      <c r="MOI2" s="486"/>
      <c r="MOJ2" s="486"/>
      <c r="MOK2" s="486"/>
      <c r="MOL2" s="486"/>
      <c r="MOM2" s="486"/>
      <c r="MON2" s="486"/>
      <c r="MOO2" s="486"/>
      <c r="MOP2" s="486"/>
      <c r="MOQ2" s="486"/>
      <c r="MOR2" s="486"/>
      <c r="MOS2" s="486"/>
      <c r="MOT2" s="486"/>
      <c r="MOU2" s="486"/>
      <c r="MOV2" s="486"/>
      <c r="MOW2" s="486"/>
      <c r="MOX2" s="486"/>
      <c r="MOY2" s="486"/>
      <c r="MOZ2" s="486"/>
      <c r="MPA2" s="486"/>
      <c r="MPB2" s="486"/>
      <c r="MPC2" s="486"/>
      <c r="MPD2" s="486"/>
      <c r="MPE2" s="486"/>
      <c r="MPF2" s="486"/>
      <c r="MPG2" s="486"/>
      <c r="MPH2" s="486"/>
      <c r="MPI2" s="486"/>
      <c r="MPJ2" s="486"/>
      <c r="MPK2" s="486"/>
      <c r="MPL2" s="486"/>
      <c r="MPM2" s="486"/>
      <c r="MPN2" s="486"/>
      <c r="MPO2" s="486"/>
      <c r="MPP2" s="486"/>
      <c r="MPQ2" s="486"/>
      <c r="MPR2" s="486"/>
      <c r="MPS2" s="486"/>
      <c r="MPT2" s="486"/>
      <c r="MPU2" s="486"/>
      <c r="MPV2" s="486"/>
      <c r="MPW2" s="486"/>
      <c r="MPX2" s="486"/>
      <c r="MPY2" s="486"/>
      <c r="MPZ2" s="486"/>
      <c r="MQA2" s="486"/>
      <c r="MQB2" s="486"/>
      <c r="MQC2" s="486"/>
      <c r="MQD2" s="486"/>
      <c r="MQE2" s="486"/>
      <c r="MQF2" s="486"/>
      <c r="MQG2" s="486"/>
      <c r="MQH2" s="486"/>
      <c r="MQI2" s="486"/>
      <c r="MQJ2" s="486"/>
      <c r="MQK2" s="486"/>
      <c r="MQL2" s="486"/>
      <c r="MQM2" s="486"/>
      <c r="MQN2" s="486"/>
      <c r="MQO2" s="486"/>
      <c r="MQP2" s="486"/>
      <c r="MQQ2" s="486"/>
      <c r="MQR2" s="486"/>
      <c r="MQS2" s="486"/>
      <c r="MQT2" s="486"/>
      <c r="MQU2" s="486"/>
      <c r="MQV2" s="486"/>
      <c r="MQW2" s="486"/>
      <c r="MQX2" s="486"/>
      <c r="MQY2" s="486"/>
      <c r="MQZ2" s="486"/>
      <c r="MRA2" s="486"/>
      <c r="MRB2" s="486"/>
      <c r="MRC2" s="486"/>
      <c r="MRD2" s="486"/>
      <c r="MRE2" s="486"/>
      <c r="MRF2" s="486"/>
      <c r="MRG2" s="486"/>
      <c r="MRH2" s="486"/>
      <c r="MRI2" s="486"/>
      <c r="MRJ2" s="486"/>
      <c r="MRK2" s="486"/>
      <c r="MRL2" s="486"/>
      <c r="MRM2" s="486"/>
      <c r="MRN2" s="486"/>
      <c r="MRO2" s="486"/>
      <c r="MRP2" s="486"/>
      <c r="MRQ2" s="486"/>
      <c r="MRR2" s="486"/>
      <c r="MRS2" s="486"/>
      <c r="MRT2" s="486"/>
      <c r="MRU2" s="486"/>
      <c r="MRV2" s="486"/>
      <c r="MRW2" s="486"/>
      <c r="MRX2" s="486"/>
      <c r="MRY2" s="486"/>
      <c r="MRZ2" s="486"/>
      <c r="MSA2" s="486"/>
      <c r="MSB2" s="486"/>
      <c r="MSC2" s="486"/>
      <c r="MSD2" s="486"/>
      <c r="MSE2" s="486"/>
      <c r="MSF2" s="486"/>
      <c r="MSG2" s="486"/>
      <c r="MSH2" s="486"/>
      <c r="MSI2" s="486"/>
      <c r="MSJ2" s="486"/>
      <c r="MSK2" s="486"/>
      <c r="MSL2" s="486"/>
      <c r="MSM2" s="486"/>
      <c r="MSN2" s="486"/>
      <c r="MSO2" s="486"/>
      <c r="MSP2" s="486"/>
      <c r="MSQ2" s="486"/>
      <c r="MSR2" s="486"/>
      <c r="MSS2" s="486"/>
      <c r="MST2" s="486"/>
      <c r="MSU2" s="486"/>
      <c r="MSV2" s="486"/>
      <c r="MSW2" s="486"/>
      <c r="MSX2" s="486"/>
      <c r="MSY2" s="486"/>
      <c r="MSZ2" s="486"/>
      <c r="MTA2" s="486"/>
      <c r="MTB2" s="486"/>
      <c r="MTC2" s="486"/>
      <c r="MTD2" s="486"/>
      <c r="MTE2" s="486"/>
      <c r="MTF2" s="486"/>
      <c r="MTG2" s="486"/>
      <c r="MTH2" s="486"/>
      <c r="MTI2" s="486"/>
      <c r="MTJ2" s="486"/>
      <c r="MTK2" s="486"/>
      <c r="MTL2" s="486"/>
      <c r="MTM2" s="486"/>
      <c r="MTN2" s="486"/>
      <c r="MTO2" s="486"/>
      <c r="MTP2" s="486"/>
      <c r="MTQ2" s="486"/>
      <c r="MTR2" s="486"/>
      <c r="MTS2" s="486"/>
      <c r="MTT2" s="486"/>
      <c r="MTU2" s="486"/>
      <c r="MTV2" s="486"/>
      <c r="MTW2" s="486"/>
      <c r="MTX2" s="486"/>
      <c r="MTY2" s="486"/>
      <c r="MTZ2" s="486"/>
      <c r="MUA2" s="486"/>
      <c r="MUB2" s="486"/>
      <c r="MUC2" s="486"/>
      <c r="MUD2" s="486"/>
      <c r="MUE2" s="486"/>
      <c r="MUF2" s="486"/>
      <c r="MUG2" s="486"/>
      <c r="MUH2" s="486"/>
      <c r="MUI2" s="486"/>
      <c r="MUJ2" s="486"/>
      <c r="MUK2" s="486"/>
      <c r="MUL2" s="486"/>
      <c r="MUM2" s="486"/>
      <c r="MUN2" s="486"/>
      <c r="MUO2" s="486"/>
      <c r="MUP2" s="486"/>
      <c r="MUQ2" s="486"/>
      <c r="MUR2" s="486"/>
      <c r="MUS2" s="486"/>
      <c r="MUT2" s="486"/>
      <c r="MUU2" s="486"/>
      <c r="MUV2" s="486"/>
      <c r="MUW2" s="486"/>
      <c r="MUX2" s="486"/>
      <c r="MUY2" s="486"/>
      <c r="MUZ2" s="486"/>
      <c r="MVA2" s="486"/>
      <c r="MVB2" s="486"/>
      <c r="MVC2" s="486"/>
      <c r="MVD2" s="486"/>
      <c r="MVE2" s="486"/>
      <c r="MVF2" s="486"/>
      <c r="MVG2" s="486"/>
      <c r="MVH2" s="486"/>
      <c r="MVI2" s="486"/>
      <c r="MVJ2" s="486"/>
      <c r="MVK2" s="486"/>
      <c r="MVL2" s="486"/>
      <c r="MVM2" s="486"/>
      <c r="MVN2" s="486"/>
      <c r="MVO2" s="486"/>
      <c r="MVP2" s="486"/>
      <c r="MVQ2" s="486"/>
      <c r="MVR2" s="486"/>
      <c r="MVS2" s="486"/>
      <c r="MVT2" s="486"/>
      <c r="MVU2" s="486"/>
      <c r="MVV2" s="486"/>
      <c r="MVW2" s="486"/>
      <c r="MVX2" s="486"/>
      <c r="MVY2" s="486"/>
      <c r="MVZ2" s="486"/>
      <c r="MWA2" s="486"/>
      <c r="MWB2" s="486"/>
      <c r="MWC2" s="486"/>
      <c r="MWD2" s="486"/>
      <c r="MWE2" s="486"/>
      <c r="MWF2" s="486"/>
      <c r="MWG2" s="486"/>
      <c r="MWH2" s="486"/>
      <c r="MWI2" s="486"/>
      <c r="MWJ2" s="486"/>
      <c r="MWK2" s="486"/>
      <c r="MWL2" s="486"/>
      <c r="MWM2" s="486"/>
      <c r="MWN2" s="486"/>
      <c r="MWO2" s="486"/>
      <c r="MWP2" s="486"/>
      <c r="MWQ2" s="486"/>
      <c r="MWR2" s="486"/>
      <c r="MWS2" s="486"/>
      <c r="MWT2" s="486"/>
      <c r="MWU2" s="486"/>
      <c r="MWV2" s="486"/>
      <c r="MWW2" s="486"/>
      <c r="MWX2" s="486"/>
      <c r="MWY2" s="486"/>
      <c r="MWZ2" s="486"/>
      <c r="MXA2" s="486"/>
      <c r="MXB2" s="486"/>
      <c r="MXC2" s="486"/>
      <c r="MXD2" s="486"/>
      <c r="MXE2" s="486"/>
      <c r="MXF2" s="486"/>
      <c r="MXG2" s="486"/>
      <c r="MXH2" s="486"/>
      <c r="MXI2" s="486"/>
      <c r="MXJ2" s="486"/>
      <c r="MXK2" s="486"/>
      <c r="MXL2" s="486"/>
      <c r="MXM2" s="486"/>
      <c r="MXN2" s="486"/>
      <c r="MXO2" s="486"/>
      <c r="MXP2" s="486"/>
      <c r="MXQ2" s="486"/>
      <c r="MXR2" s="486"/>
      <c r="MXS2" s="486"/>
      <c r="MXT2" s="486"/>
      <c r="MXU2" s="486"/>
      <c r="MXV2" s="486"/>
      <c r="MXW2" s="486"/>
      <c r="MXX2" s="486"/>
      <c r="MXY2" s="486"/>
      <c r="MXZ2" s="486"/>
      <c r="MYA2" s="486"/>
      <c r="MYB2" s="486"/>
      <c r="MYC2" s="486"/>
      <c r="MYD2" s="486"/>
      <c r="MYE2" s="486"/>
      <c r="MYF2" s="486"/>
      <c r="MYG2" s="486"/>
      <c r="MYH2" s="486"/>
      <c r="MYI2" s="486"/>
      <c r="MYJ2" s="486"/>
      <c r="MYK2" s="486"/>
      <c r="MYL2" s="486"/>
      <c r="MYM2" s="486"/>
      <c r="MYN2" s="486"/>
      <c r="MYO2" s="486"/>
      <c r="MYP2" s="486"/>
      <c r="MYQ2" s="486"/>
      <c r="MYR2" s="486"/>
      <c r="MYS2" s="486"/>
      <c r="MYT2" s="486"/>
      <c r="MYU2" s="486"/>
      <c r="MYV2" s="486"/>
      <c r="MYW2" s="486"/>
      <c r="MYX2" s="486"/>
      <c r="MYY2" s="486"/>
      <c r="MYZ2" s="486"/>
      <c r="MZA2" s="486"/>
      <c r="MZB2" s="486"/>
      <c r="MZC2" s="486"/>
      <c r="MZD2" s="486"/>
      <c r="MZE2" s="486"/>
      <c r="MZF2" s="486"/>
      <c r="MZG2" s="486"/>
      <c r="MZH2" s="486"/>
      <c r="MZI2" s="486"/>
      <c r="MZJ2" s="486"/>
      <c r="MZK2" s="486"/>
      <c r="MZL2" s="486"/>
      <c r="MZM2" s="486"/>
      <c r="MZN2" s="486"/>
      <c r="MZO2" s="486"/>
      <c r="MZP2" s="486"/>
      <c r="MZQ2" s="486"/>
      <c r="MZR2" s="486"/>
      <c r="MZS2" s="486"/>
      <c r="MZT2" s="486"/>
      <c r="MZU2" s="486"/>
      <c r="MZV2" s="486"/>
      <c r="MZW2" s="486"/>
      <c r="MZX2" s="486"/>
      <c r="MZY2" s="486"/>
      <c r="MZZ2" s="486"/>
      <c r="NAA2" s="486"/>
      <c r="NAB2" s="486"/>
      <c r="NAC2" s="486"/>
      <c r="NAD2" s="486"/>
      <c r="NAE2" s="486"/>
      <c r="NAF2" s="486"/>
      <c r="NAG2" s="486"/>
      <c r="NAH2" s="486"/>
      <c r="NAI2" s="486"/>
      <c r="NAJ2" s="486"/>
      <c r="NAK2" s="486"/>
      <c r="NAL2" s="486"/>
      <c r="NAM2" s="486"/>
      <c r="NAN2" s="486"/>
      <c r="NAO2" s="486"/>
      <c r="NAP2" s="486"/>
      <c r="NAQ2" s="486"/>
      <c r="NAR2" s="486"/>
      <c r="NAS2" s="486"/>
      <c r="NAT2" s="486"/>
      <c r="NAU2" s="486"/>
      <c r="NAV2" s="486"/>
      <c r="NAW2" s="486"/>
      <c r="NAX2" s="486"/>
      <c r="NAY2" s="486"/>
      <c r="NAZ2" s="486"/>
      <c r="NBA2" s="486"/>
      <c r="NBB2" s="486"/>
      <c r="NBC2" s="486"/>
      <c r="NBD2" s="486"/>
      <c r="NBE2" s="486"/>
      <c r="NBF2" s="486"/>
      <c r="NBG2" s="486"/>
      <c r="NBH2" s="486"/>
      <c r="NBI2" s="486"/>
      <c r="NBJ2" s="486"/>
      <c r="NBK2" s="486"/>
      <c r="NBL2" s="486"/>
      <c r="NBM2" s="486"/>
      <c r="NBN2" s="486"/>
      <c r="NBO2" s="486"/>
      <c r="NBP2" s="486"/>
      <c r="NBQ2" s="486"/>
      <c r="NBR2" s="486"/>
      <c r="NBS2" s="486"/>
      <c r="NBT2" s="486"/>
      <c r="NBU2" s="486"/>
      <c r="NBV2" s="486"/>
      <c r="NBW2" s="486"/>
      <c r="NBX2" s="486"/>
      <c r="NBY2" s="486"/>
      <c r="NBZ2" s="486"/>
      <c r="NCA2" s="486"/>
      <c r="NCB2" s="486"/>
      <c r="NCC2" s="486"/>
      <c r="NCD2" s="486"/>
      <c r="NCE2" s="486"/>
      <c r="NCF2" s="486"/>
      <c r="NCG2" s="486"/>
      <c r="NCH2" s="486"/>
      <c r="NCI2" s="486"/>
      <c r="NCJ2" s="486"/>
      <c r="NCK2" s="486"/>
      <c r="NCL2" s="486"/>
      <c r="NCM2" s="486"/>
      <c r="NCN2" s="486"/>
      <c r="NCO2" s="486"/>
      <c r="NCP2" s="486"/>
      <c r="NCQ2" s="486"/>
      <c r="NCR2" s="486"/>
      <c r="NCS2" s="486"/>
      <c r="NCT2" s="486"/>
      <c r="NCU2" s="486"/>
      <c r="NCV2" s="486"/>
      <c r="NCW2" s="486"/>
      <c r="NCX2" s="486"/>
      <c r="NCY2" s="486"/>
      <c r="NCZ2" s="486"/>
      <c r="NDA2" s="486"/>
      <c r="NDB2" s="486"/>
      <c r="NDC2" s="486"/>
      <c r="NDD2" s="486"/>
      <c r="NDE2" s="486"/>
      <c r="NDF2" s="486"/>
      <c r="NDG2" s="486"/>
      <c r="NDH2" s="486"/>
      <c r="NDI2" s="486"/>
      <c r="NDJ2" s="486"/>
      <c r="NDK2" s="486"/>
      <c r="NDL2" s="486"/>
      <c r="NDM2" s="486"/>
      <c r="NDN2" s="486"/>
      <c r="NDO2" s="486"/>
      <c r="NDP2" s="486"/>
      <c r="NDQ2" s="486"/>
      <c r="NDR2" s="486"/>
      <c r="NDS2" s="486"/>
      <c r="NDT2" s="486"/>
      <c r="NDU2" s="486"/>
      <c r="NDV2" s="486"/>
      <c r="NDW2" s="486"/>
      <c r="NDX2" s="486"/>
      <c r="NDY2" s="486"/>
      <c r="NDZ2" s="486"/>
      <c r="NEA2" s="486"/>
      <c r="NEB2" s="486"/>
      <c r="NEC2" s="486"/>
      <c r="NED2" s="486"/>
      <c r="NEE2" s="486"/>
      <c r="NEF2" s="486"/>
      <c r="NEG2" s="486"/>
      <c r="NEH2" s="486"/>
      <c r="NEI2" s="486"/>
      <c r="NEJ2" s="486"/>
      <c r="NEK2" s="486"/>
      <c r="NEL2" s="486"/>
      <c r="NEM2" s="486"/>
      <c r="NEN2" s="486"/>
      <c r="NEO2" s="486"/>
      <c r="NEP2" s="486"/>
      <c r="NEQ2" s="486"/>
      <c r="NER2" s="486"/>
      <c r="NES2" s="486"/>
      <c r="NET2" s="486"/>
      <c r="NEU2" s="486"/>
      <c r="NEV2" s="486"/>
      <c r="NEW2" s="486"/>
      <c r="NEX2" s="486"/>
      <c r="NEY2" s="486"/>
      <c r="NEZ2" s="486"/>
      <c r="NFA2" s="486"/>
      <c r="NFB2" s="486"/>
      <c r="NFC2" s="486"/>
      <c r="NFD2" s="486"/>
      <c r="NFE2" s="486"/>
      <c r="NFF2" s="486"/>
      <c r="NFG2" s="486"/>
      <c r="NFH2" s="486"/>
      <c r="NFI2" s="486"/>
      <c r="NFJ2" s="486"/>
      <c r="NFK2" s="486"/>
      <c r="NFL2" s="486"/>
      <c r="NFM2" s="486"/>
      <c r="NFN2" s="486"/>
      <c r="NFO2" s="486"/>
      <c r="NFP2" s="486"/>
      <c r="NFQ2" s="486"/>
      <c r="NFR2" s="486"/>
      <c r="NFS2" s="486"/>
      <c r="NFT2" s="486"/>
      <c r="NFU2" s="486"/>
      <c r="NFV2" s="486"/>
      <c r="NFW2" s="486"/>
      <c r="NFX2" s="486"/>
      <c r="NFY2" s="486"/>
      <c r="NFZ2" s="486"/>
      <c r="NGA2" s="486"/>
      <c r="NGB2" s="486"/>
      <c r="NGC2" s="486"/>
      <c r="NGD2" s="486"/>
      <c r="NGE2" s="486"/>
      <c r="NGF2" s="486"/>
      <c r="NGG2" s="486"/>
      <c r="NGH2" s="486"/>
      <c r="NGI2" s="486"/>
      <c r="NGJ2" s="486"/>
      <c r="NGK2" s="486"/>
      <c r="NGL2" s="486"/>
      <c r="NGM2" s="486"/>
      <c r="NGN2" s="486"/>
      <c r="NGO2" s="486"/>
      <c r="NGP2" s="486"/>
      <c r="NGQ2" s="486"/>
      <c r="NGR2" s="486"/>
      <c r="NGS2" s="486"/>
      <c r="NGT2" s="486"/>
      <c r="NGU2" s="486"/>
      <c r="NGV2" s="486"/>
      <c r="NGW2" s="486"/>
      <c r="NGX2" s="486"/>
      <c r="NGY2" s="486"/>
      <c r="NGZ2" s="486"/>
      <c r="NHA2" s="486"/>
      <c r="NHB2" s="486"/>
      <c r="NHC2" s="486"/>
      <c r="NHD2" s="486"/>
      <c r="NHE2" s="486"/>
      <c r="NHF2" s="486"/>
      <c r="NHG2" s="486"/>
      <c r="NHH2" s="486"/>
      <c r="NHI2" s="486"/>
      <c r="NHJ2" s="486"/>
      <c r="NHK2" s="486"/>
      <c r="NHL2" s="486"/>
      <c r="NHM2" s="486"/>
      <c r="NHN2" s="486"/>
      <c r="NHO2" s="486"/>
      <c r="NHP2" s="486"/>
      <c r="NHQ2" s="486"/>
      <c r="NHR2" s="486"/>
      <c r="NHS2" s="486"/>
      <c r="NHT2" s="486"/>
      <c r="NHU2" s="486"/>
      <c r="NHV2" s="486"/>
      <c r="NHW2" s="486"/>
      <c r="NHX2" s="486"/>
      <c r="NHY2" s="486"/>
      <c r="NHZ2" s="486"/>
      <c r="NIA2" s="486"/>
      <c r="NIB2" s="486"/>
      <c r="NIC2" s="486"/>
      <c r="NID2" s="486"/>
      <c r="NIE2" s="486"/>
      <c r="NIF2" s="486"/>
      <c r="NIG2" s="486"/>
      <c r="NIH2" s="486"/>
      <c r="NII2" s="486"/>
      <c r="NIJ2" s="486"/>
      <c r="NIK2" s="486"/>
      <c r="NIL2" s="486"/>
      <c r="NIM2" s="486"/>
      <c r="NIN2" s="486"/>
      <c r="NIO2" s="486"/>
      <c r="NIP2" s="486"/>
      <c r="NIQ2" s="486"/>
      <c r="NIR2" s="486"/>
      <c r="NIS2" s="486"/>
      <c r="NIT2" s="486"/>
      <c r="NIU2" s="486"/>
      <c r="NIV2" s="486"/>
      <c r="NIW2" s="486"/>
      <c r="NIX2" s="486"/>
      <c r="NIY2" s="486"/>
      <c r="NIZ2" s="486"/>
      <c r="NJA2" s="486"/>
      <c r="NJB2" s="486"/>
      <c r="NJC2" s="486"/>
      <c r="NJD2" s="486"/>
      <c r="NJE2" s="486"/>
      <c r="NJF2" s="486"/>
      <c r="NJG2" s="486"/>
      <c r="NJH2" s="486"/>
      <c r="NJI2" s="486"/>
      <c r="NJJ2" s="486"/>
      <c r="NJK2" s="486"/>
      <c r="NJL2" s="486"/>
      <c r="NJM2" s="486"/>
      <c r="NJN2" s="486"/>
      <c r="NJO2" s="486"/>
      <c r="NJP2" s="486"/>
      <c r="NJQ2" s="486"/>
      <c r="NJR2" s="486"/>
      <c r="NJS2" s="486"/>
      <c r="NJT2" s="486"/>
      <c r="NJU2" s="486"/>
      <c r="NJV2" s="486"/>
      <c r="NJW2" s="486"/>
      <c r="NJX2" s="486"/>
      <c r="NJY2" s="486"/>
      <c r="NJZ2" s="486"/>
      <c r="NKA2" s="486"/>
      <c r="NKB2" s="486"/>
      <c r="NKC2" s="486"/>
      <c r="NKD2" s="486"/>
      <c r="NKE2" s="486"/>
      <c r="NKF2" s="486"/>
      <c r="NKG2" s="486"/>
      <c r="NKH2" s="486"/>
      <c r="NKI2" s="486"/>
      <c r="NKJ2" s="486"/>
      <c r="NKK2" s="486"/>
      <c r="NKL2" s="486"/>
      <c r="NKM2" s="486"/>
      <c r="NKN2" s="486"/>
      <c r="NKO2" s="486"/>
      <c r="NKP2" s="486"/>
      <c r="NKQ2" s="486"/>
      <c r="NKR2" s="486"/>
      <c r="NKS2" s="486"/>
      <c r="NKT2" s="486"/>
      <c r="NKU2" s="486"/>
      <c r="NKV2" s="486"/>
      <c r="NKW2" s="486"/>
      <c r="NKX2" s="486"/>
      <c r="NKY2" s="486"/>
      <c r="NKZ2" s="486"/>
      <c r="NLA2" s="486"/>
      <c r="NLB2" s="486"/>
      <c r="NLC2" s="486"/>
      <c r="NLD2" s="486"/>
      <c r="NLE2" s="486"/>
      <c r="NLF2" s="486"/>
      <c r="NLG2" s="486"/>
      <c r="NLH2" s="486"/>
      <c r="NLI2" s="486"/>
      <c r="NLJ2" s="486"/>
      <c r="NLK2" s="486"/>
      <c r="NLL2" s="486"/>
      <c r="NLM2" s="486"/>
      <c r="NLN2" s="486"/>
      <c r="NLO2" s="486"/>
      <c r="NLP2" s="486"/>
      <c r="NLQ2" s="486"/>
      <c r="NLR2" s="486"/>
      <c r="NLS2" s="486"/>
      <c r="NLT2" s="486"/>
      <c r="NLU2" s="486"/>
      <c r="NLV2" s="486"/>
      <c r="NLW2" s="486"/>
      <c r="NLX2" s="486"/>
      <c r="NLY2" s="486"/>
      <c r="NLZ2" s="486"/>
      <c r="NMA2" s="486"/>
      <c r="NMB2" s="486"/>
      <c r="NMC2" s="486"/>
      <c r="NMD2" s="486"/>
      <c r="NME2" s="486"/>
      <c r="NMF2" s="486"/>
      <c r="NMG2" s="486"/>
      <c r="NMH2" s="486"/>
      <c r="NMI2" s="486"/>
      <c r="NMJ2" s="486"/>
      <c r="NMK2" s="486"/>
      <c r="NML2" s="486"/>
      <c r="NMM2" s="486"/>
      <c r="NMN2" s="486"/>
      <c r="NMO2" s="486"/>
      <c r="NMP2" s="486"/>
      <c r="NMQ2" s="486"/>
      <c r="NMR2" s="486"/>
      <c r="NMS2" s="486"/>
      <c r="NMT2" s="486"/>
      <c r="NMU2" s="486"/>
      <c r="NMV2" s="486"/>
      <c r="NMW2" s="486"/>
      <c r="NMX2" s="486"/>
      <c r="NMY2" s="486"/>
      <c r="NMZ2" s="486"/>
      <c r="NNA2" s="486"/>
      <c r="NNB2" s="486"/>
      <c r="NNC2" s="486"/>
      <c r="NND2" s="486"/>
      <c r="NNE2" s="486"/>
      <c r="NNF2" s="486"/>
      <c r="NNG2" s="486"/>
      <c r="NNH2" s="486"/>
      <c r="NNI2" s="486"/>
      <c r="NNJ2" s="486"/>
      <c r="NNK2" s="486"/>
      <c r="NNL2" s="486"/>
      <c r="NNM2" s="486"/>
      <c r="NNN2" s="486"/>
      <c r="NNO2" s="486"/>
      <c r="NNP2" s="486"/>
      <c r="NNQ2" s="486"/>
      <c r="NNR2" s="486"/>
      <c r="NNS2" s="486"/>
      <c r="NNT2" s="486"/>
      <c r="NNU2" s="486"/>
      <c r="NNV2" s="486"/>
      <c r="NNW2" s="486"/>
      <c r="NNX2" s="486"/>
      <c r="NNY2" s="486"/>
      <c r="NNZ2" s="486"/>
      <c r="NOA2" s="486"/>
      <c r="NOB2" s="486"/>
      <c r="NOC2" s="486"/>
      <c r="NOD2" s="486"/>
      <c r="NOE2" s="486"/>
      <c r="NOF2" s="486"/>
      <c r="NOG2" s="486"/>
      <c r="NOH2" s="486"/>
      <c r="NOI2" s="486"/>
      <c r="NOJ2" s="486"/>
      <c r="NOK2" s="486"/>
      <c r="NOL2" s="486"/>
      <c r="NOM2" s="486"/>
      <c r="NON2" s="486"/>
      <c r="NOO2" s="486"/>
      <c r="NOP2" s="486"/>
      <c r="NOQ2" s="486"/>
      <c r="NOR2" s="486"/>
      <c r="NOS2" s="486"/>
      <c r="NOT2" s="486"/>
      <c r="NOU2" s="486"/>
      <c r="NOV2" s="486"/>
      <c r="NOW2" s="486"/>
      <c r="NOX2" s="486"/>
      <c r="NOY2" s="486"/>
      <c r="NOZ2" s="486"/>
      <c r="NPA2" s="486"/>
      <c r="NPB2" s="486"/>
      <c r="NPC2" s="486"/>
      <c r="NPD2" s="486"/>
      <c r="NPE2" s="486"/>
      <c r="NPF2" s="486"/>
      <c r="NPG2" s="486"/>
      <c r="NPH2" s="486"/>
      <c r="NPI2" s="486"/>
      <c r="NPJ2" s="486"/>
      <c r="NPK2" s="486"/>
      <c r="NPL2" s="486"/>
      <c r="NPM2" s="486"/>
      <c r="NPN2" s="486"/>
      <c r="NPO2" s="486"/>
      <c r="NPP2" s="486"/>
      <c r="NPQ2" s="486"/>
      <c r="NPR2" s="486"/>
      <c r="NPS2" s="486"/>
      <c r="NPT2" s="486"/>
      <c r="NPU2" s="486"/>
      <c r="NPV2" s="486"/>
      <c r="NPW2" s="486"/>
      <c r="NPX2" s="486"/>
      <c r="NPY2" s="486"/>
      <c r="NPZ2" s="486"/>
      <c r="NQA2" s="486"/>
      <c r="NQB2" s="486"/>
      <c r="NQC2" s="486"/>
      <c r="NQD2" s="486"/>
      <c r="NQE2" s="486"/>
      <c r="NQF2" s="486"/>
      <c r="NQG2" s="486"/>
      <c r="NQH2" s="486"/>
      <c r="NQI2" s="486"/>
      <c r="NQJ2" s="486"/>
      <c r="NQK2" s="486"/>
      <c r="NQL2" s="486"/>
      <c r="NQM2" s="486"/>
      <c r="NQN2" s="486"/>
      <c r="NQO2" s="486"/>
      <c r="NQP2" s="486"/>
      <c r="NQQ2" s="486"/>
      <c r="NQR2" s="486"/>
      <c r="NQS2" s="486"/>
      <c r="NQT2" s="486"/>
      <c r="NQU2" s="486"/>
      <c r="NQV2" s="486"/>
      <c r="NQW2" s="486"/>
      <c r="NQX2" s="486"/>
      <c r="NQY2" s="486"/>
      <c r="NQZ2" s="486"/>
      <c r="NRA2" s="486"/>
      <c r="NRB2" s="486"/>
      <c r="NRC2" s="486"/>
      <c r="NRD2" s="486"/>
      <c r="NRE2" s="486"/>
      <c r="NRF2" s="486"/>
      <c r="NRG2" s="486"/>
      <c r="NRH2" s="486"/>
      <c r="NRI2" s="486"/>
      <c r="NRJ2" s="486"/>
      <c r="NRK2" s="486"/>
      <c r="NRL2" s="486"/>
      <c r="NRM2" s="486"/>
      <c r="NRN2" s="486"/>
      <c r="NRO2" s="486"/>
      <c r="NRP2" s="486"/>
      <c r="NRQ2" s="486"/>
      <c r="NRR2" s="486"/>
      <c r="NRS2" s="486"/>
      <c r="NRT2" s="486"/>
      <c r="NRU2" s="486"/>
      <c r="NRV2" s="486"/>
      <c r="NRW2" s="486"/>
      <c r="NRX2" s="486"/>
      <c r="NRY2" s="486"/>
      <c r="NRZ2" s="486"/>
      <c r="NSA2" s="486"/>
      <c r="NSB2" s="486"/>
      <c r="NSC2" s="486"/>
      <c r="NSD2" s="486"/>
      <c r="NSE2" s="486"/>
      <c r="NSF2" s="486"/>
      <c r="NSG2" s="486"/>
      <c r="NSH2" s="486"/>
      <c r="NSI2" s="486"/>
      <c r="NSJ2" s="486"/>
      <c r="NSK2" s="486"/>
      <c r="NSL2" s="486"/>
      <c r="NSM2" s="486"/>
      <c r="NSN2" s="486"/>
      <c r="NSO2" s="486"/>
      <c r="NSP2" s="486"/>
      <c r="NSQ2" s="486"/>
      <c r="NSR2" s="486"/>
      <c r="NSS2" s="486"/>
      <c r="NST2" s="486"/>
      <c r="NSU2" s="486"/>
      <c r="NSV2" s="486"/>
      <c r="NSW2" s="486"/>
      <c r="NSX2" s="486"/>
      <c r="NSY2" s="486"/>
      <c r="NSZ2" s="486"/>
      <c r="NTA2" s="486"/>
      <c r="NTB2" s="486"/>
      <c r="NTC2" s="486"/>
      <c r="NTD2" s="486"/>
      <c r="NTE2" s="486"/>
      <c r="NTF2" s="486"/>
      <c r="NTG2" s="486"/>
      <c r="NTH2" s="486"/>
      <c r="NTI2" s="486"/>
      <c r="NTJ2" s="486"/>
      <c r="NTK2" s="486"/>
      <c r="NTL2" s="486"/>
      <c r="NTM2" s="486"/>
      <c r="NTN2" s="486"/>
      <c r="NTO2" s="486"/>
      <c r="NTP2" s="486"/>
      <c r="NTQ2" s="486"/>
      <c r="NTR2" s="486"/>
      <c r="NTS2" s="486"/>
      <c r="NTT2" s="486"/>
      <c r="NTU2" s="486"/>
      <c r="NTV2" s="486"/>
      <c r="NTW2" s="486"/>
      <c r="NTX2" s="486"/>
      <c r="NTY2" s="486"/>
      <c r="NTZ2" s="486"/>
      <c r="NUA2" s="486"/>
      <c r="NUB2" s="486"/>
      <c r="NUC2" s="486"/>
      <c r="NUD2" s="486"/>
      <c r="NUE2" s="486"/>
      <c r="NUF2" s="486"/>
      <c r="NUG2" s="486"/>
      <c r="NUH2" s="486"/>
      <c r="NUI2" s="486"/>
      <c r="NUJ2" s="486"/>
      <c r="NUK2" s="486"/>
      <c r="NUL2" s="486"/>
      <c r="NUM2" s="486"/>
      <c r="NUN2" s="486"/>
      <c r="NUO2" s="486"/>
      <c r="NUP2" s="486"/>
      <c r="NUQ2" s="486"/>
      <c r="NUR2" s="486"/>
      <c r="NUS2" s="486"/>
      <c r="NUT2" s="486"/>
      <c r="NUU2" s="486"/>
      <c r="NUV2" s="486"/>
      <c r="NUW2" s="486"/>
      <c r="NUX2" s="486"/>
      <c r="NUY2" s="486"/>
      <c r="NUZ2" s="486"/>
      <c r="NVA2" s="486"/>
      <c r="NVB2" s="486"/>
      <c r="NVC2" s="486"/>
      <c r="NVD2" s="486"/>
      <c r="NVE2" s="486"/>
      <c r="NVF2" s="486"/>
      <c r="NVG2" s="486"/>
      <c r="NVH2" s="486"/>
      <c r="NVI2" s="486"/>
      <c r="NVJ2" s="486"/>
      <c r="NVK2" s="486"/>
      <c r="NVL2" s="486"/>
      <c r="NVM2" s="486"/>
      <c r="NVN2" s="486"/>
      <c r="NVO2" s="486"/>
      <c r="NVP2" s="486"/>
      <c r="NVQ2" s="486"/>
      <c r="NVR2" s="486"/>
      <c r="NVS2" s="486"/>
      <c r="NVT2" s="486"/>
      <c r="NVU2" s="486"/>
      <c r="NVV2" s="486"/>
      <c r="NVW2" s="486"/>
      <c r="NVX2" s="486"/>
      <c r="NVY2" s="486"/>
      <c r="NVZ2" s="486"/>
      <c r="NWA2" s="486"/>
      <c r="NWB2" s="486"/>
      <c r="NWC2" s="486"/>
      <c r="NWD2" s="486"/>
      <c r="NWE2" s="486"/>
      <c r="NWF2" s="486"/>
      <c r="NWG2" s="486"/>
      <c r="NWH2" s="486"/>
      <c r="NWI2" s="486"/>
      <c r="NWJ2" s="486"/>
      <c r="NWK2" s="486"/>
      <c r="NWL2" s="486"/>
      <c r="NWM2" s="486"/>
      <c r="NWN2" s="486"/>
      <c r="NWO2" s="486"/>
      <c r="NWP2" s="486"/>
      <c r="NWQ2" s="486"/>
      <c r="NWR2" s="486"/>
      <c r="NWS2" s="486"/>
      <c r="NWT2" s="486"/>
      <c r="NWU2" s="486"/>
      <c r="NWV2" s="486"/>
      <c r="NWW2" s="486"/>
      <c r="NWX2" s="486"/>
      <c r="NWY2" s="486"/>
      <c r="NWZ2" s="486"/>
      <c r="NXA2" s="486"/>
      <c r="NXB2" s="486"/>
      <c r="NXC2" s="486"/>
      <c r="NXD2" s="486"/>
      <c r="NXE2" s="486"/>
      <c r="NXF2" s="486"/>
      <c r="NXG2" s="486"/>
      <c r="NXH2" s="486"/>
      <c r="NXI2" s="486"/>
      <c r="NXJ2" s="486"/>
      <c r="NXK2" s="486"/>
      <c r="NXL2" s="486"/>
      <c r="NXM2" s="486"/>
      <c r="NXN2" s="486"/>
      <c r="NXO2" s="486"/>
      <c r="NXP2" s="486"/>
      <c r="NXQ2" s="486"/>
      <c r="NXR2" s="486"/>
      <c r="NXS2" s="486"/>
      <c r="NXT2" s="486"/>
      <c r="NXU2" s="486"/>
      <c r="NXV2" s="486"/>
      <c r="NXW2" s="486"/>
      <c r="NXX2" s="486"/>
      <c r="NXY2" s="486"/>
      <c r="NXZ2" s="486"/>
      <c r="NYA2" s="486"/>
      <c r="NYB2" s="486"/>
      <c r="NYC2" s="486"/>
      <c r="NYD2" s="486"/>
      <c r="NYE2" s="486"/>
      <c r="NYF2" s="486"/>
      <c r="NYG2" s="486"/>
      <c r="NYH2" s="486"/>
      <c r="NYI2" s="486"/>
      <c r="NYJ2" s="486"/>
      <c r="NYK2" s="486"/>
      <c r="NYL2" s="486"/>
      <c r="NYM2" s="486"/>
      <c r="NYN2" s="486"/>
      <c r="NYO2" s="486"/>
      <c r="NYP2" s="486"/>
      <c r="NYQ2" s="486"/>
      <c r="NYR2" s="486"/>
      <c r="NYS2" s="486"/>
      <c r="NYT2" s="486"/>
      <c r="NYU2" s="486"/>
      <c r="NYV2" s="486"/>
      <c r="NYW2" s="486"/>
      <c r="NYX2" s="486"/>
      <c r="NYY2" s="486"/>
      <c r="NYZ2" s="486"/>
      <c r="NZA2" s="486"/>
      <c r="NZB2" s="486"/>
      <c r="NZC2" s="486"/>
      <c r="NZD2" s="486"/>
      <c r="NZE2" s="486"/>
      <c r="NZF2" s="486"/>
      <c r="NZG2" s="486"/>
      <c r="NZH2" s="486"/>
      <c r="NZI2" s="486"/>
      <c r="NZJ2" s="486"/>
      <c r="NZK2" s="486"/>
      <c r="NZL2" s="486"/>
      <c r="NZM2" s="486"/>
      <c r="NZN2" s="486"/>
      <c r="NZO2" s="486"/>
      <c r="NZP2" s="486"/>
      <c r="NZQ2" s="486"/>
      <c r="NZR2" s="486"/>
      <c r="NZS2" s="486"/>
      <c r="NZT2" s="486"/>
      <c r="NZU2" s="486"/>
      <c r="NZV2" s="486"/>
      <c r="NZW2" s="486"/>
      <c r="NZX2" s="486"/>
      <c r="NZY2" s="486"/>
      <c r="NZZ2" s="486"/>
      <c r="OAA2" s="486"/>
      <c r="OAB2" s="486"/>
      <c r="OAC2" s="486"/>
      <c r="OAD2" s="486"/>
      <c r="OAE2" s="486"/>
      <c r="OAF2" s="486"/>
      <c r="OAG2" s="486"/>
      <c r="OAH2" s="486"/>
      <c r="OAI2" s="486"/>
      <c r="OAJ2" s="486"/>
      <c r="OAK2" s="486"/>
      <c r="OAL2" s="486"/>
      <c r="OAM2" s="486"/>
      <c r="OAN2" s="486"/>
      <c r="OAO2" s="486"/>
      <c r="OAP2" s="486"/>
      <c r="OAQ2" s="486"/>
      <c r="OAR2" s="486"/>
      <c r="OAS2" s="486"/>
      <c r="OAT2" s="486"/>
      <c r="OAU2" s="486"/>
      <c r="OAV2" s="486"/>
      <c r="OAW2" s="486"/>
      <c r="OAX2" s="486"/>
      <c r="OAY2" s="486"/>
      <c r="OAZ2" s="486"/>
      <c r="OBA2" s="486"/>
      <c r="OBB2" s="486"/>
      <c r="OBC2" s="486"/>
      <c r="OBD2" s="486"/>
      <c r="OBE2" s="486"/>
      <c r="OBF2" s="486"/>
      <c r="OBG2" s="486"/>
      <c r="OBH2" s="486"/>
      <c r="OBI2" s="486"/>
      <c r="OBJ2" s="486"/>
      <c r="OBK2" s="486"/>
      <c r="OBL2" s="486"/>
      <c r="OBM2" s="486"/>
      <c r="OBN2" s="486"/>
      <c r="OBO2" s="486"/>
      <c r="OBP2" s="486"/>
      <c r="OBQ2" s="486"/>
      <c r="OBR2" s="486"/>
      <c r="OBS2" s="486"/>
      <c r="OBT2" s="486"/>
      <c r="OBU2" s="486"/>
      <c r="OBV2" s="486"/>
      <c r="OBW2" s="486"/>
      <c r="OBX2" s="486"/>
      <c r="OBY2" s="486"/>
      <c r="OBZ2" s="486"/>
      <c r="OCA2" s="486"/>
      <c r="OCB2" s="486"/>
      <c r="OCC2" s="486"/>
      <c r="OCD2" s="486"/>
      <c r="OCE2" s="486"/>
      <c r="OCF2" s="486"/>
      <c r="OCG2" s="486"/>
      <c r="OCH2" s="486"/>
      <c r="OCI2" s="486"/>
      <c r="OCJ2" s="486"/>
      <c r="OCK2" s="486"/>
      <c r="OCL2" s="486"/>
      <c r="OCM2" s="486"/>
      <c r="OCN2" s="486"/>
      <c r="OCO2" s="486"/>
      <c r="OCP2" s="486"/>
      <c r="OCQ2" s="486"/>
      <c r="OCR2" s="486"/>
      <c r="OCS2" s="486"/>
      <c r="OCT2" s="486"/>
      <c r="OCU2" s="486"/>
      <c r="OCV2" s="486"/>
      <c r="OCW2" s="486"/>
      <c r="OCX2" s="486"/>
      <c r="OCY2" s="486"/>
      <c r="OCZ2" s="486"/>
      <c r="ODA2" s="486"/>
      <c r="ODB2" s="486"/>
      <c r="ODC2" s="486"/>
      <c r="ODD2" s="486"/>
      <c r="ODE2" s="486"/>
      <c r="ODF2" s="486"/>
      <c r="ODG2" s="486"/>
      <c r="ODH2" s="486"/>
      <c r="ODI2" s="486"/>
      <c r="ODJ2" s="486"/>
      <c r="ODK2" s="486"/>
      <c r="ODL2" s="486"/>
      <c r="ODM2" s="486"/>
      <c r="ODN2" s="486"/>
      <c r="ODO2" s="486"/>
      <c r="ODP2" s="486"/>
      <c r="ODQ2" s="486"/>
      <c r="ODR2" s="486"/>
      <c r="ODS2" s="486"/>
      <c r="ODT2" s="486"/>
      <c r="ODU2" s="486"/>
      <c r="ODV2" s="486"/>
      <c r="ODW2" s="486"/>
      <c r="ODX2" s="486"/>
      <c r="ODY2" s="486"/>
      <c r="ODZ2" s="486"/>
      <c r="OEA2" s="486"/>
      <c r="OEB2" s="486"/>
      <c r="OEC2" s="486"/>
      <c r="OED2" s="486"/>
      <c r="OEE2" s="486"/>
      <c r="OEF2" s="486"/>
      <c r="OEG2" s="486"/>
      <c r="OEH2" s="486"/>
      <c r="OEI2" s="486"/>
      <c r="OEJ2" s="486"/>
      <c r="OEK2" s="486"/>
      <c r="OEL2" s="486"/>
      <c r="OEM2" s="486"/>
      <c r="OEN2" s="486"/>
      <c r="OEO2" s="486"/>
      <c r="OEP2" s="486"/>
      <c r="OEQ2" s="486"/>
      <c r="OER2" s="486"/>
      <c r="OES2" s="486"/>
      <c r="OET2" s="486"/>
      <c r="OEU2" s="486"/>
      <c r="OEV2" s="486"/>
      <c r="OEW2" s="486"/>
      <c r="OEX2" s="486"/>
      <c r="OEY2" s="486"/>
      <c r="OEZ2" s="486"/>
      <c r="OFA2" s="486"/>
      <c r="OFB2" s="486"/>
      <c r="OFC2" s="486"/>
      <c r="OFD2" s="486"/>
      <c r="OFE2" s="486"/>
      <c r="OFF2" s="486"/>
      <c r="OFG2" s="486"/>
      <c r="OFH2" s="486"/>
      <c r="OFI2" s="486"/>
      <c r="OFJ2" s="486"/>
      <c r="OFK2" s="486"/>
      <c r="OFL2" s="486"/>
      <c r="OFM2" s="486"/>
      <c r="OFN2" s="486"/>
      <c r="OFO2" s="486"/>
      <c r="OFP2" s="486"/>
      <c r="OFQ2" s="486"/>
      <c r="OFR2" s="486"/>
      <c r="OFS2" s="486"/>
      <c r="OFT2" s="486"/>
      <c r="OFU2" s="486"/>
      <c r="OFV2" s="486"/>
      <c r="OFW2" s="486"/>
      <c r="OFX2" s="486"/>
      <c r="OFY2" s="486"/>
      <c r="OFZ2" s="486"/>
      <c r="OGA2" s="486"/>
      <c r="OGB2" s="486"/>
      <c r="OGC2" s="486"/>
      <c r="OGD2" s="486"/>
      <c r="OGE2" s="486"/>
      <c r="OGF2" s="486"/>
      <c r="OGG2" s="486"/>
      <c r="OGH2" s="486"/>
      <c r="OGI2" s="486"/>
      <c r="OGJ2" s="486"/>
      <c r="OGK2" s="486"/>
      <c r="OGL2" s="486"/>
      <c r="OGM2" s="486"/>
      <c r="OGN2" s="486"/>
      <c r="OGO2" s="486"/>
      <c r="OGP2" s="486"/>
      <c r="OGQ2" s="486"/>
      <c r="OGR2" s="486"/>
      <c r="OGS2" s="486"/>
      <c r="OGT2" s="486"/>
      <c r="OGU2" s="486"/>
      <c r="OGV2" s="486"/>
      <c r="OGW2" s="486"/>
      <c r="OGX2" s="486"/>
      <c r="OGY2" s="486"/>
      <c r="OGZ2" s="486"/>
      <c r="OHA2" s="486"/>
      <c r="OHB2" s="486"/>
      <c r="OHC2" s="486"/>
      <c r="OHD2" s="486"/>
      <c r="OHE2" s="486"/>
      <c r="OHF2" s="486"/>
      <c r="OHG2" s="486"/>
      <c r="OHH2" s="486"/>
      <c r="OHI2" s="486"/>
      <c r="OHJ2" s="486"/>
      <c r="OHK2" s="486"/>
      <c r="OHL2" s="486"/>
      <c r="OHM2" s="486"/>
      <c r="OHN2" s="486"/>
      <c r="OHO2" s="486"/>
      <c r="OHP2" s="486"/>
      <c r="OHQ2" s="486"/>
      <c r="OHR2" s="486"/>
      <c r="OHS2" s="486"/>
      <c r="OHT2" s="486"/>
      <c r="OHU2" s="486"/>
      <c r="OHV2" s="486"/>
      <c r="OHW2" s="486"/>
      <c r="OHX2" s="486"/>
      <c r="OHY2" s="486"/>
      <c r="OHZ2" s="486"/>
      <c r="OIA2" s="486"/>
      <c r="OIB2" s="486"/>
      <c r="OIC2" s="486"/>
      <c r="OID2" s="486"/>
      <c r="OIE2" s="486"/>
      <c r="OIF2" s="486"/>
      <c r="OIG2" s="486"/>
      <c r="OIH2" s="486"/>
      <c r="OII2" s="486"/>
      <c r="OIJ2" s="486"/>
      <c r="OIK2" s="486"/>
      <c r="OIL2" s="486"/>
      <c r="OIM2" s="486"/>
      <c r="OIN2" s="486"/>
      <c r="OIO2" s="486"/>
      <c r="OIP2" s="486"/>
      <c r="OIQ2" s="486"/>
      <c r="OIR2" s="486"/>
      <c r="OIS2" s="486"/>
      <c r="OIT2" s="486"/>
      <c r="OIU2" s="486"/>
      <c r="OIV2" s="486"/>
      <c r="OIW2" s="486"/>
      <c r="OIX2" s="486"/>
      <c r="OIY2" s="486"/>
      <c r="OIZ2" s="486"/>
      <c r="OJA2" s="486"/>
      <c r="OJB2" s="486"/>
      <c r="OJC2" s="486"/>
      <c r="OJD2" s="486"/>
      <c r="OJE2" s="486"/>
      <c r="OJF2" s="486"/>
      <c r="OJG2" s="486"/>
      <c r="OJH2" s="486"/>
      <c r="OJI2" s="486"/>
      <c r="OJJ2" s="486"/>
      <c r="OJK2" s="486"/>
      <c r="OJL2" s="486"/>
      <c r="OJM2" s="486"/>
      <c r="OJN2" s="486"/>
      <c r="OJO2" s="486"/>
      <c r="OJP2" s="486"/>
      <c r="OJQ2" s="486"/>
      <c r="OJR2" s="486"/>
      <c r="OJS2" s="486"/>
      <c r="OJT2" s="486"/>
      <c r="OJU2" s="486"/>
      <c r="OJV2" s="486"/>
      <c r="OJW2" s="486"/>
      <c r="OJX2" s="486"/>
      <c r="OJY2" s="486"/>
      <c r="OJZ2" s="486"/>
      <c r="OKA2" s="486"/>
      <c r="OKB2" s="486"/>
      <c r="OKC2" s="486"/>
      <c r="OKD2" s="486"/>
      <c r="OKE2" s="486"/>
      <c r="OKF2" s="486"/>
      <c r="OKG2" s="486"/>
      <c r="OKH2" s="486"/>
      <c r="OKI2" s="486"/>
      <c r="OKJ2" s="486"/>
      <c r="OKK2" s="486"/>
      <c r="OKL2" s="486"/>
      <c r="OKM2" s="486"/>
      <c r="OKN2" s="486"/>
      <c r="OKO2" s="486"/>
      <c r="OKP2" s="486"/>
      <c r="OKQ2" s="486"/>
      <c r="OKR2" s="486"/>
      <c r="OKS2" s="486"/>
      <c r="OKT2" s="486"/>
      <c r="OKU2" s="486"/>
      <c r="OKV2" s="486"/>
      <c r="OKW2" s="486"/>
      <c r="OKX2" s="486"/>
      <c r="OKY2" s="486"/>
      <c r="OKZ2" s="486"/>
      <c r="OLA2" s="486"/>
      <c r="OLB2" s="486"/>
      <c r="OLC2" s="486"/>
      <c r="OLD2" s="486"/>
      <c r="OLE2" s="486"/>
      <c r="OLF2" s="486"/>
      <c r="OLG2" s="486"/>
      <c r="OLH2" s="486"/>
      <c r="OLI2" s="486"/>
      <c r="OLJ2" s="486"/>
      <c r="OLK2" s="486"/>
      <c r="OLL2" s="486"/>
      <c r="OLM2" s="486"/>
      <c r="OLN2" s="486"/>
      <c r="OLO2" s="486"/>
      <c r="OLP2" s="486"/>
      <c r="OLQ2" s="486"/>
      <c r="OLR2" s="486"/>
      <c r="OLS2" s="486"/>
      <c r="OLT2" s="486"/>
      <c r="OLU2" s="486"/>
      <c r="OLV2" s="486"/>
      <c r="OLW2" s="486"/>
      <c r="OLX2" s="486"/>
      <c r="OLY2" s="486"/>
      <c r="OLZ2" s="486"/>
      <c r="OMA2" s="486"/>
      <c r="OMB2" s="486"/>
      <c r="OMC2" s="486"/>
      <c r="OMD2" s="486"/>
      <c r="OME2" s="486"/>
      <c r="OMF2" s="486"/>
      <c r="OMG2" s="486"/>
      <c r="OMH2" s="486"/>
      <c r="OMI2" s="486"/>
      <c r="OMJ2" s="486"/>
      <c r="OMK2" s="486"/>
      <c r="OML2" s="486"/>
      <c r="OMM2" s="486"/>
      <c r="OMN2" s="486"/>
      <c r="OMO2" s="486"/>
      <c r="OMP2" s="486"/>
      <c r="OMQ2" s="486"/>
      <c r="OMR2" s="486"/>
      <c r="OMS2" s="486"/>
      <c r="OMT2" s="486"/>
      <c r="OMU2" s="486"/>
      <c r="OMV2" s="486"/>
      <c r="OMW2" s="486"/>
      <c r="OMX2" s="486"/>
      <c r="OMY2" s="486"/>
      <c r="OMZ2" s="486"/>
      <c r="ONA2" s="486"/>
      <c r="ONB2" s="486"/>
      <c r="ONC2" s="486"/>
      <c r="OND2" s="486"/>
      <c r="ONE2" s="486"/>
      <c r="ONF2" s="486"/>
      <c r="ONG2" s="486"/>
      <c r="ONH2" s="486"/>
      <c r="ONI2" s="486"/>
      <c r="ONJ2" s="486"/>
      <c r="ONK2" s="486"/>
      <c r="ONL2" s="486"/>
      <c r="ONM2" s="486"/>
      <c r="ONN2" s="486"/>
      <c r="ONO2" s="486"/>
      <c r="ONP2" s="486"/>
      <c r="ONQ2" s="486"/>
      <c r="ONR2" s="486"/>
      <c r="ONS2" s="486"/>
      <c r="ONT2" s="486"/>
      <c r="ONU2" s="486"/>
      <c r="ONV2" s="486"/>
      <c r="ONW2" s="486"/>
      <c r="ONX2" s="486"/>
      <c r="ONY2" s="486"/>
      <c r="ONZ2" s="486"/>
      <c r="OOA2" s="486"/>
      <c r="OOB2" s="486"/>
      <c r="OOC2" s="486"/>
      <c r="OOD2" s="486"/>
      <c r="OOE2" s="486"/>
      <c r="OOF2" s="486"/>
      <c r="OOG2" s="486"/>
      <c r="OOH2" s="486"/>
      <c r="OOI2" s="486"/>
      <c r="OOJ2" s="486"/>
      <c r="OOK2" s="486"/>
      <c r="OOL2" s="486"/>
      <c r="OOM2" s="486"/>
      <c r="OON2" s="486"/>
      <c r="OOO2" s="486"/>
      <c r="OOP2" s="486"/>
      <c r="OOQ2" s="486"/>
      <c r="OOR2" s="486"/>
      <c r="OOS2" s="486"/>
      <c r="OOT2" s="486"/>
      <c r="OOU2" s="486"/>
      <c r="OOV2" s="486"/>
      <c r="OOW2" s="486"/>
      <c r="OOX2" s="486"/>
      <c r="OOY2" s="486"/>
      <c r="OOZ2" s="486"/>
      <c r="OPA2" s="486"/>
      <c r="OPB2" s="486"/>
      <c r="OPC2" s="486"/>
      <c r="OPD2" s="486"/>
      <c r="OPE2" s="486"/>
      <c r="OPF2" s="486"/>
      <c r="OPG2" s="486"/>
      <c r="OPH2" s="486"/>
      <c r="OPI2" s="486"/>
      <c r="OPJ2" s="486"/>
      <c r="OPK2" s="486"/>
      <c r="OPL2" s="486"/>
      <c r="OPM2" s="486"/>
      <c r="OPN2" s="486"/>
      <c r="OPO2" s="486"/>
      <c r="OPP2" s="486"/>
      <c r="OPQ2" s="486"/>
      <c r="OPR2" s="486"/>
      <c r="OPS2" s="486"/>
      <c r="OPT2" s="486"/>
      <c r="OPU2" s="486"/>
      <c r="OPV2" s="486"/>
      <c r="OPW2" s="486"/>
      <c r="OPX2" s="486"/>
      <c r="OPY2" s="486"/>
      <c r="OPZ2" s="486"/>
      <c r="OQA2" s="486"/>
      <c r="OQB2" s="486"/>
      <c r="OQC2" s="486"/>
      <c r="OQD2" s="486"/>
      <c r="OQE2" s="486"/>
      <c r="OQF2" s="486"/>
      <c r="OQG2" s="486"/>
      <c r="OQH2" s="486"/>
      <c r="OQI2" s="486"/>
      <c r="OQJ2" s="486"/>
      <c r="OQK2" s="486"/>
      <c r="OQL2" s="486"/>
      <c r="OQM2" s="486"/>
      <c r="OQN2" s="486"/>
      <c r="OQO2" s="486"/>
      <c r="OQP2" s="486"/>
      <c r="OQQ2" s="486"/>
      <c r="OQR2" s="486"/>
      <c r="OQS2" s="486"/>
      <c r="OQT2" s="486"/>
      <c r="OQU2" s="486"/>
      <c r="OQV2" s="486"/>
      <c r="OQW2" s="486"/>
      <c r="OQX2" s="486"/>
      <c r="OQY2" s="486"/>
      <c r="OQZ2" s="486"/>
      <c r="ORA2" s="486"/>
      <c r="ORB2" s="486"/>
      <c r="ORC2" s="486"/>
      <c r="ORD2" s="486"/>
      <c r="ORE2" s="486"/>
      <c r="ORF2" s="486"/>
      <c r="ORG2" s="486"/>
      <c r="ORH2" s="486"/>
      <c r="ORI2" s="486"/>
      <c r="ORJ2" s="486"/>
      <c r="ORK2" s="486"/>
      <c r="ORL2" s="486"/>
      <c r="ORM2" s="486"/>
      <c r="ORN2" s="486"/>
      <c r="ORO2" s="486"/>
      <c r="ORP2" s="486"/>
      <c r="ORQ2" s="486"/>
      <c r="ORR2" s="486"/>
      <c r="ORS2" s="486"/>
      <c r="ORT2" s="486"/>
      <c r="ORU2" s="486"/>
      <c r="ORV2" s="486"/>
      <c r="ORW2" s="486"/>
      <c r="ORX2" s="486"/>
      <c r="ORY2" s="486"/>
      <c r="ORZ2" s="486"/>
      <c r="OSA2" s="486"/>
      <c r="OSB2" s="486"/>
      <c r="OSC2" s="486"/>
      <c r="OSD2" s="486"/>
      <c r="OSE2" s="486"/>
      <c r="OSF2" s="486"/>
      <c r="OSG2" s="486"/>
      <c r="OSH2" s="486"/>
      <c r="OSI2" s="486"/>
      <c r="OSJ2" s="486"/>
      <c r="OSK2" s="486"/>
      <c r="OSL2" s="486"/>
      <c r="OSM2" s="486"/>
      <c r="OSN2" s="486"/>
      <c r="OSO2" s="486"/>
      <c r="OSP2" s="486"/>
      <c r="OSQ2" s="486"/>
      <c r="OSR2" s="486"/>
      <c r="OSS2" s="486"/>
      <c r="OST2" s="486"/>
      <c r="OSU2" s="486"/>
      <c r="OSV2" s="486"/>
      <c r="OSW2" s="486"/>
      <c r="OSX2" s="486"/>
      <c r="OSY2" s="486"/>
      <c r="OSZ2" s="486"/>
      <c r="OTA2" s="486"/>
      <c r="OTB2" s="486"/>
      <c r="OTC2" s="486"/>
      <c r="OTD2" s="486"/>
      <c r="OTE2" s="486"/>
      <c r="OTF2" s="486"/>
      <c r="OTG2" s="486"/>
      <c r="OTH2" s="486"/>
      <c r="OTI2" s="486"/>
      <c r="OTJ2" s="486"/>
      <c r="OTK2" s="486"/>
      <c r="OTL2" s="486"/>
      <c r="OTM2" s="486"/>
      <c r="OTN2" s="486"/>
      <c r="OTO2" s="486"/>
      <c r="OTP2" s="486"/>
      <c r="OTQ2" s="486"/>
      <c r="OTR2" s="486"/>
      <c r="OTS2" s="486"/>
      <c r="OTT2" s="486"/>
      <c r="OTU2" s="486"/>
      <c r="OTV2" s="486"/>
      <c r="OTW2" s="486"/>
      <c r="OTX2" s="486"/>
      <c r="OTY2" s="486"/>
      <c r="OTZ2" s="486"/>
      <c r="OUA2" s="486"/>
      <c r="OUB2" s="486"/>
      <c r="OUC2" s="486"/>
      <c r="OUD2" s="486"/>
      <c r="OUE2" s="486"/>
      <c r="OUF2" s="486"/>
      <c r="OUG2" s="486"/>
      <c r="OUH2" s="486"/>
      <c r="OUI2" s="486"/>
      <c r="OUJ2" s="486"/>
      <c r="OUK2" s="486"/>
      <c r="OUL2" s="486"/>
      <c r="OUM2" s="486"/>
      <c r="OUN2" s="486"/>
      <c r="OUO2" s="486"/>
      <c r="OUP2" s="486"/>
      <c r="OUQ2" s="486"/>
      <c r="OUR2" s="486"/>
      <c r="OUS2" s="486"/>
      <c r="OUT2" s="486"/>
      <c r="OUU2" s="486"/>
      <c r="OUV2" s="486"/>
      <c r="OUW2" s="486"/>
      <c r="OUX2" s="486"/>
      <c r="OUY2" s="486"/>
      <c r="OUZ2" s="486"/>
      <c r="OVA2" s="486"/>
      <c r="OVB2" s="486"/>
      <c r="OVC2" s="486"/>
      <c r="OVD2" s="486"/>
      <c r="OVE2" s="486"/>
      <c r="OVF2" s="486"/>
      <c r="OVG2" s="486"/>
      <c r="OVH2" s="486"/>
      <c r="OVI2" s="486"/>
      <c r="OVJ2" s="486"/>
      <c r="OVK2" s="486"/>
      <c r="OVL2" s="486"/>
      <c r="OVM2" s="486"/>
      <c r="OVN2" s="486"/>
      <c r="OVO2" s="486"/>
      <c r="OVP2" s="486"/>
      <c r="OVQ2" s="486"/>
      <c r="OVR2" s="486"/>
      <c r="OVS2" s="486"/>
      <c r="OVT2" s="486"/>
      <c r="OVU2" s="486"/>
      <c r="OVV2" s="486"/>
      <c r="OVW2" s="486"/>
      <c r="OVX2" s="486"/>
      <c r="OVY2" s="486"/>
      <c r="OVZ2" s="486"/>
      <c r="OWA2" s="486"/>
      <c r="OWB2" s="486"/>
      <c r="OWC2" s="486"/>
      <c r="OWD2" s="486"/>
      <c r="OWE2" s="486"/>
      <c r="OWF2" s="486"/>
      <c r="OWG2" s="486"/>
      <c r="OWH2" s="486"/>
      <c r="OWI2" s="486"/>
      <c r="OWJ2" s="486"/>
      <c r="OWK2" s="486"/>
      <c r="OWL2" s="486"/>
      <c r="OWM2" s="486"/>
      <c r="OWN2" s="486"/>
      <c r="OWO2" s="486"/>
      <c r="OWP2" s="486"/>
      <c r="OWQ2" s="486"/>
      <c r="OWR2" s="486"/>
      <c r="OWS2" s="486"/>
      <c r="OWT2" s="486"/>
      <c r="OWU2" s="486"/>
      <c r="OWV2" s="486"/>
      <c r="OWW2" s="486"/>
      <c r="OWX2" s="486"/>
      <c r="OWY2" s="486"/>
      <c r="OWZ2" s="486"/>
      <c r="OXA2" s="486"/>
      <c r="OXB2" s="486"/>
      <c r="OXC2" s="486"/>
      <c r="OXD2" s="486"/>
      <c r="OXE2" s="486"/>
      <c r="OXF2" s="486"/>
      <c r="OXG2" s="486"/>
      <c r="OXH2" s="486"/>
      <c r="OXI2" s="486"/>
      <c r="OXJ2" s="486"/>
      <c r="OXK2" s="486"/>
      <c r="OXL2" s="486"/>
      <c r="OXM2" s="486"/>
      <c r="OXN2" s="486"/>
      <c r="OXO2" s="486"/>
      <c r="OXP2" s="486"/>
      <c r="OXQ2" s="486"/>
      <c r="OXR2" s="486"/>
      <c r="OXS2" s="486"/>
      <c r="OXT2" s="486"/>
      <c r="OXU2" s="486"/>
      <c r="OXV2" s="486"/>
      <c r="OXW2" s="486"/>
      <c r="OXX2" s="486"/>
      <c r="OXY2" s="486"/>
      <c r="OXZ2" s="486"/>
      <c r="OYA2" s="486"/>
      <c r="OYB2" s="486"/>
      <c r="OYC2" s="486"/>
      <c r="OYD2" s="486"/>
      <c r="OYE2" s="486"/>
      <c r="OYF2" s="486"/>
      <c r="OYG2" s="486"/>
      <c r="OYH2" s="486"/>
      <c r="OYI2" s="486"/>
      <c r="OYJ2" s="486"/>
      <c r="OYK2" s="486"/>
      <c r="OYL2" s="486"/>
      <c r="OYM2" s="486"/>
      <c r="OYN2" s="486"/>
      <c r="OYO2" s="486"/>
      <c r="OYP2" s="486"/>
      <c r="OYQ2" s="486"/>
      <c r="OYR2" s="486"/>
      <c r="OYS2" s="486"/>
      <c r="OYT2" s="486"/>
      <c r="OYU2" s="486"/>
      <c r="OYV2" s="486"/>
      <c r="OYW2" s="486"/>
      <c r="OYX2" s="486"/>
      <c r="OYY2" s="486"/>
      <c r="OYZ2" s="486"/>
      <c r="OZA2" s="486"/>
      <c r="OZB2" s="486"/>
      <c r="OZC2" s="486"/>
      <c r="OZD2" s="486"/>
      <c r="OZE2" s="486"/>
      <c r="OZF2" s="486"/>
      <c r="OZG2" s="486"/>
      <c r="OZH2" s="486"/>
      <c r="OZI2" s="486"/>
      <c r="OZJ2" s="486"/>
      <c r="OZK2" s="486"/>
      <c r="OZL2" s="486"/>
      <c r="OZM2" s="486"/>
      <c r="OZN2" s="486"/>
      <c r="OZO2" s="486"/>
      <c r="OZP2" s="486"/>
      <c r="OZQ2" s="486"/>
      <c r="OZR2" s="486"/>
      <c r="OZS2" s="486"/>
      <c r="OZT2" s="486"/>
      <c r="OZU2" s="486"/>
      <c r="OZV2" s="486"/>
      <c r="OZW2" s="486"/>
      <c r="OZX2" s="486"/>
      <c r="OZY2" s="486"/>
      <c r="OZZ2" s="486"/>
      <c r="PAA2" s="486"/>
      <c r="PAB2" s="486"/>
      <c r="PAC2" s="486"/>
      <c r="PAD2" s="486"/>
      <c r="PAE2" s="486"/>
      <c r="PAF2" s="486"/>
      <c r="PAG2" s="486"/>
      <c r="PAH2" s="486"/>
      <c r="PAI2" s="486"/>
      <c r="PAJ2" s="486"/>
      <c r="PAK2" s="486"/>
      <c r="PAL2" s="486"/>
      <c r="PAM2" s="486"/>
      <c r="PAN2" s="486"/>
      <c r="PAO2" s="486"/>
      <c r="PAP2" s="486"/>
      <c r="PAQ2" s="486"/>
      <c r="PAR2" s="486"/>
      <c r="PAS2" s="486"/>
      <c r="PAT2" s="486"/>
      <c r="PAU2" s="486"/>
      <c r="PAV2" s="486"/>
      <c r="PAW2" s="486"/>
      <c r="PAX2" s="486"/>
      <c r="PAY2" s="486"/>
      <c r="PAZ2" s="486"/>
      <c r="PBA2" s="486"/>
      <c r="PBB2" s="486"/>
      <c r="PBC2" s="486"/>
      <c r="PBD2" s="486"/>
      <c r="PBE2" s="486"/>
      <c r="PBF2" s="486"/>
      <c r="PBG2" s="486"/>
      <c r="PBH2" s="486"/>
      <c r="PBI2" s="486"/>
      <c r="PBJ2" s="486"/>
      <c r="PBK2" s="486"/>
      <c r="PBL2" s="486"/>
      <c r="PBM2" s="486"/>
      <c r="PBN2" s="486"/>
      <c r="PBO2" s="486"/>
      <c r="PBP2" s="486"/>
      <c r="PBQ2" s="486"/>
      <c r="PBR2" s="486"/>
      <c r="PBS2" s="486"/>
      <c r="PBT2" s="486"/>
      <c r="PBU2" s="486"/>
      <c r="PBV2" s="486"/>
      <c r="PBW2" s="486"/>
      <c r="PBX2" s="486"/>
      <c r="PBY2" s="486"/>
      <c r="PBZ2" s="486"/>
      <c r="PCA2" s="486"/>
      <c r="PCB2" s="486"/>
      <c r="PCC2" s="486"/>
      <c r="PCD2" s="486"/>
      <c r="PCE2" s="486"/>
      <c r="PCF2" s="486"/>
      <c r="PCG2" s="486"/>
      <c r="PCH2" s="486"/>
      <c r="PCI2" s="486"/>
      <c r="PCJ2" s="486"/>
      <c r="PCK2" s="486"/>
      <c r="PCL2" s="486"/>
      <c r="PCM2" s="486"/>
      <c r="PCN2" s="486"/>
      <c r="PCO2" s="486"/>
      <c r="PCP2" s="486"/>
      <c r="PCQ2" s="486"/>
      <c r="PCR2" s="486"/>
      <c r="PCS2" s="486"/>
      <c r="PCT2" s="486"/>
      <c r="PCU2" s="486"/>
      <c r="PCV2" s="486"/>
      <c r="PCW2" s="486"/>
      <c r="PCX2" s="486"/>
      <c r="PCY2" s="486"/>
      <c r="PCZ2" s="486"/>
      <c r="PDA2" s="486"/>
      <c r="PDB2" s="486"/>
      <c r="PDC2" s="486"/>
      <c r="PDD2" s="486"/>
      <c r="PDE2" s="486"/>
      <c r="PDF2" s="486"/>
      <c r="PDG2" s="486"/>
      <c r="PDH2" s="486"/>
      <c r="PDI2" s="486"/>
      <c r="PDJ2" s="486"/>
      <c r="PDK2" s="486"/>
      <c r="PDL2" s="486"/>
      <c r="PDM2" s="486"/>
      <c r="PDN2" s="486"/>
      <c r="PDO2" s="486"/>
      <c r="PDP2" s="486"/>
      <c r="PDQ2" s="486"/>
      <c r="PDR2" s="486"/>
      <c r="PDS2" s="486"/>
      <c r="PDT2" s="486"/>
      <c r="PDU2" s="486"/>
      <c r="PDV2" s="486"/>
      <c r="PDW2" s="486"/>
      <c r="PDX2" s="486"/>
      <c r="PDY2" s="486"/>
      <c r="PDZ2" s="486"/>
      <c r="PEA2" s="486"/>
      <c r="PEB2" s="486"/>
      <c r="PEC2" s="486"/>
      <c r="PED2" s="486"/>
      <c r="PEE2" s="486"/>
      <c r="PEF2" s="486"/>
      <c r="PEG2" s="486"/>
      <c r="PEH2" s="486"/>
      <c r="PEI2" s="486"/>
      <c r="PEJ2" s="486"/>
      <c r="PEK2" s="486"/>
      <c r="PEL2" s="486"/>
      <c r="PEM2" s="486"/>
      <c r="PEN2" s="486"/>
      <c r="PEO2" s="486"/>
      <c r="PEP2" s="486"/>
      <c r="PEQ2" s="486"/>
      <c r="PER2" s="486"/>
      <c r="PES2" s="486"/>
      <c r="PET2" s="486"/>
      <c r="PEU2" s="486"/>
      <c r="PEV2" s="486"/>
      <c r="PEW2" s="486"/>
      <c r="PEX2" s="486"/>
      <c r="PEY2" s="486"/>
      <c r="PEZ2" s="486"/>
      <c r="PFA2" s="486"/>
      <c r="PFB2" s="486"/>
      <c r="PFC2" s="486"/>
      <c r="PFD2" s="486"/>
      <c r="PFE2" s="486"/>
      <c r="PFF2" s="486"/>
      <c r="PFG2" s="486"/>
      <c r="PFH2" s="486"/>
      <c r="PFI2" s="486"/>
      <c r="PFJ2" s="486"/>
      <c r="PFK2" s="486"/>
      <c r="PFL2" s="486"/>
      <c r="PFM2" s="486"/>
      <c r="PFN2" s="486"/>
      <c r="PFO2" s="486"/>
      <c r="PFP2" s="486"/>
      <c r="PFQ2" s="486"/>
      <c r="PFR2" s="486"/>
      <c r="PFS2" s="486"/>
      <c r="PFT2" s="486"/>
      <c r="PFU2" s="486"/>
      <c r="PFV2" s="486"/>
      <c r="PFW2" s="486"/>
      <c r="PFX2" s="486"/>
      <c r="PFY2" s="486"/>
      <c r="PFZ2" s="486"/>
      <c r="PGA2" s="486"/>
      <c r="PGB2" s="486"/>
      <c r="PGC2" s="486"/>
      <c r="PGD2" s="486"/>
      <c r="PGE2" s="486"/>
      <c r="PGF2" s="486"/>
      <c r="PGG2" s="486"/>
      <c r="PGH2" s="486"/>
      <c r="PGI2" s="486"/>
      <c r="PGJ2" s="486"/>
      <c r="PGK2" s="486"/>
      <c r="PGL2" s="486"/>
      <c r="PGM2" s="486"/>
      <c r="PGN2" s="486"/>
      <c r="PGO2" s="486"/>
      <c r="PGP2" s="486"/>
      <c r="PGQ2" s="486"/>
      <c r="PGR2" s="486"/>
      <c r="PGS2" s="486"/>
      <c r="PGT2" s="486"/>
      <c r="PGU2" s="486"/>
      <c r="PGV2" s="486"/>
      <c r="PGW2" s="486"/>
      <c r="PGX2" s="486"/>
      <c r="PGY2" s="486"/>
      <c r="PGZ2" s="486"/>
      <c r="PHA2" s="486"/>
      <c r="PHB2" s="486"/>
      <c r="PHC2" s="486"/>
      <c r="PHD2" s="486"/>
      <c r="PHE2" s="486"/>
      <c r="PHF2" s="486"/>
      <c r="PHG2" s="486"/>
      <c r="PHH2" s="486"/>
      <c r="PHI2" s="486"/>
      <c r="PHJ2" s="486"/>
      <c r="PHK2" s="486"/>
      <c r="PHL2" s="486"/>
      <c r="PHM2" s="486"/>
      <c r="PHN2" s="486"/>
      <c r="PHO2" s="486"/>
      <c r="PHP2" s="486"/>
      <c r="PHQ2" s="486"/>
      <c r="PHR2" s="486"/>
      <c r="PHS2" s="486"/>
      <c r="PHT2" s="486"/>
      <c r="PHU2" s="486"/>
      <c r="PHV2" s="486"/>
      <c r="PHW2" s="486"/>
      <c r="PHX2" s="486"/>
      <c r="PHY2" s="486"/>
      <c r="PHZ2" s="486"/>
      <c r="PIA2" s="486"/>
      <c r="PIB2" s="486"/>
      <c r="PIC2" s="486"/>
      <c r="PID2" s="486"/>
      <c r="PIE2" s="486"/>
      <c r="PIF2" s="486"/>
      <c r="PIG2" s="486"/>
      <c r="PIH2" s="486"/>
      <c r="PII2" s="486"/>
      <c r="PIJ2" s="486"/>
      <c r="PIK2" s="486"/>
      <c r="PIL2" s="486"/>
      <c r="PIM2" s="486"/>
      <c r="PIN2" s="486"/>
      <c r="PIO2" s="486"/>
      <c r="PIP2" s="486"/>
      <c r="PIQ2" s="486"/>
      <c r="PIR2" s="486"/>
      <c r="PIS2" s="486"/>
      <c r="PIT2" s="486"/>
      <c r="PIU2" s="486"/>
      <c r="PIV2" s="486"/>
      <c r="PIW2" s="486"/>
      <c r="PIX2" s="486"/>
      <c r="PIY2" s="486"/>
      <c r="PIZ2" s="486"/>
      <c r="PJA2" s="486"/>
      <c r="PJB2" s="486"/>
      <c r="PJC2" s="486"/>
      <c r="PJD2" s="486"/>
      <c r="PJE2" s="486"/>
      <c r="PJF2" s="486"/>
      <c r="PJG2" s="486"/>
      <c r="PJH2" s="486"/>
      <c r="PJI2" s="486"/>
      <c r="PJJ2" s="486"/>
      <c r="PJK2" s="486"/>
      <c r="PJL2" s="486"/>
      <c r="PJM2" s="486"/>
      <c r="PJN2" s="486"/>
      <c r="PJO2" s="486"/>
      <c r="PJP2" s="486"/>
      <c r="PJQ2" s="486"/>
      <c r="PJR2" s="486"/>
      <c r="PJS2" s="486"/>
      <c r="PJT2" s="486"/>
      <c r="PJU2" s="486"/>
      <c r="PJV2" s="486"/>
      <c r="PJW2" s="486"/>
      <c r="PJX2" s="486"/>
      <c r="PJY2" s="486"/>
      <c r="PJZ2" s="486"/>
      <c r="PKA2" s="486"/>
      <c r="PKB2" s="486"/>
      <c r="PKC2" s="486"/>
      <c r="PKD2" s="486"/>
      <c r="PKE2" s="486"/>
      <c r="PKF2" s="486"/>
      <c r="PKG2" s="486"/>
      <c r="PKH2" s="486"/>
      <c r="PKI2" s="486"/>
      <c r="PKJ2" s="486"/>
      <c r="PKK2" s="486"/>
      <c r="PKL2" s="486"/>
      <c r="PKM2" s="486"/>
      <c r="PKN2" s="486"/>
      <c r="PKO2" s="486"/>
      <c r="PKP2" s="486"/>
      <c r="PKQ2" s="486"/>
      <c r="PKR2" s="486"/>
      <c r="PKS2" s="486"/>
      <c r="PKT2" s="486"/>
      <c r="PKU2" s="486"/>
      <c r="PKV2" s="486"/>
      <c r="PKW2" s="486"/>
      <c r="PKX2" s="486"/>
      <c r="PKY2" s="486"/>
      <c r="PKZ2" s="486"/>
      <c r="PLA2" s="486"/>
      <c r="PLB2" s="486"/>
      <c r="PLC2" s="486"/>
      <c r="PLD2" s="486"/>
      <c r="PLE2" s="486"/>
      <c r="PLF2" s="486"/>
      <c r="PLG2" s="486"/>
      <c r="PLH2" s="486"/>
      <c r="PLI2" s="486"/>
      <c r="PLJ2" s="486"/>
      <c r="PLK2" s="486"/>
      <c r="PLL2" s="486"/>
      <c r="PLM2" s="486"/>
      <c r="PLN2" s="486"/>
      <c r="PLO2" s="486"/>
      <c r="PLP2" s="486"/>
      <c r="PLQ2" s="486"/>
      <c r="PLR2" s="486"/>
      <c r="PLS2" s="486"/>
      <c r="PLT2" s="486"/>
      <c r="PLU2" s="486"/>
      <c r="PLV2" s="486"/>
      <c r="PLW2" s="486"/>
      <c r="PLX2" s="486"/>
      <c r="PLY2" s="486"/>
      <c r="PLZ2" s="486"/>
      <c r="PMA2" s="486"/>
      <c r="PMB2" s="486"/>
      <c r="PMC2" s="486"/>
      <c r="PMD2" s="486"/>
      <c r="PME2" s="486"/>
      <c r="PMF2" s="486"/>
      <c r="PMG2" s="486"/>
      <c r="PMH2" s="486"/>
      <c r="PMI2" s="486"/>
      <c r="PMJ2" s="486"/>
      <c r="PMK2" s="486"/>
      <c r="PML2" s="486"/>
      <c r="PMM2" s="486"/>
      <c r="PMN2" s="486"/>
      <c r="PMO2" s="486"/>
      <c r="PMP2" s="486"/>
      <c r="PMQ2" s="486"/>
      <c r="PMR2" s="486"/>
      <c r="PMS2" s="486"/>
      <c r="PMT2" s="486"/>
      <c r="PMU2" s="486"/>
      <c r="PMV2" s="486"/>
      <c r="PMW2" s="486"/>
      <c r="PMX2" s="486"/>
      <c r="PMY2" s="486"/>
      <c r="PMZ2" s="486"/>
      <c r="PNA2" s="486"/>
      <c r="PNB2" s="486"/>
      <c r="PNC2" s="486"/>
      <c r="PND2" s="486"/>
      <c r="PNE2" s="486"/>
      <c r="PNF2" s="486"/>
      <c r="PNG2" s="486"/>
      <c r="PNH2" s="486"/>
      <c r="PNI2" s="486"/>
      <c r="PNJ2" s="486"/>
      <c r="PNK2" s="486"/>
      <c r="PNL2" s="486"/>
      <c r="PNM2" s="486"/>
      <c r="PNN2" s="486"/>
      <c r="PNO2" s="486"/>
      <c r="PNP2" s="486"/>
      <c r="PNQ2" s="486"/>
      <c r="PNR2" s="486"/>
      <c r="PNS2" s="486"/>
      <c r="PNT2" s="486"/>
      <c r="PNU2" s="486"/>
      <c r="PNV2" s="486"/>
      <c r="PNW2" s="486"/>
      <c r="PNX2" s="486"/>
      <c r="PNY2" s="486"/>
      <c r="PNZ2" s="486"/>
      <c r="POA2" s="486"/>
      <c r="POB2" s="486"/>
      <c r="POC2" s="486"/>
      <c r="POD2" s="486"/>
      <c r="POE2" s="486"/>
      <c r="POF2" s="486"/>
      <c r="POG2" s="486"/>
      <c r="POH2" s="486"/>
      <c r="POI2" s="486"/>
      <c r="POJ2" s="486"/>
      <c r="POK2" s="486"/>
      <c r="POL2" s="486"/>
      <c r="POM2" s="486"/>
      <c r="PON2" s="486"/>
      <c r="POO2" s="486"/>
      <c r="POP2" s="486"/>
      <c r="POQ2" s="486"/>
      <c r="POR2" s="486"/>
      <c r="POS2" s="486"/>
      <c r="POT2" s="486"/>
      <c r="POU2" s="486"/>
      <c r="POV2" s="486"/>
      <c r="POW2" s="486"/>
      <c r="POX2" s="486"/>
      <c r="POY2" s="486"/>
      <c r="POZ2" s="486"/>
      <c r="PPA2" s="486"/>
      <c r="PPB2" s="486"/>
      <c r="PPC2" s="486"/>
      <c r="PPD2" s="486"/>
      <c r="PPE2" s="486"/>
      <c r="PPF2" s="486"/>
      <c r="PPG2" s="486"/>
      <c r="PPH2" s="486"/>
      <c r="PPI2" s="486"/>
      <c r="PPJ2" s="486"/>
      <c r="PPK2" s="486"/>
      <c r="PPL2" s="486"/>
      <c r="PPM2" s="486"/>
      <c r="PPN2" s="486"/>
      <c r="PPO2" s="486"/>
      <c r="PPP2" s="486"/>
      <c r="PPQ2" s="486"/>
      <c r="PPR2" s="486"/>
      <c r="PPS2" s="486"/>
      <c r="PPT2" s="486"/>
      <c r="PPU2" s="486"/>
      <c r="PPV2" s="486"/>
      <c r="PPW2" s="486"/>
      <c r="PPX2" s="486"/>
      <c r="PPY2" s="486"/>
      <c r="PPZ2" s="486"/>
      <c r="PQA2" s="486"/>
      <c r="PQB2" s="486"/>
      <c r="PQC2" s="486"/>
      <c r="PQD2" s="486"/>
      <c r="PQE2" s="486"/>
      <c r="PQF2" s="486"/>
      <c r="PQG2" s="486"/>
      <c r="PQH2" s="486"/>
      <c r="PQI2" s="486"/>
      <c r="PQJ2" s="486"/>
      <c r="PQK2" s="486"/>
      <c r="PQL2" s="486"/>
      <c r="PQM2" s="486"/>
      <c r="PQN2" s="486"/>
      <c r="PQO2" s="486"/>
      <c r="PQP2" s="486"/>
      <c r="PQQ2" s="486"/>
      <c r="PQR2" s="486"/>
      <c r="PQS2" s="486"/>
      <c r="PQT2" s="486"/>
      <c r="PQU2" s="486"/>
      <c r="PQV2" s="486"/>
      <c r="PQW2" s="486"/>
      <c r="PQX2" s="486"/>
      <c r="PQY2" s="486"/>
      <c r="PQZ2" s="486"/>
      <c r="PRA2" s="486"/>
      <c r="PRB2" s="486"/>
      <c r="PRC2" s="486"/>
      <c r="PRD2" s="486"/>
      <c r="PRE2" s="486"/>
      <c r="PRF2" s="486"/>
      <c r="PRG2" s="486"/>
      <c r="PRH2" s="486"/>
      <c r="PRI2" s="486"/>
      <c r="PRJ2" s="486"/>
      <c r="PRK2" s="486"/>
      <c r="PRL2" s="486"/>
      <c r="PRM2" s="486"/>
      <c r="PRN2" s="486"/>
      <c r="PRO2" s="486"/>
      <c r="PRP2" s="486"/>
      <c r="PRQ2" s="486"/>
      <c r="PRR2" s="486"/>
      <c r="PRS2" s="486"/>
      <c r="PRT2" s="486"/>
      <c r="PRU2" s="486"/>
      <c r="PRV2" s="486"/>
      <c r="PRW2" s="486"/>
      <c r="PRX2" s="486"/>
      <c r="PRY2" s="486"/>
      <c r="PRZ2" s="486"/>
      <c r="PSA2" s="486"/>
      <c r="PSB2" s="486"/>
      <c r="PSC2" s="486"/>
      <c r="PSD2" s="486"/>
      <c r="PSE2" s="486"/>
      <c r="PSF2" s="486"/>
      <c r="PSG2" s="486"/>
      <c r="PSH2" s="486"/>
      <c r="PSI2" s="486"/>
      <c r="PSJ2" s="486"/>
      <c r="PSK2" s="486"/>
      <c r="PSL2" s="486"/>
      <c r="PSM2" s="486"/>
      <c r="PSN2" s="486"/>
      <c r="PSO2" s="486"/>
      <c r="PSP2" s="486"/>
      <c r="PSQ2" s="486"/>
      <c r="PSR2" s="486"/>
      <c r="PSS2" s="486"/>
      <c r="PST2" s="486"/>
      <c r="PSU2" s="486"/>
      <c r="PSV2" s="486"/>
      <c r="PSW2" s="486"/>
      <c r="PSX2" s="486"/>
      <c r="PSY2" s="486"/>
      <c r="PSZ2" s="486"/>
      <c r="PTA2" s="486"/>
      <c r="PTB2" s="486"/>
      <c r="PTC2" s="486"/>
      <c r="PTD2" s="486"/>
      <c r="PTE2" s="486"/>
      <c r="PTF2" s="486"/>
      <c r="PTG2" s="486"/>
      <c r="PTH2" s="486"/>
      <c r="PTI2" s="486"/>
      <c r="PTJ2" s="486"/>
      <c r="PTK2" s="486"/>
      <c r="PTL2" s="486"/>
      <c r="PTM2" s="486"/>
      <c r="PTN2" s="486"/>
      <c r="PTO2" s="486"/>
      <c r="PTP2" s="486"/>
      <c r="PTQ2" s="486"/>
      <c r="PTR2" s="486"/>
      <c r="PTS2" s="486"/>
      <c r="PTT2" s="486"/>
      <c r="PTU2" s="486"/>
      <c r="PTV2" s="486"/>
      <c r="PTW2" s="486"/>
      <c r="PTX2" s="486"/>
      <c r="PTY2" s="486"/>
      <c r="PTZ2" s="486"/>
      <c r="PUA2" s="486"/>
      <c r="PUB2" s="486"/>
      <c r="PUC2" s="486"/>
      <c r="PUD2" s="486"/>
      <c r="PUE2" s="486"/>
      <c r="PUF2" s="486"/>
      <c r="PUG2" s="486"/>
      <c r="PUH2" s="486"/>
      <c r="PUI2" s="486"/>
      <c r="PUJ2" s="486"/>
      <c r="PUK2" s="486"/>
      <c r="PUL2" s="486"/>
      <c r="PUM2" s="486"/>
      <c r="PUN2" s="486"/>
      <c r="PUO2" s="486"/>
      <c r="PUP2" s="486"/>
      <c r="PUQ2" s="486"/>
      <c r="PUR2" s="486"/>
      <c r="PUS2" s="486"/>
      <c r="PUT2" s="486"/>
      <c r="PUU2" s="486"/>
      <c r="PUV2" s="486"/>
      <c r="PUW2" s="486"/>
      <c r="PUX2" s="486"/>
      <c r="PUY2" s="486"/>
      <c r="PUZ2" s="486"/>
      <c r="PVA2" s="486"/>
      <c r="PVB2" s="486"/>
      <c r="PVC2" s="486"/>
      <c r="PVD2" s="486"/>
      <c r="PVE2" s="486"/>
      <c r="PVF2" s="486"/>
      <c r="PVG2" s="486"/>
      <c r="PVH2" s="486"/>
      <c r="PVI2" s="486"/>
      <c r="PVJ2" s="486"/>
      <c r="PVK2" s="486"/>
      <c r="PVL2" s="486"/>
      <c r="PVM2" s="486"/>
      <c r="PVN2" s="486"/>
      <c r="PVO2" s="486"/>
      <c r="PVP2" s="486"/>
      <c r="PVQ2" s="486"/>
      <c r="PVR2" s="486"/>
      <c r="PVS2" s="486"/>
      <c r="PVT2" s="486"/>
      <c r="PVU2" s="486"/>
      <c r="PVV2" s="486"/>
      <c r="PVW2" s="486"/>
      <c r="PVX2" s="486"/>
      <c r="PVY2" s="486"/>
      <c r="PVZ2" s="486"/>
      <c r="PWA2" s="486"/>
      <c r="PWB2" s="486"/>
      <c r="PWC2" s="486"/>
      <c r="PWD2" s="486"/>
      <c r="PWE2" s="486"/>
      <c r="PWF2" s="486"/>
      <c r="PWG2" s="486"/>
      <c r="PWH2" s="486"/>
      <c r="PWI2" s="486"/>
      <c r="PWJ2" s="486"/>
      <c r="PWK2" s="486"/>
      <c r="PWL2" s="486"/>
      <c r="PWM2" s="486"/>
      <c r="PWN2" s="486"/>
      <c r="PWO2" s="486"/>
      <c r="PWP2" s="486"/>
      <c r="PWQ2" s="486"/>
      <c r="PWR2" s="486"/>
      <c r="PWS2" s="486"/>
      <c r="PWT2" s="486"/>
      <c r="PWU2" s="486"/>
      <c r="PWV2" s="486"/>
      <c r="PWW2" s="486"/>
      <c r="PWX2" s="486"/>
      <c r="PWY2" s="486"/>
      <c r="PWZ2" s="486"/>
      <c r="PXA2" s="486"/>
      <c r="PXB2" s="486"/>
      <c r="PXC2" s="486"/>
      <c r="PXD2" s="486"/>
      <c r="PXE2" s="486"/>
      <c r="PXF2" s="486"/>
      <c r="PXG2" s="486"/>
      <c r="PXH2" s="486"/>
      <c r="PXI2" s="486"/>
      <c r="PXJ2" s="486"/>
      <c r="PXK2" s="486"/>
      <c r="PXL2" s="486"/>
      <c r="PXM2" s="486"/>
      <c r="PXN2" s="486"/>
      <c r="PXO2" s="486"/>
      <c r="PXP2" s="486"/>
      <c r="PXQ2" s="486"/>
      <c r="PXR2" s="486"/>
      <c r="PXS2" s="486"/>
      <c r="PXT2" s="486"/>
      <c r="PXU2" s="486"/>
      <c r="PXV2" s="486"/>
      <c r="PXW2" s="486"/>
      <c r="PXX2" s="486"/>
      <c r="PXY2" s="486"/>
      <c r="PXZ2" s="486"/>
      <c r="PYA2" s="486"/>
      <c r="PYB2" s="486"/>
      <c r="PYC2" s="486"/>
      <c r="PYD2" s="486"/>
      <c r="PYE2" s="486"/>
      <c r="PYF2" s="486"/>
      <c r="PYG2" s="486"/>
      <c r="PYH2" s="486"/>
      <c r="PYI2" s="486"/>
      <c r="PYJ2" s="486"/>
      <c r="PYK2" s="486"/>
      <c r="PYL2" s="486"/>
      <c r="PYM2" s="486"/>
      <c r="PYN2" s="486"/>
      <c r="PYO2" s="486"/>
      <c r="PYP2" s="486"/>
      <c r="PYQ2" s="486"/>
      <c r="PYR2" s="486"/>
      <c r="PYS2" s="486"/>
      <c r="PYT2" s="486"/>
      <c r="PYU2" s="486"/>
      <c r="PYV2" s="486"/>
      <c r="PYW2" s="486"/>
      <c r="PYX2" s="486"/>
      <c r="PYY2" s="486"/>
      <c r="PYZ2" s="486"/>
      <c r="PZA2" s="486"/>
      <c r="PZB2" s="486"/>
      <c r="PZC2" s="486"/>
      <c r="PZD2" s="486"/>
      <c r="PZE2" s="486"/>
      <c r="PZF2" s="486"/>
      <c r="PZG2" s="486"/>
      <c r="PZH2" s="486"/>
      <c r="PZI2" s="486"/>
      <c r="PZJ2" s="486"/>
      <c r="PZK2" s="486"/>
      <c r="PZL2" s="486"/>
      <c r="PZM2" s="486"/>
      <c r="PZN2" s="486"/>
      <c r="PZO2" s="486"/>
      <c r="PZP2" s="486"/>
      <c r="PZQ2" s="486"/>
      <c r="PZR2" s="486"/>
      <c r="PZS2" s="486"/>
      <c r="PZT2" s="486"/>
      <c r="PZU2" s="486"/>
      <c r="PZV2" s="486"/>
      <c r="PZW2" s="486"/>
      <c r="PZX2" s="486"/>
      <c r="PZY2" s="486"/>
      <c r="PZZ2" s="486"/>
      <c r="QAA2" s="486"/>
      <c r="QAB2" s="486"/>
      <c r="QAC2" s="486"/>
      <c r="QAD2" s="486"/>
      <c r="QAE2" s="486"/>
      <c r="QAF2" s="486"/>
      <c r="QAG2" s="486"/>
      <c r="QAH2" s="486"/>
      <c r="QAI2" s="486"/>
      <c r="QAJ2" s="486"/>
      <c r="QAK2" s="486"/>
      <c r="QAL2" s="486"/>
      <c r="QAM2" s="486"/>
      <c r="QAN2" s="486"/>
      <c r="QAO2" s="486"/>
      <c r="QAP2" s="486"/>
      <c r="QAQ2" s="486"/>
      <c r="QAR2" s="486"/>
      <c r="QAS2" s="486"/>
      <c r="QAT2" s="486"/>
      <c r="QAU2" s="486"/>
      <c r="QAV2" s="486"/>
      <c r="QAW2" s="486"/>
      <c r="QAX2" s="486"/>
      <c r="QAY2" s="486"/>
      <c r="QAZ2" s="486"/>
      <c r="QBA2" s="486"/>
      <c r="QBB2" s="486"/>
      <c r="QBC2" s="486"/>
      <c r="QBD2" s="486"/>
      <c r="QBE2" s="486"/>
      <c r="QBF2" s="486"/>
      <c r="QBG2" s="486"/>
      <c r="QBH2" s="486"/>
      <c r="QBI2" s="486"/>
      <c r="QBJ2" s="486"/>
      <c r="QBK2" s="486"/>
      <c r="QBL2" s="486"/>
      <c r="QBM2" s="486"/>
      <c r="QBN2" s="486"/>
      <c r="QBO2" s="486"/>
      <c r="QBP2" s="486"/>
      <c r="QBQ2" s="486"/>
      <c r="QBR2" s="486"/>
      <c r="QBS2" s="486"/>
      <c r="QBT2" s="486"/>
      <c r="QBU2" s="486"/>
      <c r="QBV2" s="486"/>
      <c r="QBW2" s="486"/>
      <c r="QBX2" s="486"/>
      <c r="QBY2" s="486"/>
      <c r="QBZ2" s="486"/>
      <c r="QCA2" s="486"/>
      <c r="QCB2" s="486"/>
      <c r="QCC2" s="486"/>
      <c r="QCD2" s="486"/>
      <c r="QCE2" s="486"/>
      <c r="QCF2" s="486"/>
      <c r="QCG2" s="486"/>
      <c r="QCH2" s="486"/>
      <c r="QCI2" s="486"/>
      <c r="QCJ2" s="486"/>
      <c r="QCK2" s="486"/>
      <c r="QCL2" s="486"/>
      <c r="QCM2" s="486"/>
      <c r="QCN2" s="486"/>
      <c r="QCO2" s="486"/>
      <c r="QCP2" s="486"/>
      <c r="QCQ2" s="486"/>
      <c r="QCR2" s="486"/>
      <c r="QCS2" s="486"/>
      <c r="QCT2" s="486"/>
      <c r="QCU2" s="486"/>
      <c r="QCV2" s="486"/>
      <c r="QCW2" s="486"/>
      <c r="QCX2" s="486"/>
      <c r="QCY2" s="486"/>
      <c r="QCZ2" s="486"/>
      <c r="QDA2" s="486"/>
      <c r="QDB2" s="486"/>
      <c r="QDC2" s="486"/>
      <c r="QDD2" s="486"/>
      <c r="QDE2" s="486"/>
      <c r="QDF2" s="486"/>
      <c r="QDG2" s="486"/>
      <c r="QDH2" s="486"/>
      <c r="QDI2" s="486"/>
      <c r="QDJ2" s="486"/>
      <c r="QDK2" s="486"/>
      <c r="QDL2" s="486"/>
      <c r="QDM2" s="486"/>
      <c r="QDN2" s="486"/>
      <c r="QDO2" s="486"/>
      <c r="QDP2" s="486"/>
      <c r="QDQ2" s="486"/>
      <c r="QDR2" s="486"/>
      <c r="QDS2" s="486"/>
      <c r="QDT2" s="486"/>
      <c r="QDU2" s="486"/>
      <c r="QDV2" s="486"/>
      <c r="QDW2" s="486"/>
      <c r="QDX2" s="486"/>
      <c r="QDY2" s="486"/>
      <c r="QDZ2" s="486"/>
      <c r="QEA2" s="486"/>
      <c r="QEB2" s="486"/>
      <c r="QEC2" s="486"/>
      <c r="QED2" s="486"/>
      <c r="QEE2" s="486"/>
      <c r="QEF2" s="486"/>
      <c r="QEG2" s="486"/>
      <c r="QEH2" s="486"/>
      <c r="QEI2" s="486"/>
      <c r="QEJ2" s="486"/>
      <c r="QEK2" s="486"/>
      <c r="QEL2" s="486"/>
      <c r="QEM2" s="486"/>
      <c r="QEN2" s="486"/>
      <c r="QEO2" s="486"/>
      <c r="QEP2" s="486"/>
      <c r="QEQ2" s="486"/>
      <c r="QER2" s="486"/>
      <c r="QES2" s="486"/>
      <c r="QET2" s="486"/>
      <c r="QEU2" s="486"/>
      <c r="QEV2" s="486"/>
      <c r="QEW2" s="486"/>
      <c r="QEX2" s="486"/>
      <c r="QEY2" s="486"/>
      <c r="QEZ2" s="486"/>
      <c r="QFA2" s="486"/>
      <c r="QFB2" s="486"/>
      <c r="QFC2" s="486"/>
      <c r="QFD2" s="486"/>
      <c r="QFE2" s="486"/>
      <c r="QFF2" s="486"/>
      <c r="QFG2" s="486"/>
      <c r="QFH2" s="486"/>
      <c r="QFI2" s="486"/>
      <c r="QFJ2" s="486"/>
      <c r="QFK2" s="486"/>
      <c r="QFL2" s="486"/>
      <c r="QFM2" s="486"/>
      <c r="QFN2" s="486"/>
      <c r="QFO2" s="486"/>
      <c r="QFP2" s="486"/>
      <c r="QFQ2" s="486"/>
      <c r="QFR2" s="486"/>
      <c r="QFS2" s="486"/>
      <c r="QFT2" s="486"/>
      <c r="QFU2" s="486"/>
      <c r="QFV2" s="486"/>
      <c r="QFW2" s="486"/>
      <c r="QFX2" s="486"/>
      <c r="QFY2" s="486"/>
      <c r="QFZ2" s="486"/>
      <c r="QGA2" s="486"/>
      <c r="QGB2" s="486"/>
      <c r="QGC2" s="486"/>
      <c r="QGD2" s="486"/>
      <c r="QGE2" s="486"/>
      <c r="QGF2" s="486"/>
      <c r="QGG2" s="486"/>
      <c r="QGH2" s="486"/>
      <c r="QGI2" s="486"/>
      <c r="QGJ2" s="486"/>
      <c r="QGK2" s="486"/>
      <c r="QGL2" s="486"/>
      <c r="QGM2" s="486"/>
      <c r="QGN2" s="486"/>
      <c r="QGO2" s="486"/>
      <c r="QGP2" s="486"/>
      <c r="QGQ2" s="486"/>
      <c r="QGR2" s="486"/>
      <c r="QGS2" s="486"/>
      <c r="QGT2" s="486"/>
      <c r="QGU2" s="486"/>
      <c r="QGV2" s="486"/>
      <c r="QGW2" s="486"/>
      <c r="QGX2" s="486"/>
      <c r="QGY2" s="486"/>
      <c r="QGZ2" s="486"/>
      <c r="QHA2" s="486"/>
      <c r="QHB2" s="486"/>
      <c r="QHC2" s="486"/>
      <c r="QHD2" s="486"/>
      <c r="QHE2" s="486"/>
      <c r="QHF2" s="486"/>
      <c r="QHG2" s="486"/>
      <c r="QHH2" s="486"/>
      <c r="QHI2" s="486"/>
      <c r="QHJ2" s="486"/>
      <c r="QHK2" s="486"/>
      <c r="QHL2" s="486"/>
      <c r="QHM2" s="486"/>
      <c r="QHN2" s="486"/>
      <c r="QHO2" s="486"/>
      <c r="QHP2" s="486"/>
      <c r="QHQ2" s="486"/>
      <c r="QHR2" s="486"/>
      <c r="QHS2" s="486"/>
      <c r="QHT2" s="486"/>
      <c r="QHU2" s="486"/>
      <c r="QHV2" s="486"/>
      <c r="QHW2" s="486"/>
      <c r="QHX2" s="486"/>
      <c r="QHY2" s="486"/>
      <c r="QHZ2" s="486"/>
      <c r="QIA2" s="486"/>
      <c r="QIB2" s="486"/>
      <c r="QIC2" s="486"/>
      <c r="QID2" s="486"/>
      <c r="QIE2" s="486"/>
      <c r="QIF2" s="486"/>
      <c r="QIG2" s="486"/>
      <c r="QIH2" s="486"/>
      <c r="QII2" s="486"/>
      <c r="QIJ2" s="486"/>
      <c r="QIK2" s="486"/>
      <c r="QIL2" s="486"/>
      <c r="QIM2" s="486"/>
      <c r="QIN2" s="486"/>
      <c r="QIO2" s="486"/>
      <c r="QIP2" s="486"/>
      <c r="QIQ2" s="486"/>
      <c r="QIR2" s="486"/>
      <c r="QIS2" s="486"/>
      <c r="QIT2" s="486"/>
      <c r="QIU2" s="486"/>
      <c r="QIV2" s="486"/>
      <c r="QIW2" s="486"/>
      <c r="QIX2" s="486"/>
      <c r="QIY2" s="486"/>
      <c r="QIZ2" s="486"/>
      <c r="QJA2" s="486"/>
      <c r="QJB2" s="486"/>
      <c r="QJC2" s="486"/>
      <c r="QJD2" s="486"/>
      <c r="QJE2" s="486"/>
      <c r="QJF2" s="486"/>
      <c r="QJG2" s="486"/>
      <c r="QJH2" s="486"/>
      <c r="QJI2" s="486"/>
      <c r="QJJ2" s="486"/>
      <c r="QJK2" s="486"/>
      <c r="QJL2" s="486"/>
      <c r="QJM2" s="486"/>
      <c r="QJN2" s="486"/>
      <c r="QJO2" s="486"/>
      <c r="QJP2" s="486"/>
      <c r="QJQ2" s="486"/>
      <c r="QJR2" s="486"/>
      <c r="QJS2" s="486"/>
      <c r="QJT2" s="486"/>
      <c r="QJU2" s="486"/>
      <c r="QJV2" s="486"/>
      <c r="QJW2" s="486"/>
      <c r="QJX2" s="486"/>
      <c r="QJY2" s="486"/>
      <c r="QJZ2" s="486"/>
      <c r="QKA2" s="486"/>
      <c r="QKB2" s="486"/>
      <c r="QKC2" s="486"/>
      <c r="QKD2" s="486"/>
      <c r="QKE2" s="486"/>
      <c r="QKF2" s="486"/>
      <c r="QKG2" s="486"/>
      <c r="QKH2" s="486"/>
      <c r="QKI2" s="486"/>
      <c r="QKJ2" s="486"/>
      <c r="QKK2" s="486"/>
      <c r="QKL2" s="486"/>
      <c r="QKM2" s="486"/>
      <c r="QKN2" s="486"/>
      <c r="QKO2" s="486"/>
      <c r="QKP2" s="486"/>
      <c r="QKQ2" s="486"/>
      <c r="QKR2" s="486"/>
      <c r="QKS2" s="486"/>
      <c r="QKT2" s="486"/>
      <c r="QKU2" s="486"/>
      <c r="QKV2" s="486"/>
      <c r="QKW2" s="486"/>
      <c r="QKX2" s="486"/>
      <c r="QKY2" s="486"/>
      <c r="QKZ2" s="486"/>
      <c r="QLA2" s="486"/>
      <c r="QLB2" s="486"/>
      <c r="QLC2" s="486"/>
      <c r="QLD2" s="486"/>
      <c r="QLE2" s="486"/>
      <c r="QLF2" s="486"/>
      <c r="QLG2" s="486"/>
      <c r="QLH2" s="486"/>
      <c r="QLI2" s="486"/>
      <c r="QLJ2" s="486"/>
      <c r="QLK2" s="486"/>
      <c r="QLL2" s="486"/>
      <c r="QLM2" s="486"/>
      <c r="QLN2" s="486"/>
      <c r="QLO2" s="486"/>
      <c r="QLP2" s="486"/>
      <c r="QLQ2" s="486"/>
      <c r="QLR2" s="486"/>
      <c r="QLS2" s="486"/>
      <c r="QLT2" s="486"/>
      <c r="QLU2" s="486"/>
      <c r="QLV2" s="486"/>
      <c r="QLW2" s="486"/>
      <c r="QLX2" s="486"/>
      <c r="QLY2" s="486"/>
      <c r="QLZ2" s="486"/>
      <c r="QMA2" s="486"/>
      <c r="QMB2" s="486"/>
      <c r="QMC2" s="486"/>
      <c r="QMD2" s="486"/>
      <c r="QME2" s="486"/>
      <c r="QMF2" s="486"/>
      <c r="QMG2" s="486"/>
      <c r="QMH2" s="486"/>
      <c r="QMI2" s="486"/>
      <c r="QMJ2" s="486"/>
      <c r="QMK2" s="486"/>
      <c r="QML2" s="486"/>
      <c r="QMM2" s="486"/>
      <c r="QMN2" s="486"/>
      <c r="QMO2" s="486"/>
      <c r="QMP2" s="486"/>
      <c r="QMQ2" s="486"/>
      <c r="QMR2" s="486"/>
      <c r="QMS2" s="486"/>
      <c r="QMT2" s="486"/>
      <c r="QMU2" s="486"/>
      <c r="QMV2" s="486"/>
      <c r="QMW2" s="486"/>
      <c r="QMX2" s="486"/>
      <c r="QMY2" s="486"/>
      <c r="QMZ2" s="486"/>
      <c r="QNA2" s="486"/>
      <c r="QNB2" s="486"/>
      <c r="QNC2" s="486"/>
      <c r="QND2" s="486"/>
      <c r="QNE2" s="486"/>
      <c r="QNF2" s="486"/>
      <c r="QNG2" s="486"/>
      <c r="QNH2" s="486"/>
      <c r="QNI2" s="486"/>
      <c r="QNJ2" s="486"/>
      <c r="QNK2" s="486"/>
      <c r="QNL2" s="486"/>
      <c r="QNM2" s="486"/>
      <c r="QNN2" s="486"/>
      <c r="QNO2" s="486"/>
      <c r="QNP2" s="486"/>
      <c r="QNQ2" s="486"/>
      <c r="QNR2" s="486"/>
      <c r="QNS2" s="486"/>
      <c r="QNT2" s="486"/>
      <c r="QNU2" s="486"/>
      <c r="QNV2" s="486"/>
      <c r="QNW2" s="486"/>
      <c r="QNX2" s="486"/>
      <c r="QNY2" s="486"/>
      <c r="QNZ2" s="486"/>
      <c r="QOA2" s="486"/>
      <c r="QOB2" s="486"/>
      <c r="QOC2" s="486"/>
      <c r="QOD2" s="486"/>
      <c r="QOE2" s="486"/>
      <c r="QOF2" s="486"/>
      <c r="QOG2" s="486"/>
      <c r="QOH2" s="486"/>
      <c r="QOI2" s="486"/>
      <c r="QOJ2" s="486"/>
      <c r="QOK2" s="486"/>
      <c r="QOL2" s="486"/>
      <c r="QOM2" s="486"/>
      <c r="QON2" s="486"/>
      <c r="QOO2" s="486"/>
      <c r="QOP2" s="486"/>
      <c r="QOQ2" s="486"/>
      <c r="QOR2" s="486"/>
      <c r="QOS2" s="486"/>
      <c r="QOT2" s="486"/>
      <c r="QOU2" s="486"/>
      <c r="QOV2" s="486"/>
      <c r="QOW2" s="486"/>
      <c r="QOX2" s="486"/>
      <c r="QOY2" s="486"/>
      <c r="QOZ2" s="486"/>
      <c r="QPA2" s="486"/>
      <c r="QPB2" s="486"/>
      <c r="QPC2" s="486"/>
      <c r="QPD2" s="486"/>
      <c r="QPE2" s="486"/>
      <c r="QPF2" s="486"/>
      <c r="QPG2" s="486"/>
      <c r="QPH2" s="486"/>
      <c r="QPI2" s="486"/>
      <c r="QPJ2" s="486"/>
      <c r="QPK2" s="486"/>
      <c r="QPL2" s="486"/>
      <c r="QPM2" s="486"/>
      <c r="QPN2" s="486"/>
      <c r="QPO2" s="486"/>
      <c r="QPP2" s="486"/>
      <c r="QPQ2" s="486"/>
      <c r="QPR2" s="486"/>
      <c r="QPS2" s="486"/>
      <c r="QPT2" s="486"/>
      <c r="QPU2" s="486"/>
      <c r="QPV2" s="486"/>
      <c r="QPW2" s="486"/>
      <c r="QPX2" s="486"/>
      <c r="QPY2" s="486"/>
      <c r="QPZ2" s="486"/>
      <c r="QQA2" s="486"/>
      <c r="QQB2" s="486"/>
      <c r="QQC2" s="486"/>
      <c r="QQD2" s="486"/>
      <c r="QQE2" s="486"/>
      <c r="QQF2" s="486"/>
      <c r="QQG2" s="486"/>
      <c r="QQH2" s="486"/>
      <c r="QQI2" s="486"/>
      <c r="QQJ2" s="486"/>
      <c r="QQK2" s="486"/>
      <c r="QQL2" s="486"/>
      <c r="QQM2" s="486"/>
      <c r="QQN2" s="486"/>
      <c r="QQO2" s="486"/>
      <c r="QQP2" s="486"/>
      <c r="QQQ2" s="486"/>
      <c r="QQR2" s="486"/>
      <c r="QQS2" s="486"/>
      <c r="QQT2" s="486"/>
      <c r="QQU2" s="486"/>
      <c r="QQV2" s="486"/>
      <c r="QQW2" s="486"/>
      <c r="QQX2" s="486"/>
      <c r="QQY2" s="486"/>
      <c r="QQZ2" s="486"/>
      <c r="QRA2" s="486"/>
      <c r="QRB2" s="486"/>
      <c r="QRC2" s="486"/>
      <c r="QRD2" s="486"/>
      <c r="QRE2" s="486"/>
      <c r="QRF2" s="486"/>
      <c r="QRG2" s="486"/>
      <c r="QRH2" s="486"/>
      <c r="QRI2" s="486"/>
      <c r="QRJ2" s="486"/>
      <c r="QRK2" s="486"/>
      <c r="QRL2" s="486"/>
      <c r="QRM2" s="486"/>
      <c r="QRN2" s="486"/>
      <c r="QRO2" s="486"/>
      <c r="QRP2" s="486"/>
      <c r="QRQ2" s="486"/>
      <c r="QRR2" s="486"/>
      <c r="QRS2" s="486"/>
      <c r="QRT2" s="486"/>
      <c r="QRU2" s="486"/>
      <c r="QRV2" s="486"/>
      <c r="QRW2" s="486"/>
      <c r="QRX2" s="486"/>
      <c r="QRY2" s="486"/>
      <c r="QRZ2" s="486"/>
      <c r="QSA2" s="486"/>
      <c r="QSB2" s="486"/>
      <c r="QSC2" s="486"/>
      <c r="QSD2" s="486"/>
      <c r="QSE2" s="486"/>
      <c r="QSF2" s="486"/>
      <c r="QSG2" s="486"/>
      <c r="QSH2" s="486"/>
      <c r="QSI2" s="486"/>
      <c r="QSJ2" s="486"/>
      <c r="QSK2" s="486"/>
      <c r="QSL2" s="486"/>
      <c r="QSM2" s="486"/>
      <c r="QSN2" s="486"/>
      <c r="QSO2" s="486"/>
      <c r="QSP2" s="486"/>
      <c r="QSQ2" s="486"/>
      <c r="QSR2" s="486"/>
      <c r="QSS2" s="486"/>
      <c r="QST2" s="486"/>
      <c r="QSU2" s="486"/>
      <c r="QSV2" s="486"/>
      <c r="QSW2" s="486"/>
      <c r="QSX2" s="486"/>
      <c r="QSY2" s="486"/>
      <c r="QSZ2" s="486"/>
      <c r="QTA2" s="486"/>
      <c r="QTB2" s="486"/>
      <c r="QTC2" s="486"/>
      <c r="QTD2" s="486"/>
      <c r="QTE2" s="486"/>
      <c r="QTF2" s="486"/>
      <c r="QTG2" s="486"/>
      <c r="QTH2" s="486"/>
      <c r="QTI2" s="486"/>
      <c r="QTJ2" s="486"/>
      <c r="QTK2" s="486"/>
      <c r="QTL2" s="486"/>
      <c r="QTM2" s="486"/>
      <c r="QTN2" s="486"/>
      <c r="QTO2" s="486"/>
      <c r="QTP2" s="486"/>
      <c r="QTQ2" s="486"/>
      <c r="QTR2" s="486"/>
      <c r="QTS2" s="486"/>
      <c r="QTT2" s="486"/>
      <c r="QTU2" s="486"/>
      <c r="QTV2" s="486"/>
      <c r="QTW2" s="486"/>
      <c r="QTX2" s="486"/>
      <c r="QTY2" s="486"/>
      <c r="QTZ2" s="486"/>
      <c r="QUA2" s="486"/>
      <c r="QUB2" s="486"/>
      <c r="QUC2" s="486"/>
      <c r="QUD2" s="486"/>
      <c r="QUE2" s="486"/>
      <c r="QUF2" s="486"/>
      <c r="QUG2" s="486"/>
      <c r="QUH2" s="486"/>
      <c r="QUI2" s="486"/>
      <c r="QUJ2" s="486"/>
      <c r="QUK2" s="486"/>
      <c r="QUL2" s="486"/>
      <c r="QUM2" s="486"/>
      <c r="QUN2" s="486"/>
      <c r="QUO2" s="486"/>
      <c r="QUP2" s="486"/>
      <c r="QUQ2" s="486"/>
      <c r="QUR2" s="486"/>
      <c r="QUS2" s="486"/>
      <c r="QUT2" s="486"/>
      <c r="QUU2" s="486"/>
      <c r="QUV2" s="486"/>
      <c r="QUW2" s="486"/>
      <c r="QUX2" s="486"/>
      <c r="QUY2" s="486"/>
      <c r="QUZ2" s="486"/>
      <c r="QVA2" s="486"/>
      <c r="QVB2" s="486"/>
      <c r="QVC2" s="486"/>
      <c r="QVD2" s="486"/>
      <c r="QVE2" s="486"/>
      <c r="QVF2" s="486"/>
      <c r="QVG2" s="486"/>
      <c r="QVH2" s="486"/>
      <c r="QVI2" s="486"/>
      <c r="QVJ2" s="486"/>
      <c r="QVK2" s="486"/>
      <c r="QVL2" s="486"/>
      <c r="QVM2" s="486"/>
      <c r="QVN2" s="486"/>
      <c r="QVO2" s="486"/>
      <c r="QVP2" s="486"/>
      <c r="QVQ2" s="486"/>
      <c r="QVR2" s="486"/>
      <c r="QVS2" s="486"/>
      <c r="QVT2" s="486"/>
      <c r="QVU2" s="486"/>
      <c r="QVV2" s="486"/>
      <c r="QVW2" s="486"/>
      <c r="QVX2" s="486"/>
      <c r="QVY2" s="486"/>
      <c r="QVZ2" s="486"/>
      <c r="QWA2" s="486"/>
      <c r="QWB2" s="486"/>
      <c r="QWC2" s="486"/>
      <c r="QWD2" s="486"/>
      <c r="QWE2" s="486"/>
      <c r="QWF2" s="486"/>
      <c r="QWG2" s="486"/>
      <c r="QWH2" s="486"/>
      <c r="QWI2" s="486"/>
      <c r="QWJ2" s="486"/>
      <c r="QWK2" s="486"/>
      <c r="QWL2" s="486"/>
      <c r="QWM2" s="486"/>
      <c r="QWN2" s="486"/>
      <c r="QWO2" s="486"/>
      <c r="QWP2" s="486"/>
      <c r="QWQ2" s="486"/>
      <c r="QWR2" s="486"/>
      <c r="QWS2" s="486"/>
      <c r="QWT2" s="486"/>
      <c r="QWU2" s="486"/>
      <c r="QWV2" s="486"/>
      <c r="QWW2" s="486"/>
      <c r="QWX2" s="486"/>
      <c r="QWY2" s="486"/>
      <c r="QWZ2" s="486"/>
      <c r="QXA2" s="486"/>
      <c r="QXB2" s="486"/>
      <c r="QXC2" s="486"/>
      <c r="QXD2" s="486"/>
      <c r="QXE2" s="486"/>
      <c r="QXF2" s="486"/>
      <c r="QXG2" s="486"/>
      <c r="QXH2" s="486"/>
      <c r="QXI2" s="486"/>
      <c r="QXJ2" s="486"/>
      <c r="QXK2" s="486"/>
      <c r="QXL2" s="486"/>
      <c r="QXM2" s="486"/>
      <c r="QXN2" s="486"/>
      <c r="QXO2" s="486"/>
      <c r="QXP2" s="486"/>
      <c r="QXQ2" s="486"/>
      <c r="QXR2" s="486"/>
      <c r="QXS2" s="486"/>
      <c r="QXT2" s="486"/>
      <c r="QXU2" s="486"/>
      <c r="QXV2" s="486"/>
      <c r="QXW2" s="486"/>
      <c r="QXX2" s="486"/>
      <c r="QXY2" s="486"/>
      <c r="QXZ2" s="486"/>
      <c r="QYA2" s="486"/>
      <c r="QYB2" s="486"/>
      <c r="QYC2" s="486"/>
      <c r="QYD2" s="486"/>
      <c r="QYE2" s="486"/>
      <c r="QYF2" s="486"/>
      <c r="QYG2" s="486"/>
      <c r="QYH2" s="486"/>
      <c r="QYI2" s="486"/>
      <c r="QYJ2" s="486"/>
      <c r="QYK2" s="486"/>
      <c r="QYL2" s="486"/>
      <c r="QYM2" s="486"/>
      <c r="QYN2" s="486"/>
      <c r="QYO2" s="486"/>
      <c r="QYP2" s="486"/>
      <c r="QYQ2" s="486"/>
      <c r="QYR2" s="486"/>
      <c r="QYS2" s="486"/>
      <c r="QYT2" s="486"/>
      <c r="QYU2" s="486"/>
      <c r="QYV2" s="486"/>
      <c r="QYW2" s="486"/>
      <c r="QYX2" s="486"/>
      <c r="QYY2" s="486"/>
      <c r="QYZ2" s="486"/>
      <c r="QZA2" s="486"/>
      <c r="QZB2" s="486"/>
      <c r="QZC2" s="486"/>
      <c r="QZD2" s="486"/>
      <c r="QZE2" s="486"/>
      <c r="QZF2" s="486"/>
      <c r="QZG2" s="486"/>
      <c r="QZH2" s="486"/>
      <c r="QZI2" s="486"/>
      <c r="QZJ2" s="486"/>
      <c r="QZK2" s="486"/>
      <c r="QZL2" s="486"/>
      <c r="QZM2" s="486"/>
      <c r="QZN2" s="486"/>
      <c r="QZO2" s="486"/>
      <c r="QZP2" s="486"/>
      <c r="QZQ2" s="486"/>
      <c r="QZR2" s="486"/>
      <c r="QZS2" s="486"/>
      <c r="QZT2" s="486"/>
      <c r="QZU2" s="486"/>
      <c r="QZV2" s="486"/>
      <c r="QZW2" s="486"/>
      <c r="QZX2" s="486"/>
      <c r="QZY2" s="486"/>
      <c r="QZZ2" s="486"/>
      <c r="RAA2" s="486"/>
      <c r="RAB2" s="486"/>
      <c r="RAC2" s="486"/>
      <c r="RAD2" s="486"/>
      <c r="RAE2" s="486"/>
      <c r="RAF2" s="486"/>
      <c r="RAG2" s="486"/>
      <c r="RAH2" s="486"/>
      <c r="RAI2" s="486"/>
      <c r="RAJ2" s="486"/>
      <c r="RAK2" s="486"/>
      <c r="RAL2" s="486"/>
      <c r="RAM2" s="486"/>
      <c r="RAN2" s="486"/>
      <c r="RAO2" s="486"/>
      <c r="RAP2" s="486"/>
      <c r="RAQ2" s="486"/>
      <c r="RAR2" s="486"/>
      <c r="RAS2" s="486"/>
      <c r="RAT2" s="486"/>
      <c r="RAU2" s="486"/>
      <c r="RAV2" s="486"/>
      <c r="RAW2" s="486"/>
      <c r="RAX2" s="486"/>
      <c r="RAY2" s="486"/>
      <c r="RAZ2" s="486"/>
      <c r="RBA2" s="486"/>
      <c r="RBB2" s="486"/>
      <c r="RBC2" s="486"/>
      <c r="RBD2" s="486"/>
      <c r="RBE2" s="486"/>
      <c r="RBF2" s="486"/>
      <c r="RBG2" s="486"/>
      <c r="RBH2" s="486"/>
      <c r="RBI2" s="486"/>
      <c r="RBJ2" s="486"/>
      <c r="RBK2" s="486"/>
      <c r="RBL2" s="486"/>
      <c r="RBM2" s="486"/>
      <c r="RBN2" s="486"/>
      <c r="RBO2" s="486"/>
      <c r="RBP2" s="486"/>
      <c r="RBQ2" s="486"/>
      <c r="RBR2" s="486"/>
      <c r="RBS2" s="486"/>
      <c r="RBT2" s="486"/>
      <c r="RBU2" s="486"/>
      <c r="RBV2" s="486"/>
      <c r="RBW2" s="486"/>
      <c r="RBX2" s="486"/>
      <c r="RBY2" s="486"/>
      <c r="RBZ2" s="486"/>
      <c r="RCA2" s="486"/>
      <c r="RCB2" s="486"/>
      <c r="RCC2" s="486"/>
      <c r="RCD2" s="486"/>
      <c r="RCE2" s="486"/>
      <c r="RCF2" s="486"/>
      <c r="RCG2" s="486"/>
      <c r="RCH2" s="486"/>
      <c r="RCI2" s="486"/>
      <c r="RCJ2" s="486"/>
      <c r="RCK2" s="486"/>
      <c r="RCL2" s="486"/>
      <c r="RCM2" s="486"/>
      <c r="RCN2" s="486"/>
      <c r="RCO2" s="486"/>
      <c r="RCP2" s="486"/>
      <c r="RCQ2" s="486"/>
      <c r="RCR2" s="486"/>
      <c r="RCS2" s="486"/>
      <c r="RCT2" s="486"/>
      <c r="RCU2" s="486"/>
      <c r="RCV2" s="486"/>
      <c r="RCW2" s="486"/>
      <c r="RCX2" s="486"/>
      <c r="RCY2" s="486"/>
      <c r="RCZ2" s="486"/>
      <c r="RDA2" s="486"/>
      <c r="RDB2" s="486"/>
      <c r="RDC2" s="486"/>
      <c r="RDD2" s="486"/>
      <c r="RDE2" s="486"/>
      <c r="RDF2" s="486"/>
      <c r="RDG2" s="486"/>
      <c r="RDH2" s="486"/>
      <c r="RDI2" s="486"/>
      <c r="RDJ2" s="486"/>
      <c r="RDK2" s="486"/>
      <c r="RDL2" s="486"/>
      <c r="RDM2" s="486"/>
      <c r="RDN2" s="486"/>
      <c r="RDO2" s="486"/>
      <c r="RDP2" s="486"/>
      <c r="RDQ2" s="486"/>
      <c r="RDR2" s="486"/>
      <c r="RDS2" s="486"/>
      <c r="RDT2" s="486"/>
      <c r="RDU2" s="486"/>
      <c r="RDV2" s="486"/>
      <c r="RDW2" s="486"/>
      <c r="RDX2" s="486"/>
      <c r="RDY2" s="486"/>
      <c r="RDZ2" s="486"/>
      <c r="REA2" s="486"/>
      <c r="REB2" s="486"/>
      <c r="REC2" s="486"/>
      <c r="RED2" s="486"/>
      <c r="REE2" s="486"/>
      <c r="REF2" s="486"/>
      <c r="REG2" s="486"/>
      <c r="REH2" s="486"/>
      <c r="REI2" s="486"/>
      <c r="REJ2" s="486"/>
      <c r="REK2" s="486"/>
      <c r="REL2" s="486"/>
      <c r="REM2" s="486"/>
      <c r="REN2" s="486"/>
      <c r="REO2" s="486"/>
      <c r="REP2" s="486"/>
      <c r="REQ2" s="486"/>
      <c r="RER2" s="486"/>
      <c r="RES2" s="486"/>
      <c r="RET2" s="486"/>
      <c r="REU2" s="486"/>
      <c r="REV2" s="486"/>
      <c r="REW2" s="486"/>
      <c r="REX2" s="486"/>
      <c r="REY2" s="486"/>
      <c r="REZ2" s="486"/>
      <c r="RFA2" s="486"/>
      <c r="RFB2" s="486"/>
      <c r="RFC2" s="486"/>
      <c r="RFD2" s="486"/>
      <c r="RFE2" s="486"/>
      <c r="RFF2" s="486"/>
      <c r="RFG2" s="486"/>
      <c r="RFH2" s="486"/>
      <c r="RFI2" s="486"/>
      <c r="RFJ2" s="486"/>
      <c r="RFK2" s="486"/>
      <c r="RFL2" s="486"/>
      <c r="RFM2" s="486"/>
      <c r="RFN2" s="486"/>
      <c r="RFO2" s="486"/>
      <c r="RFP2" s="486"/>
      <c r="RFQ2" s="486"/>
      <c r="RFR2" s="486"/>
      <c r="RFS2" s="486"/>
      <c r="RFT2" s="486"/>
      <c r="RFU2" s="486"/>
      <c r="RFV2" s="486"/>
      <c r="RFW2" s="486"/>
      <c r="RFX2" s="486"/>
      <c r="RFY2" s="486"/>
      <c r="RFZ2" s="486"/>
      <c r="RGA2" s="486"/>
      <c r="RGB2" s="486"/>
      <c r="RGC2" s="486"/>
      <c r="RGD2" s="486"/>
      <c r="RGE2" s="486"/>
      <c r="RGF2" s="486"/>
      <c r="RGG2" s="486"/>
      <c r="RGH2" s="486"/>
      <c r="RGI2" s="486"/>
      <c r="RGJ2" s="486"/>
      <c r="RGK2" s="486"/>
      <c r="RGL2" s="486"/>
      <c r="RGM2" s="486"/>
      <c r="RGN2" s="486"/>
      <c r="RGO2" s="486"/>
      <c r="RGP2" s="486"/>
      <c r="RGQ2" s="486"/>
      <c r="RGR2" s="486"/>
      <c r="RGS2" s="486"/>
      <c r="RGT2" s="486"/>
      <c r="RGU2" s="486"/>
      <c r="RGV2" s="486"/>
      <c r="RGW2" s="486"/>
      <c r="RGX2" s="486"/>
      <c r="RGY2" s="486"/>
      <c r="RGZ2" s="486"/>
      <c r="RHA2" s="486"/>
      <c r="RHB2" s="486"/>
      <c r="RHC2" s="486"/>
      <c r="RHD2" s="486"/>
      <c r="RHE2" s="486"/>
      <c r="RHF2" s="486"/>
      <c r="RHG2" s="486"/>
      <c r="RHH2" s="486"/>
      <c r="RHI2" s="486"/>
      <c r="RHJ2" s="486"/>
      <c r="RHK2" s="486"/>
      <c r="RHL2" s="486"/>
      <c r="RHM2" s="486"/>
      <c r="RHN2" s="486"/>
      <c r="RHO2" s="486"/>
      <c r="RHP2" s="486"/>
      <c r="RHQ2" s="486"/>
      <c r="RHR2" s="486"/>
      <c r="RHS2" s="486"/>
      <c r="RHT2" s="486"/>
      <c r="RHU2" s="486"/>
      <c r="RHV2" s="486"/>
      <c r="RHW2" s="486"/>
      <c r="RHX2" s="486"/>
      <c r="RHY2" s="486"/>
      <c r="RHZ2" s="486"/>
      <c r="RIA2" s="486"/>
      <c r="RIB2" s="486"/>
      <c r="RIC2" s="486"/>
      <c r="RID2" s="486"/>
      <c r="RIE2" s="486"/>
      <c r="RIF2" s="486"/>
      <c r="RIG2" s="486"/>
      <c r="RIH2" s="486"/>
      <c r="RII2" s="486"/>
      <c r="RIJ2" s="486"/>
      <c r="RIK2" s="486"/>
      <c r="RIL2" s="486"/>
      <c r="RIM2" s="486"/>
      <c r="RIN2" s="486"/>
      <c r="RIO2" s="486"/>
      <c r="RIP2" s="486"/>
      <c r="RIQ2" s="486"/>
      <c r="RIR2" s="486"/>
      <c r="RIS2" s="486"/>
      <c r="RIT2" s="486"/>
      <c r="RIU2" s="486"/>
      <c r="RIV2" s="486"/>
      <c r="RIW2" s="486"/>
      <c r="RIX2" s="486"/>
      <c r="RIY2" s="486"/>
      <c r="RIZ2" s="486"/>
      <c r="RJA2" s="486"/>
      <c r="RJB2" s="486"/>
      <c r="RJC2" s="486"/>
      <c r="RJD2" s="486"/>
      <c r="RJE2" s="486"/>
      <c r="RJF2" s="486"/>
      <c r="RJG2" s="486"/>
      <c r="RJH2" s="486"/>
      <c r="RJI2" s="486"/>
      <c r="RJJ2" s="486"/>
      <c r="RJK2" s="486"/>
      <c r="RJL2" s="486"/>
      <c r="RJM2" s="486"/>
      <c r="RJN2" s="486"/>
      <c r="RJO2" s="486"/>
      <c r="RJP2" s="486"/>
      <c r="RJQ2" s="486"/>
      <c r="RJR2" s="486"/>
      <c r="RJS2" s="486"/>
      <c r="RJT2" s="486"/>
      <c r="RJU2" s="486"/>
      <c r="RJV2" s="486"/>
      <c r="RJW2" s="486"/>
      <c r="RJX2" s="486"/>
      <c r="RJY2" s="486"/>
      <c r="RJZ2" s="486"/>
      <c r="RKA2" s="486"/>
      <c r="RKB2" s="486"/>
      <c r="RKC2" s="486"/>
      <c r="RKD2" s="486"/>
      <c r="RKE2" s="486"/>
      <c r="RKF2" s="486"/>
      <c r="RKG2" s="486"/>
      <c r="RKH2" s="486"/>
      <c r="RKI2" s="486"/>
      <c r="RKJ2" s="486"/>
      <c r="RKK2" s="486"/>
      <c r="RKL2" s="486"/>
      <c r="RKM2" s="486"/>
      <c r="RKN2" s="486"/>
      <c r="RKO2" s="486"/>
      <c r="RKP2" s="486"/>
      <c r="RKQ2" s="486"/>
      <c r="RKR2" s="486"/>
      <c r="RKS2" s="486"/>
      <c r="RKT2" s="486"/>
      <c r="RKU2" s="486"/>
      <c r="RKV2" s="486"/>
      <c r="RKW2" s="486"/>
      <c r="RKX2" s="486"/>
      <c r="RKY2" s="486"/>
      <c r="RKZ2" s="486"/>
      <c r="RLA2" s="486"/>
      <c r="RLB2" s="486"/>
      <c r="RLC2" s="486"/>
      <c r="RLD2" s="486"/>
      <c r="RLE2" s="486"/>
      <c r="RLF2" s="486"/>
      <c r="RLG2" s="486"/>
      <c r="RLH2" s="486"/>
      <c r="RLI2" s="486"/>
      <c r="RLJ2" s="486"/>
      <c r="RLK2" s="486"/>
      <c r="RLL2" s="486"/>
      <c r="RLM2" s="486"/>
      <c r="RLN2" s="486"/>
      <c r="RLO2" s="486"/>
      <c r="RLP2" s="486"/>
      <c r="RLQ2" s="486"/>
      <c r="RLR2" s="486"/>
      <c r="RLS2" s="486"/>
      <c r="RLT2" s="486"/>
      <c r="RLU2" s="486"/>
      <c r="RLV2" s="486"/>
      <c r="RLW2" s="486"/>
      <c r="RLX2" s="486"/>
      <c r="RLY2" s="486"/>
      <c r="RLZ2" s="486"/>
      <c r="RMA2" s="486"/>
      <c r="RMB2" s="486"/>
      <c r="RMC2" s="486"/>
      <c r="RMD2" s="486"/>
      <c r="RME2" s="486"/>
      <c r="RMF2" s="486"/>
      <c r="RMG2" s="486"/>
      <c r="RMH2" s="486"/>
      <c r="RMI2" s="486"/>
      <c r="RMJ2" s="486"/>
      <c r="RMK2" s="486"/>
      <c r="RML2" s="486"/>
      <c r="RMM2" s="486"/>
      <c r="RMN2" s="486"/>
      <c r="RMO2" s="486"/>
      <c r="RMP2" s="486"/>
      <c r="RMQ2" s="486"/>
      <c r="RMR2" s="486"/>
      <c r="RMS2" s="486"/>
      <c r="RMT2" s="486"/>
      <c r="RMU2" s="486"/>
      <c r="RMV2" s="486"/>
      <c r="RMW2" s="486"/>
      <c r="RMX2" s="486"/>
      <c r="RMY2" s="486"/>
      <c r="RMZ2" s="486"/>
      <c r="RNA2" s="486"/>
      <c r="RNB2" s="486"/>
      <c r="RNC2" s="486"/>
      <c r="RND2" s="486"/>
      <c r="RNE2" s="486"/>
      <c r="RNF2" s="486"/>
      <c r="RNG2" s="486"/>
      <c r="RNH2" s="486"/>
      <c r="RNI2" s="486"/>
      <c r="RNJ2" s="486"/>
      <c r="RNK2" s="486"/>
      <c r="RNL2" s="486"/>
      <c r="RNM2" s="486"/>
      <c r="RNN2" s="486"/>
      <c r="RNO2" s="486"/>
      <c r="RNP2" s="486"/>
      <c r="RNQ2" s="486"/>
      <c r="RNR2" s="486"/>
      <c r="RNS2" s="486"/>
      <c r="RNT2" s="486"/>
      <c r="RNU2" s="486"/>
      <c r="RNV2" s="486"/>
      <c r="RNW2" s="486"/>
      <c r="RNX2" s="486"/>
      <c r="RNY2" s="486"/>
      <c r="RNZ2" s="486"/>
      <c r="ROA2" s="486"/>
      <c r="ROB2" s="486"/>
      <c r="ROC2" s="486"/>
      <c r="ROD2" s="486"/>
      <c r="ROE2" s="486"/>
      <c r="ROF2" s="486"/>
      <c r="ROG2" s="486"/>
      <c r="ROH2" s="486"/>
      <c r="ROI2" s="486"/>
      <c r="ROJ2" s="486"/>
      <c r="ROK2" s="486"/>
      <c r="ROL2" s="486"/>
      <c r="ROM2" s="486"/>
      <c r="RON2" s="486"/>
      <c r="ROO2" s="486"/>
      <c r="ROP2" s="486"/>
      <c r="ROQ2" s="486"/>
      <c r="ROR2" s="486"/>
      <c r="ROS2" s="486"/>
      <c r="ROT2" s="486"/>
      <c r="ROU2" s="486"/>
      <c r="ROV2" s="486"/>
      <c r="ROW2" s="486"/>
      <c r="ROX2" s="486"/>
      <c r="ROY2" s="486"/>
      <c r="ROZ2" s="486"/>
      <c r="RPA2" s="486"/>
      <c r="RPB2" s="486"/>
      <c r="RPC2" s="486"/>
      <c r="RPD2" s="486"/>
      <c r="RPE2" s="486"/>
      <c r="RPF2" s="486"/>
      <c r="RPG2" s="486"/>
      <c r="RPH2" s="486"/>
      <c r="RPI2" s="486"/>
      <c r="RPJ2" s="486"/>
      <c r="RPK2" s="486"/>
      <c r="RPL2" s="486"/>
      <c r="RPM2" s="486"/>
      <c r="RPN2" s="486"/>
      <c r="RPO2" s="486"/>
      <c r="RPP2" s="486"/>
      <c r="RPQ2" s="486"/>
      <c r="RPR2" s="486"/>
      <c r="RPS2" s="486"/>
      <c r="RPT2" s="486"/>
      <c r="RPU2" s="486"/>
      <c r="RPV2" s="486"/>
      <c r="RPW2" s="486"/>
      <c r="RPX2" s="486"/>
      <c r="RPY2" s="486"/>
      <c r="RPZ2" s="486"/>
      <c r="RQA2" s="486"/>
      <c r="RQB2" s="486"/>
      <c r="RQC2" s="486"/>
      <c r="RQD2" s="486"/>
      <c r="RQE2" s="486"/>
      <c r="RQF2" s="486"/>
      <c r="RQG2" s="486"/>
      <c r="RQH2" s="486"/>
      <c r="RQI2" s="486"/>
      <c r="RQJ2" s="486"/>
      <c r="RQK2" s="486"/>
      <c r="RQL2" s="486"/>
      <c r="RQM2" s="486"/>
      <c r="RQN2" s="486"/>
      <c r="RQO2" s="486"/>
      <c r="RQP2" s="486"/>
      <c r="RQQ2" s="486"/>
      <c r="RQR2" s="486"/>
      <c r="RQS2" s="486"/>
      <c r="RQT2" s="486"/>
      <c r="RQU2" s="486"/>
      <c r="RQV2" s="486"/>
      <c r="RQW2" s="486"/>
      <c r="RQX2" s="486"/>
      <c r="RQY2" s="486"/>
      <c r="RQZ2" s="486"/>
      <c r="RRA2" s="486"/>
      <c r="RRB2" s="486"/>
      <c r="RRC2" s="486"/>
      <c r="RRD2" s="486"/>
      <c r="RRE2" s="486"/>
      <c r="RRF2" s="486"/>
      <c r="RRG2" s="486"/>
      <c r="RRH2" s="486"/>
      <c r="RRI2" s="486"/>
      <c r="RRJ2" s="486"/>
      <c r="RRK2" s="486"/>
      <c r="RRL2" s="486"/>
      <c r="RRM2" s="486"/>
      <c r="RRN2" s="486"/>
      <c r="RRO2" s="486"/>
      <c r="RRP2" s="486"/>
      <c r="RRQ2" s="486"/>
      <c r="RRR2" s="486"/>
      <c r="RRS2" s="486"/>
      <c r="RRT2" s="486"/>
      <c r="RRU2" s="486"/>
      <c r="RRV2" s="486"/>
      <c r="RRW2" s="486"/>
      <c r="RRX2" s="486"/>
      <c r="RRY2" s="486"/>
      <c r="RRZ2" s="486"/>
      <c r="RSA2" s="486"/>
      <c r="RSB2" s="486"/>
      <c r="RSC2" s="486"/>
      <c r="RSD2" s="486"/>
      <c r="RSE2" s="486"/>
      <c r="RSF2" s="486"/>
      <c r="RSG2" s="486"/>
      <c r="RSH2" s="486"/>
      <c r="RSI2" s="486"/>
      <c r="RSJ2" s="486"/>
      <c r="RSK2" s="486"/>
      <c r="RSL2" s="486"/>
      <c r="RSM2" s="486"/>
      <c r="RSN2" s="486"/>
      <c r="RSO2" s="486"/>
      <c r="RSP2" s="486"/>
      <c r="RSQ2" s="486"/>
      <c r="RSR2" s="486"/>
      <c r="RSS2" s="486"/>
      <c r="RST2" s="486"/>
      <c r="RSU2" s="486"/>
      <c r="RSV2" s="486"/>
      <c r="RSW2" s="486"/>
      <c r="RSX2" s="486"/>
      <c r="RSY2" s="486"/>
      <c r="RSZ2" s="486"/>
      <c r="RTA2" s="486"/>
      <c r="RTB2" s="486"/>
      <c r="RTC2" s="486"/>
      <c r="RTD2" s="486"/>
      <c r="RTE2" s="486"/>
      <c r="RTF2" s="486"/>
      <c r="RTG2" s="486"/>
      <c r="RTH2" s="486"/>
      <c r="RTI2" s="486"/>
      <c r="RTJ2" s="486"/>
      <c r="RTK2" s="486"/>
      <c r="RTL2" s="486"/>
      <c r="RTM2" s="486"/>
      <c r="RTN2" s="486"/>
      <c r="RTO2" s="486"/>
      <c r="RTP2" s="486"/>
      <c r="RTQ2" s="486"/>
      <c r="RTR2" s="486"/>
      <c r="RTS2" s="486"/>
      <c r="RTT2" s="486"/>
      <c r="RTU2" s="486"/>
      <c r="RTV2" s="486"/>
      <c r="RTW2" s="486"/>
      <c r="RTX2" s="486"/>
      <c r="RTY2" s="486"/>
      <c r="RTZ2" s="486"/>
      <c r="RUA2" s="486"/>
      <c r="RUB2" s="486"/>
      <c r="RUC2" s="486"/>
      <c r="RUD2" s="486"/>
      <c r="RUE2" s="486"/>
      <c r="RUF2" s="486"/>
      <c r="RUG2" s="486"/>
      <c r="RUH2" s="486"/>
      <c r="RUI2" s="486"/>
      <c r="RUJ2" s="486"/>
      <c r="RUK2" s="486"/>
      <c r="RUL2" s="486"/>
      <c r="RUM2" s="486"/>
      <c r="RUN2" s="486"/>
      <c r="RUO2" s="486"/>
      <c r="RUP2" s="486"/>
      <c r="RUQ2" s="486"/>
      <c r="RUR2" s="486"/>
      <c r="RUS2" s="486"/>
      <c r="RUT2" s="486"/>
      <c r="RUU2" s="486"/>
      <c r="RUV2" s="486"/>
      <c r="RUW2" s="486"/>
      <c r="RUX2" s="486"/>
      <c r="RUY2" s="486"/>
      <c r="RUZ2" s="486"/>
      <c r="RVA2" s="486"/>
      <c r="RVB2" s="486"/>
      <c r="RVC2" s="486"/>
      <c r="RVD2" s="486"/>
      <c r="RVE2" s="486"/>
      <c r="RVF2" s="486"/>
      <c r="RVG2" s="486"/>
      <c r="RVH2" s="486"/>
      <c r="RVI2" s="486"/>
      <c r="RVJ2" s="486"/>
      <c r="RVK2" s="486"/>
      <c r="RVL2" s="486"/>
      <c r="RVM2" s="486"/>
      <c r="RVN2" s="486"/>
      <c r="RVO2" s="486"/>
      <c r="RVP2" s="486"/>
      <c r="RVQ2" s="486"/>
      <c r="RVR2" s="486"/>
      <c r="RVS2" s="486"/>
      <c r="RVT2" s="486"/>
      <c r="RVU2" s="486"/>
      <c r="RVV2" s="486"/>
      <c r="RVW2" s="486"/>
      <c r="RVX2" s="486"/>
      <c r="RVY2" s="486"/>
      <c r="RVZ2" s="486"/>
      <c r="RWA2" s="486"/>
      <c r="RWB2" s="486"/>
      <c r="RWC2" s="486"/>
      <c r="RWD2" s="486"/>
      <c r="RWE2" s="486"/>
      <c r="RWF2" s="486"/>
      <c r="RWG2" s="486"/>
      <c r="RWH2" s="486"/>
      <c r="RWI2" s="486"/>
      <c r="RWJ2" s="486"/>
      <c r="RWK2" s="486"/>
      <c r="RWL2" s="486"/>
      <c r="RWM2" s="486"/>
      <c r="RWN2" s="486"/>
      <c r="RWO2" s="486"/>
      <c r="RWP2" s="486"/>
      <c r="RWQ2" s="486"/>
      <c r="RWR2" s="486"/>
      <c r="RWS2" s="486"/>
      <c r="RWT2" s="486"/>
      <c r="RWU2" s="486"/>
      <c r="RWV2" s="486"/>
      <c r="RWW2" s="486"/>
      <c r="RWX2" s="486"/>
      <c r="RWY2" s="486"/>
      <c r="RWZ2" s="486"/>
      <c r="RXA2" s="486"/>
      <c r="RXB2" s="486"/>
      <c r="RXC2" s="486"/>
      <c r="RXD2" s="486"/>
      <c r="RXE2" s="486"/>
      <c r="RXF2" s="486"/>
      <c r="RXG2" s="486"/>
      <c r="RXH2" s="486"/>
      <c r="RXI2" s="486"/>
      <c r="RXJ2" s="486"/>
      <c r="RXK2" s="486"/>
      <c r="RXL2" s="486"/>
      <c r="RXM2" s="486"/>
      <c r="RXN2" s="486"/>
      <c r="RXO2" s="486"/>
      <c r="RXP2" s="486"/>
      <c r="RXQ2" s="486"/>
      <c r="RXR2" s="486"/>
      <c r="RXS2" s="486"/>
      <c r="RXT2" s="486"/>
      <c r="RXU2" s="486"/>
      <c r="RXV2" s="486"/>
      <c r="RXW2" s="486"/>
      <c r="RXX2" s="486"/>
      <c r="RXY2" s="486"/>
      <c r="RXZ2" s="486"/>
      <c r="RYA2" s="486"/>
      <c r="RYB2" s="486"/>
      <c r="RYC2" s="486"/>
      <c r="RYD2" s="486"/>
      <c r="RYE2" s="486"/>
      <c r="RYF2" s="486"/>
      <c r="RYG2" s="486"/>
      <c r="RYH2" s="486"/>
      <c r="RYI2" s="486"/>
      <c r="RYJ2" s="486"/>
      <c r="RYK2" s="486"/>
      <c r="RYL2" s="486"/>
      <c r="RYM2" s="486"/>
      <c r="RYN2" s="486"/>
      <c r="RYO2" s="486"/>
      <c r="RYP2" s="486"/>
      <c r="RYQ2" s="486"/>
      <c r="RYR2" s="486"/>
      <c r="RYS2" s="486"/>
      <c r="RYT2" s="486"/>
      <c r="RYU2" s="486"/>
      <c r="RYV2" s="486"/>
      <c r="RYW2" s="486"/>
      <c r="RYX2" s="486"/>
      <c r="RYY2" s="486"/>
      <c r="RYZ2" s="486"/>
      <c r="RZA2" s="486"/>
      <c r="RZB2" s="486"/>
      <c r="RZC2" s="486"/>
      <c r="RZD2" s="486"/>
      <c r="RZE2" s="486"/>
      <c r="RZF2" s="486"/>
      <c r="RZG2" s="486"/>
      <c r="RZH2" s="486"/>
      <c r="RZI2" s="486"/>
      <c r="RZJ2" s="486"/>
      <c r="RZK2" s="486"/>
      <c r="RZL2" s="486"/>
      <c r="RZM2" s="486"/>
      <c r="RZN2" s="486"/>
      <c r="RZO2" s="486"/>
      <c r="RZP2" s="486"/>
      <c r="RZQ2" s="486"/>
      <c r="RZR2" s="486"/>
      <c r="RZS2" s="486"/>
      <c r="RZT2" s="486"/>
      <c r="RZU2" s="486"/>
      <c r="RZV2" s="486"/>
      <c r="RZW2" s="486"/>
      <c r="RZX2" s="486"/>
      <c r="RZY2" s="486"/>
      <c r="RZZ2" s="486"/>
      <c r="SAA2" s="486"/>
      <c r="SAB2" s="486"/>
      <c r="SAC2" s="486"/>
      <c r="SAD2" s="486"/>
      <c r="SAE2" s="486"/>
      <c r="SAF2" s="486"/>
      <c r="SAG2" s="486"/>
      <c r="SAH2" s="486"/>
      <c r="SAI2" s="486"/>
      <c r="SAJ2" s="486"/>
      <c r="SAK2" s="486"/>
      <c r="SAL2" s="486"/>
      <c r="SAM2" s="486"/>
      <c r="SAN2" s="486"/>
      <c r="SAO2" s="486"/>
      <c r="SAP2" s="486"/>
      <c r="SAQ2" s="486"/>
      <c r="SAR2" s="486"/>
      <c r="SAS2" s="486"/>
      <c r="SAT2" s="486"/>
      <c r="SAU2" s="486"/>
      <c r="SAV2" s="486"/>
      <c r="SAW2" s="486"/>
      <c r="SAX2" s="486"/>
      <c r="SAY2" s="486"/>
      <c r="SAZ2" s="486"/>
      <c r="SBA2" s="486"/>
      <c r="SBB2" s="486"/>
      <c r="SBC2" s="486"/>
      <c r="SBD2" s="486"/>
      <c r="SBE2" s="486"/>
      <c r="SBF2" s="486"/>
      <c r="SBG2" s="486"/>
      <c r="SBH2" s="486"/>
      <c r="SBI2" s="486"/>
      <c r="SBJ2" s="486"/>
      <c r="SBK2" s="486"/>
      <c r="SBL2" s="486"/>
      <c r="SBM2" s="486"/>
      <c r="SBN2" s="486"/>
      <c r="SBO2" s="486"/>
      <c r="SBP2" s="486"/>
      <c r="SBQ2" s="486"/>
      <c r="SBR2" s="486"/>
      <c r="SBS2" s="486"/>
      <c r="SBT2" s="486"/>
      <c r="SBU2" s="486"/>
      <c r="SBV2" s="486"/>
      <c r="SBW2" s="486"/>
      <c r="SBX2" s="486"/>
      <c r="SBY2" s="486"/>
      <c r="SBZ2" s="486"/>
      <c r="SCA2" s="486"/>
      <c r="SCB2" s="486"/>
      <c r="SCC2" s="486"/>
      <c r="SCD2" s="486"/>
      <c r="SCE2" s="486"/>
      <c r="SCF2" s="486"/>
      <c r="SCG2" s="486"/>
      <c r="SCH2" s="486"/>
      <c r="SCI2" s="486"/>
      <c r="SCJ2" s="486"/>
      <c r="SCK2" s="486"/>
      <c r="SCL2" s="486"/>
      <c r="SCM2" s="486"/>
      <c r="SCN2" s="486"/>
      <c r="SCO2" s="486"/>
      <c r="SCP2" s="486"/>
      <c r="SCQ2" s="486"/>
      <c r="SCR2" s="486"/>
      <c r="SCS2" s="486"/>
      <c r="SCT2" s="486"/>
      <c r="SCU2" s="486"/>
      <c r="SCV2" s="486"/>
      <c r="SCW2" s="486"/>
      <c r="SCX2" s="486"/>
      <c r="SCY2" s="486"/>
      <c r="SCZ2" s="486"/>
      <c r="SDA2" s="486"/>
      <c r="SDB2" s="486"/>
      <c r="SDC2" s="486"/>
      <c r="SDD2" s="486"/>
      <c r="SDE2" s="486"/>
      <c r="SDF2" s="486"/>
      <c r="SDG2" s="486"/>
      <c r="SDH2" s="486"/>
      <c r="SDI2" s="486"/>
      <c r="SDJ2" s="486"/>
      <c r="SDK2" s="486"/>
      <c r="SDL2" s="486"/>
      <c r="SDM2" s="486"/>
      <c r="SDN2" s="486"/>
      <c r="SDO2" s="486"/>
      <c r="SDP2" s="486"/>
      <c r="SDQ2" s="486"/>
      <c r="SDR2" s="486"/>
      <c r="SDS2" s="486"/>
      <c r="SDT2" s="486"/>
      <c r="SDU2" s="486"/>
      <c r="SDV2" s="486"/>
      <c r="SDW2" s="486"/>
      <c r="SDX2" s="486"/>
      <c r="SDY2" s="486"/>
      <c r="SDZ2" s="486"/>
      <c r="SEA2" s="486"/>
      <c r="SEB2" s="486"/>
      <c r="SEC2" s="486"/>
      <c r="SED2" s="486"/>
      <c r="SEE2" s="486"/>
      <c r="SEF2" s="486"/>
      <c r="SEG2" s="486"/>
      <c r="SEH2" s="486"/>
      <c r="SEI2" s="486"/>
      <c r="SEJ2" s="486"/>
      <c r="SEK2" s="486"/>
      <c r="SEL2" s="486"/>
      <c r="SEM2" s="486"/>
      <c r="SEN2" s="486"/>
      <c r="SEO2" s="486"/>
      <c r="SEP2" s="486"/>
      <c r="SEQ2" s="486"/>
      <c r="SER2" s="486"/>
      <c r="SES2" s="486"/>
      <c r="SET2" s="486"/>
      <c r="SEU2" s="486"/>
      <c r="SEV2" s="486"/>
      <c r="SEW2" s="486"/>
      <c r="SEX2" s="486"/>
      <c r="SEY2" s="486"/>
      <c r="SEZ2" s="486"/>
      <c r="SFA2" s="486"/>
      <c r="SFB2" s="486"/>
      <c r="SFC2" s="486"/>
      <c r="SFD2" s="486"/>
      <c r="SFE2" s="486"/>
      <c r="SFF2" s="486"/>
      <c r="SFG2" s="486"/>
      <c r="SFH2" s="486"/>
      <c r="SFI2" s="486"/>
      <c r="SFJ2" s="486"/>
      <c r="SFK2" s="486"/>
      <c r="SFL2" s="486"/>
      <c r="SFM2" s="486"/>
      <c r="SFN2" s="486"/>
      <c r="SFO2" s="486"/>
      <c r="SFP2" s="486"/>
      <c r="SFQ2" s="486"/>
      <c r="SFR2" s="486"/>
      <c r="SFS2" s="486"/>
      <c r="SFT2" s="486"/>
      <c r="SFU2" s="486"/>
      <c r="SFV2" s="486"/>
      <c r="SFW2" s="486"/>
      <c r="SFX2" s="486"/>
      <c r="SFY2" s="486"/>
      <c r="SFZ2" s="486"/>
      <c r="SGA2" s="486"/>
      <c r="SGB2" s="486"/>
      <c r="SGC2" s="486"/>
      <c r="SGD2" s="486"/>
      <c r="SGE2" s="486"/>
      <c r="SGF2" s="486"/>
      <c r="SGG2" s="486"/>
      <c r="SGH2" s="486"/>
      <c r="SGI2" s="486"/>
      <c r="SGJ2" s="486"/>
      <c r="SGK2" s="486"/>
      <c r="SGL2" s="486"/>
      <c r="SGM2" s="486"/>
      <c r="SGN2" s="486"/>
      <c r="SGO2" s="486"/>
      <c r="SGP2" s="486"/>
      <c r="SGQ2" s="486"/>
      <c r="SGR2" s="486"/>
      <c r="SGS2" s="486"/>
      <c r="SGT2" s="486"/>
      <c r="SGU2" s="486"/>
      <c r="SGV2" s="486"/>
      <c r="SGW2" s="486"/>
      <c r="SGX2" s="486"/>
      <c r="SGY2" s="486"/>
      <c r="SGZ2" s="486"/>
      <c r="SHA2" s="486"/>
      <c r="SHB2" s="486"/>
      <c r="SHC2" s="486"/>
      <c r="SHD2" s="486"/>
      <c r="SHE2" s="486"/>
      <c r="SHF2" s="486"/>
      <c r="SHG2" s="486"/>
      <c r="SHH2" s="486"/>
      <c r="SHI2" s="486"/>
      <c r="SHJ2" s="486"/>
      <c r="SHK2" s="486"/>
      <c r="SHL2" s="486"/>
      <c r="SHM2" s="486"/>
      <c r="SHN2" s="486"/>
      <c r="SHO2" s="486"/>
      <c r="SHP2" s="486"/>
      <c r="SHQ2" s="486"/>
      <c r="SHR2" s="486"/>
      <c r="SHS2" s="486"/>
      <c r="SHT2" s="486"/>
      <c r="SHU2" s="486"/>
      <c r="SHV2" s="486"/>
      <c r="SHW2" s="486"/>
      <c r="SHX2" s="486"/>
      <c r="SHY2" s="486"/>
      <c r="SHZ2" s="486"/>
      <c r="SIA2" s="486"/>
      <c r="SIB2" s="486"/>
      <c r="SIC2" s="486"/>
      <c r="SID2" s="486"/>
      <c r="SIE2" s="486"/>
      <c r="SIF2" s="486"/>
      <c r="SIG2" s="486"/>
      <c r="SIH2" s="486"/>
      <c r="SII2" s="486"/>
      <c r="SIJ2" s="486"/>
      <c r="SIK2" s="486"/>
      <c r="SIL2" s="486"/>
      <c r="SIM2" s="486"/>
      <c r="SIN2" s="486"/>
      <c r="SIO2" s="486"/>
      <c r="SIP2" s="486"/>
      <c r="SIQ2" s="486"/>
      <c r="SIR2" s="486"/>
      <c r="SIS2" s="486"/>
      <c r="SIT2" s="486"/>
      <c r="SIU2" s="486"/>
      <c r="SIV2" s="486"/>
      <c r="SIW2" s="486"/>
      <c r="SIX2" s="486"/>
      <c r="SIY2" s="486"/>
      <c r="SIZ2" s="486"/>
      <c r="SJA2" s="486"/>
      <c r="SJB2" s="486"/>
      <c r="SJC2" s="486"/>
      <c r="SJD2" s="486"/>
      <c r="SJE2" s="486"/>
      <c r="SJF2" s="486"/>
      <c r="SJG2" s="486"/>
      <c r="SJH2" s="486"/>
      <c r="SJI2" s="486"/>
      <c r="SJJ2" s="486"/>
      <c r="SJK2" s="486"/>
      <c r="SJL2" s="486"/>
      <c r="SJM2" s="486"/>
      <c r="SJN2" s="486"/>
      <c r="SJO2" s="486"/>
      <c r="SJP2" s="486"/>
      <c r="SJQ2" s="486"/>
      <c r="SJR2" s="486"/>
      <c r="SJS2" s="486"/>
      <c r="SJT2" s="486"/>
      <c r="SJU2" s="486"/>
      <c r="SJV2" s="486"/>
      <c r="SJW2" s="486"/>
      <c r="SJX2" s="486"/>
      <c r="SJY2" s="486"/>
      <c r="SJZ2" s="486"/>
      <c r="SKA2" s="486"/>
      <c r="SKB2" s="486"/>
      <c r="SKC2" s="486"/>
      <c r="SKD2" s="486"/>
      <c r="SKE2" s="486"/>
      <c r="SKF2" s="486"/>
      <c r="SKG2" s="486"/>
      <c r="SKH2" s="486"/>
      <c r="SKI2" s="486"/>
      <c r="SKJ2" s="486"/>
      <c r="SKK2" s="486"/>
      <c r="SKL2" s="486"/>
      <c r="SKM2" s="486"/>
      <c r="SKN2" s="486"/>
      <c r="SKO2" s="486"/>
      <c r="SKP2" s="486"/>
      <c r="SKQ2" s="486"/>
      <c r="SKR2" s="486"/>
      <c r="SKS2" s="486"/>
      <c r="SKT2" s="486"/>
      <c r="SKU2" s="486"/>
      <c r="SKV2" s="486"/>
      <c r="SKW2" s="486"/>
      <c r="SKX2" s="486"/>
      <c r="SKY2" s="486"/>
      <c r="SKZ2" s="486"/>
      <c r="SLA2" s="486"/>
      <c r="SLB2" s="486"/>
      <c r="SLC2" s="486"/>
      <c r="SLD2" s="486"/>
      <c r="SLE2" s="486"/>
      <c r="SLF2" s="486"/>
      <c r="SLG2" s="486"/>
      <c r="SLH2" s="486"/>
      <c r="SLI2" s="486"/>
      <c r="SLJ2" s="486"/>
      <c r="SLK2" s="486"/>
      <c r="SLL2" s="486"/>
      <c r="SLM2" s="486"/>
      <c r="SLN2" s="486"/>
      <c r="SLO2" s="486"/>
      <c r="SLP2" s="486"/>
      <c r="SLQ2" s="486"/>
      <c r="SLR2" s="486"/>
      <c r="SLS2" s="486"/>
      <c r="SLT2" s="486"/>
      <c r="SLU2" s="486"/>
      <c r="SLV2" s="486"/>
      <c r="SLW2" s="486"/>
      <c r="SLX2" s="486"/>
      <c r="SLY2" s="486"/>
      <c r="SLZ2" s="486"/>
      <c r="SMA2" s="486"/>
      <c r="SMB2" s="486"/>
      <c r="SMC2" s="486"/>
      <c r="SMD2" s="486"/>
      <c r="SME2" s="486"/>
      <c r="SMF2" s="486"/>
      <c r="SMG2" s="486"/>
      <c r="SMH2" s="486"/>
      <c r="SMI2" s="486"/>
      <c r="SMJ2" s="486"/>
      <c r="SMK2" s="486"/>
      <c r="SML2" s="486"/>
      <c r="SMM2" s="486"/>
      <c r="SMN2" s="486"/>
      <c r="SMO2" s="486"/>
      <c r="SMP2" s="486"/>
      <c r="SMQ2" s="486"/>
      <c r="SMR2" s="486"/>
      <c r="SMS2" s="486"/>
      <c r="SMT2" s="486"/>
      <c r="SMU2" s="486"/>
      <c r="SMV2" s="486"/>
      <c r="SMW2" s="486"/>
      <c r="SMX2" s="486"/>
      <c r="SMY2" s="486"/>
      <c r="SMZ2" s="486"/>
      <c r="SNA2" s="486"/>
      <c r="SNB2" s="486"/>
      <c r="SNC2" s="486"/>
      <c r="SND2" s="486"/>
      <c r="SNE2" s="486"/>
      <c r="SNF2" s="486"/>
      <c r="SNG2" s="486"/>
      <c r="SNH2" s="486"/>
      <c r="SNI2" s="486"/>
      <c r="SNJ2" s="486"/>
      <c r="SNK2" s="486"/>
      <c r="SNL2" s="486"/>
      <c r="SNM2" s="486"/>
      <c r="SNN2" s="486"/>
      <c r="SNO2" s="486"/>
      <c r="SNP2" s="486"/>
      <c r="SNQ2" s="486"/>
      <c r="SNR2" s="486"/>
      <c r="SNS2" s="486"/>
      <c r="SNT2" s="486"/>
      <c r="SNU2" s="486"/>
      <c r="SNV2" s="486"/>
      <c r="SNW2" s="486"/>
      <c r="SNX2" s="486"/>
      <c r="SNY2" s="486"/>
      <c r="SNZ2" s="486"/>
      <c r="SOA2" s="486"/>
      <c r="SOB2" s="486"/>
      <c r="SOC2" s="486"/>
      <c r="SOD2" s="486"/>
      <c r="SOE2" s="486"/>
      <c r="SOF2" s="486"/>
      <c r="SOG2" s="486"/>
      <c r="SOH2" s="486"/>
      <c r="SOI2" s="486"/>
      <c r="SOJ2" s="486"/>
      <c r="SOK2" s="486"/>
      <c r="SOL2" s="486"/>
      <c r="SOM2" s="486"/>
      <c r="SON2" s="486"/>
      <c r="SOO2" s="486"/>
      <c r="SOP2" s="486"/>
      <c r="SOQ2" s="486"/>
      <c r="SOR2" s="486"/>
      <c r="SOS2" s="486"/>
      <c r="SOT2" s="486"/>
      <c r="SOU2" s="486"/>
      <c r="SOV2" s="486"/>
      <c r="SOW2" s="486"/>
      <c r="SOX2" s="486"/>
      <c r="SOY2" s="486"/>
      <c r="SOZ2" s="486"/>
      <c r="SPA2" s="486"/>
      <c r="SPB2" s="486"/>
      <c r="SPC2" s="486"/>
      <c r="SPD2" s="486"/>
      <c r="SPE2" s="486"/>
      <c r="SPF2" s="486"/>
      <c r="SPG2" s="486"/>
      <c r="SPH2" s="486"/>
      <c r="SPI2" s="486"/>
      <c r="SPJ2" s="486"/>
      <c r="SPK2" s="486"/>
      <c r="SPL2" s="486"/>
      <c r="SPM2" s="486"/>
      <c r="SPN2" s="486"/>
      <c r="SPO2" s="486"/>
      <c r="SPP2" s="486"/>
      <c r="SPQ2" s="486"/>
      <c r="SPR2" s="486"/>
      <c r="SPS2" s="486"/>
      <c r="SPT2" s="486"/>
      <c r="SPU2" s="486"/>
      <c r="SPV2" s="486"/>
      <c r="SPW2" s="486"/>
      <c r="SPX2" s="486"/>
      <c r="SPY2" s="486"/>
      <c r="SPZ2" s="486"/>
      <c r="SQA2" s="486"/>
      <c r="SQB2" s="486"/>
      <c r="SQC2" s="486"/>
      <c r="SQD2" s="486"/>
      <c r="SQE2" s="486"/>
      <c r="SQF2" s="486"/>
      <c r="SQG2" s="486"/>
      <c r="SQH2" s="486"/>
      <c r="SQI2" s="486"/>
      <c r="SQJ2" s="486"/>
      <c r="SQK2" s="486"/>
      <c r="SQL2" s="486"/>
      <c r="SQM2" s="486"/>
      <c r="SQN2" s="486"/>
      <c r="SQO2" s="486"/>
      <c r="SQP2" s="486"/>
      <c r="SQQ2" s="486"/>
      <c r="SQR2" s="486"/>
      <c r="SQS2" s="486"/>
      <c r="SQT2" s="486"/>
      <c r="SQU2" s="486"/>
      <c r="SQV2" s="486"/>
      <c r="SQW2" s="486"/>
      <c r="SQX2" s="486"/>
      <c r="SQY2" s="486"/>
      <c r="SQZ2" s="486"/>
      <c r="SRA2" s="486"/>
      <c r="SRB2" s="486"/>
      <c r="SRC2" s="486"/>
      <c r="SRD2" s="486"/>
      <c r="SRE2" s="486"/>
      <c r="SRF2" s="486"/>
      <c r="SRG2" s="486"/>
      <c r="SRH2" s="486"/>
      <c r="SRI2" s="486"/>
      <c r="SRJ2" s="486"/>
      <c r="SRK2" s="486"/>
      <c r="SRL2" s="486"/>
      <c r="SRM2" s="486"/>
      <c r="SRN2" s="486"/>
      <c r="SRO2" s="486"/>
      <c r="SRP2" s="486"/>
      <c r="SRQ2" s="486"/>
      <c r="SRR2" s="486"/>
      <c r="SRS2" s="486"/>
      <c r="SRT2" s="486"/>
      <c r="SRU2" s="486"/>
      <c r="SRV2" s="486"/>
      <c r="SRW2" s="486"/>
      <c r="SRX2" s="486"/>
      <c r="SRY2" s="486"/>
      <c r="SRZ2" s="486"/>
      <c r="SSA2" s="486"/>
      <c r="SSB2" s="486"/>
      <c r="SSC2" s="486"/>
      <c r="SSD2" s="486"/>
      <c r="SSE2" s="486"/>
      <c r="SSF2" s="486"/>
      <c r="SSG2" s="486"/>
      <c r="SSH2" s="486"/>
      <c r="SSI2" s="486"/>
      <c r="SSJ2" s="486"/>
      <c r="SSK2" s="486"/>
      <c r="SSL2" s="486"/>
      <c r="SSM2" s="486"/>
      <c r="SSN2" s="486"/>
      <c r="SSO2" s="486"/>
      <c r="SSP2" s="486"/>
      <c r="SSQ2" s="486"/>
      <c r="SSR2" s="486"/>
      <c r="SSS2" s="486"/>
      <c r="SST2" s="486"/>
      <c r="SSU2" s="486"/>
      <c r="SSV2" s="486"/>
      <c r="SSW2" s="486"/>
      <c r="SSX2" s="486"/>
      <c r="SSY2" s="486"/>
      <c r="SSZ2" s="486"/>
      <c r="STA2" s="486"/>
      <c r="STB2" s="486"/>
      <c r="STC2" s="486"/>
      <c r="STD2" s="486"/>
      <c r="STE2" s="486"/>
      <c r="STF2" s="486"/>
      <c r="STG2" s="486"/>
      <c r="STH2" s="486"/>
      <c r="STI2" s="486"/>
      <c r="STJ2" s="486"/>
      <c r="STK2" s="486"/>
      <c r="STL2" s="486"/>
      <c r="STM2" s="486"/>
      <c r="STN2" s="486"/>
      <c r="STO2" s="486"/>
      <c r="STP2" s="486"/>
      <c r="STQ2" s="486"/>
      <c r="STR2" s="486"/>
      <c r="STS2" s="486"/>
      <c r="STT2" s="486"/>
      <c r="STU2" s="486"/>
      <c r="STV2" s="486"/>
      <c r="STW2" s="486"/>
      <c r="STX2" s="486"/>
      <c r="STY2" s="486"/>
      <c r="STZ2" s="486"/>
      <c r="SUA2" s="486"/>
      <c r="SUB2" s="486"/>
      <c r="SUC2" s="486"/>
      <c r="SUD2" s="486"/>
      <c r="SUE2" s="486"/>
      <c r="SUF2" s="486"/>
      <c r="SUG2" s="486"/>
      <c r="SUH2" s="486"/>
      <c r="SUI2" s="486"/>
      <c r="SUJ2" s="486"/>
      <c r="SUK2" s="486"/>
      <c r="SUL2" s="486"/>
      <c r="SUM2" s="486"/>
      <c r="SUN2" s="486"/>
      <c r="SUO2" s="486"/>
      <c r="SUP2" s="486"/>
      <c r="SUQ2" s="486"/>
      <c r="SUR2" s="486"/>
      <c r="SUS2" s="486"/>
      <c r="SUT2" s="486"/>
      <c r="SUU2" s="486"/>
      <c r="SUV2" s="486"/>
      <c r="SUW2" s="486"/>
      <c r="SUX2" s="486"/>
      <c r="SUY2" s="486"/>
      <c r="SUZ2" s="486"/>
      <c r="SVA2" s="486"/>
      <c r="SVB2" s="486"/>
      <c r="SVC2" s="486"/>
      <c r="SVD2" s="486"/>
      <c r="SVE2" s="486"/>
      <c r="SVF2" s="486"/>
      <c r="SVG2" s="486"/>
      <c r="SVH2" s="486"/>
      <c r="SVI2" s="486"/>
      <c r="SVJ2" s="486"/>
      <c r="SVK2" s="486"/>
      <c r="SVL2" s="486"/>
      <c r="SVM2" s="486"/>
      <c r="SVN2" s="486"/>
      <c r="SVO2" s="486"/>
      <c r="SVP2" s="486"/>
      <c r="SVQ2" s="486"/>
      <c r="SVR2" s="486"/>
      <c r="SVS2" s="486"/>
      <c r="SVT2" s="486"/>
      <c r="SVU2" s="486"/>
      <c r="SVV2" s="486"/>
      <c r="SVW2" s="486"/>
      <c r="SVX2" s="486"/>
      <c r="SVY2" s="486"/>
      <c r="SVZ2" s="486"/>
      <c r="SWA2" s="486"/>
      <c r="SWB2" s="486"/>
      <c r="SWC2" s="486"/>
      <c r="SWD2" s="486"/>
      <c r="SWE2" s="486"/>
      <c r="SWF2" s="486"/>
      <c r="SWG2" s="486"/>
      <c r="SWH2" s="486"/>
      <c r="SWI2" s="486"/>
      <c r="SWJ2" s="486"/>
      <c r="SWK2" s="486"/>
      <c r="SWL2" s="486"/>
      <c r="SWM2" s="486"/>
      <c r="SWN2" s="486"/>
      <c r="SWO2" s="486"/>
      <c r="SWP2" s="486"/>
      <c r="SWQ2" s="486"/>
      <c r="SWR2" s="486"/>
      <c r="SWS2" s="486"/>
      <c r="SWT2" s="486"/>
      <c r="SWU2" s="486"/>
      <c r="SWV2" s="486"/>
      <c r="SWW2" s="486"/>
      <c r="SWX2" s="486"/>
      <c r="SWY2" s="486"/>
      <c r="SWZ2" s="486"/>
      <c r="SXA2" s="486"/>
      <c r="SXB2" s="486"/>
      <c r="SXC2" s="486"/>
      <c r="SXD2" s="486"/>
      <c r="SXE2" s="486"/>
      <c r="SXF2" s="486"/>
      <c r="SXG2" s="486"/>
      <c r="SXH2" s="486"/>
      <c r="SXI2" s="486"/>
      <c r="SXJ2" s="486"/>
      <c r="SXK2" s="486"/>
      <c r="SXL2" s="486"/>
      <c r="SXM2" s="486"/>
      <c r="SXN2" s="486"/>
      <c r="SXO2" s="486"/>
      <c r="SXP2" s="486"/>
      <c r="SXQ2" s="486"/>
      <c r="SXR2" s="486"/>
      <c r="SXS2" s="486"/>
      <c r="SXT2" s="486"/>
      <c r="SXU2" s="486"/>
      <c r="SXV2" s="486"/>
      <c r="SXW2" s="486"/>
      <c r="SXX2" s="486"/>
      <c r="SXY2" s="486"/>
      <c r="SXZ2" s="486"/>
      <c r="SYA2" s="486"/>
      <c r="SYB2" s="486"/>
      <c r="SYC2" s="486"/>
      <c r="SYD2" s="486"/>
      <c r="SYE2" s="486"/>
      <c r="SYF2" s="486"/>
      <c r="SYG2" s="486"/>
      <c r="SYH2" s="486"/>
      <c r="SYI2" s="486"/>
      <c r="SYJ2" s="486"/>
      <c r="SYK2" s="486"/>
      <c r="SYL2" s="486"/>
      <c r="SYM2" s="486"/>
      <c r="SYN2" s="486"/>
      <c r="SYO2" s="486"/>
      <c r="SYP2" s="486"/>
      <c r="SYQ2" s="486"/>
      <c r="SYR2" s="486"/>
      <c r="SYS2" s="486"/>
      <c r="SYT2" s="486"/>
      <c r="SYU2" s="486"/>
      <c r="SYV2" s="486"/>
      <c r="SYW2" s="486"/>
      <c r="SYX2" s="486"/>
      <c r="SYY2" s="486"/>
      <c r="SYZ2" s="486"/>
      <c r="SZA2" s="486"/>
      <c r="SZB2" s="486"/>
      <c r="SZC2" s="486"/>
      <c r="SZD2" s="486"/>
      <c r="SZE2" s="486"/>
      <c r="SZF2" s="486"/>
      <c r="SZG2" s="486"/>
      <c r="SZH2" s="486"/>
      <c r="SZI2" s="486"/>
      <c r="SZJ2" s="486"/>
      <c r="SZK2" s="486"/>
      <c r="SZL2" s="486"/>
      <c r="SZM2" s="486"/>
      <c r="SZN2" s="486"/>
      <c r="SZO2" s="486"/>
      <c r="SZP2" s="486"/>
      <c r="SZQ2" s="486"/>
      <c r="SZR2" s="486"/>
      <c r="SZS2" s="486"/>
      <c r="SZT2" s="486"/>
      <c r="SZU2" s="486"/>
      <c r="SZV2" s="486"/>
      <c r="SZW2" s="486"/>
      <c r="SZX2" s="486"/>
      <c r="SZY2" s="486"/>
      <c r="SZZ2" s="486"/>
      <c r="TAA2" s="486"/>
      <c r="TAB2" s="486"/>
      <c r="TAC2" s="486"/>
      <c r="TAD2" s="486"/>
      <c r="TAE2" s="486"/>
      <c r="TAF2" s="486"/>
      <c r="TAG2" s="486"/>
      <c r="TAH2" s="486"/>
      <c r="TAI2" s="486"/>
      <c r="TAJ2" s="486"/>
      <c r="TAK2" s="486"/>
      <c r="TAL2" s="486"/>
      <c r="TAM2" s="486"/>
      <c r="TAN2" s="486"/>
      <c r="TAO2" s="486"/>
      <c r="TAP2" s="486"/>
      <c r="TAQ2" s="486"/>
      <c r="TAR2" s="486"/>
      <c r="TAS2" s="486"/>
      <c r="TAT2" s="486"/>
      <c r="TAU2" s="486"/>
      <c r="TAV2" s="486"/>
      <c r="TAW2" s="486"/>
      <c r="TAX2" s="486"/>
      <c r="TAY2" s="486"/>
      <c r="TAZ2" s="486"/>
      <c r="TBA2" s="486"/>
      <c r="TBB2" s="486"/>
      <c r="TBC2" s="486"/>
      <c r="TBD2" s="486"/>
      <c r="TBE2" s="486"/>
      <c r="TBF2" s="486"/>
      <c r="TBG2" s="486"/>
      <c r="TBH2" s="486"/>
      <c r="TBI2" s="486"/>
      <c r="TBJ2" s="486"/>
      <c r="TBK2" s="486"/>
      <c r="TBL2" s="486"/>
      <c r="TBM2" s="486"/>
      <c r="TBN2" s="486"/>
      <c r="TBO2" s="486"/>
      <c r="TBP2" s="486"/>
      <c r="TBQ2" s="486"/>
      <c r="TBR2" s="486"/>
      <c r="TBS2" s="486"/>
      <c r="TBT2" s="486"/>
      <c r="TBU2" s="486"/>
      <c r="TBV2" s="486"/>
      <c r="TBW2" s="486"/>
      <c r="TBX2" s="486"/>
      <c r="TBY2" s="486"/>
      <c r="TBZ2" s="486"/>
      <c r="TCA2" s="486"/>
      <c r="TCB2" s="486"/>
      <c r="TCC2" s="486"/>
      <c r="TCD2" s="486"/>
      <c r="TCE2" s="486"/>
      <c r="TCF2" s="486"/>
      <c r="TCG2" s="486"/>
      <c r="TCH2" s="486"/>
      <c r="TCI2" s="486"/>
      <c r="TCJ2" s="486"/>
      <c r="TCK2" s="486"/>
      <c r="TCL2" s="486"/>
      <c r="TCM2" s="486"/>
      <c r="TCN2" s="486"/>
      <c r="TCO2" s="486"/>
      <c r="TCP2" s="486"/>
      <c r="TCQ2" s="486"/>
      <c r="TCR2" s="486"/>
      <c r="TCS2" s="486"/>
      <c r="TCT2" s="486"/>
      <c r="TCU2" s="486"/>
      <c r="TCV2" s="486"/>
      <c r="TCW2" s="486"/>
      <c r="TCX2" s="486"/>
      <c r="TCY2" s="486"/>
      <c r="TCZ2" s="486"/>
      <c r="TDA2" s="486"/>
      <c r="TDB2" s="486"/>
      <c r="TDC2" s="486"/>
      <c r="TDD2" s="486"/>
      <c r="TDE2" s="486"/>
      <c r="TDF2" s="486"/>
      <c r="TDG2" s="486"/>
      <c r="TDH2" s="486"/>
      <c r="TDI2" s="486"/>
      <c r="TDJ2" s="486"/>
      <c r="TDK2" s="486"/>
      <c r="TDL2" s="486"/>
      <c r="TDM2" s="486"/>
      <c r="TDN2" s="486"/>
      <c r="TDO2" s="486"/>
      <c r="TDP2" s="486"/>
      <c r="TDQ2" s="486"/>
      <c r="TDR2" s="486"/>
      <c r="TDS2" s="486"/>
      <c r="TDT2" s="486"/>
      <c r="TDU2" s="486"/>
      <c r="TDV2" s="486"/>
      <c r="TDW2" s="486"/>
      <c r="TDX2" s="486"/>
      <c r="TDY2" s="486"/>
      <c r="TDZ2" s="486"/>
      <c r="TEA2" s="486"/>
      <c r="TEB2" s="486"/>
      <c r="TEC2" s="486"/>
      <c r="TED2" s="486"/>
      <c r="TEE2" s="486"/>
      <c r="TEF2" s="486"/>
      <c r="TEG2" s="486"/>
      <c r="TEH2" s="486"/>
      <c r="TEI2" s="486"/>
      <c r="TEJ2" s="486"/>
      <c r="TEK2" s="486"/>
      <c r="TEL2" s="486"/>
      <c r="TEM2" s="486"/>
      <c r="TEN2" s="486"/>
      <c r="TEO2" s="486"/>
      <c r="TEP2" s="486"/>
      <c r="TEQ2" s="486"/>
      <c r="TER2" s="486"/>
      <c r="TES2" s="486"/>
      <c r="TET2" s="486"/>
      <c r="TEU2" s="486"/>
      <c r="TEV2" s="486"/>
      <c r="TEW2" s="486"/>
      <c r="TEX2" s="486"/>
      <c r="TEY2" s="486"/>
      <c r="TEZ2" s="486"/>
      <c r="TFA2" s="486"/>
      <c r="TFB2" s="486"/>
      <c r="TFC2" s="486"/>
      <c r="TFD2" s="486"/>
      <c r="TFE2" s="486"/>
      <c r="TFF2" s="486"/>
      <c r="TFG2" s="486"/>
      <c r="TFH2" s="486"/>
      <c r="TFI2" s="486"/>
      <c r="TFJ2" s="486"/>
      <c r="TFK2" s="486"/>
      <c r="TFL2" s="486"/>
      <c r="TFM2" s="486"/>
      <c r="TFN2" s="486"/>
      <c r="TFO2" s="486"/>
      <c r="TFP2" s="486"/>
      <c r="TFQ2" s="486"/>
      <c r="TFR2" s="486"/>
      <c r="TFS2" s="486"/>
      <c r="TFT2" s="486"/>
      <c r="TFU2" s="486"/>
      <c r="TFV2" s="486"/>
      <c r="TFW2" s="486"/>
      <c r="TFX2" s="486"/>
      <c r="TFY2" s="486"/>
      <c r="TFZ2" s="486"/>
      <c r="TGA2" s="486"/>
      <c r="TGB2" s="486"/>
      <c r="TGC2" s="486"/>
      <c r="TGD2" s="486"/>
      <c r="TGE2" s="486"/>
      <c r="TGF2" s="486"/>
      <c r="TGG2" s="486"/>
      <c r="TGH2" s="486"/>
      <c r="TGI2" s="486"/>
      <c r="TGJ2" s="486"/>
      <c r="TGK2" s="486"/>
      <c r="TGL2" s="486"/>
      <c r="TGM2" s="486"/>
      <c r="TGN2" s="486"/>
      <c r="TGO2" s="486"/>
      <c r="TGP2" s="486"/>
      <c r="TGQ2" s="486"/>
      <c r="TGR2" s="486"/>
      <c r="TGS2" s="486"/>
      <c r="TGT2" s="486"/>
      <c r="TGU2" s="486"/>
      <c r="TGV2" s="486"/>
      <c r="TGW2" s="486"/>
      <c r="TGX2" s="486"/>
      <c r="TGY2" s="486"/>
      <c r="TGZ2" s="486"/>
      <c r="THA2" s="486"/>
      <c r="THB2" s="486"/>
      <c r="THC2" s="486"/>
      <c r="THD2" s="486"/>
      <c r="THE2" s="486"/>
      <c r="THF2" s="486"/>
      <c r="THG2" s="486"/>
      <c r="THH2" s="486"/>
      <c r="THI2" s="486"/>
      <c r="THJ2" s="486"/>
      <c r="THK2" s="486"/>
      <c r="THL2" s="486"/>
      <c r="THM2" s="486"/>
      <c r="THN2" s="486"/>
      <c r="THO2" s="486"/>
      <c r="THP2" s="486"/>
      <c r="THQ2" s="486"/>
      <c r="THR2" s="486"/>
      <c r="THS2" s="486"/>
      <c r="THT2" s="486"/>
      <c r="THU2" s="486"/>
      <c r="THV2" s="486"/>
      <c r="THW2" s="486"/>
      <c r="THX2" s="486"/>
      <c r="THY2" s="486"/>
      <c r="THZ2" s="486"/>
      <c r="TIA2" s="486"/>
      <c r="TIB2" s="486"/>
      <c r="TIC2" s="486"/>
      <c r="TID2" s="486"/>
      <c r="TIE2" s="486"/>
      <c r="TIF2" s="486"/>
      <c r="TIG2" s="486"/>
      <c r="TIH2" s="486"/>
      <c r="TII2" s="486"/>
      <c r="TIJ2" s="486"/>
      <c r="TIK2" s="486"/>
      <c r="TIL2" s="486"/>
      <c r="TIM2" s="486"/>
      <c r="TIN2" s="486"/>
      <c r="TIO2" s="486"/>
      <c r="TIP2" s="486"/>
      <c r="TIQ2" s="486"/>
      <c r="TIR2" s="486"/>
      <c r="TIS2" s="486"/>
      <c r="TIT2" s="486"/>
      <c r="TIU2" s="486"/>
      <c r="TIV2" s="486"/>
      <c r="TIW2" s="486"/>
      <c r="TIX2" s="486"/>
      <c r="TIY2" s="486"/>
      <c r="TIZ2" s="486"/>
      <c r="TJA2" s="486"/>
      <c r="TJB2" s="486"/>
      <c r="TJC2" s="486"/>
      <c r="TJD2" s="486"/>
      <c r="TJE2" s="486"/>
      <c r="TJF2" s="486"/>
      <c r="TJG2" s="486"/>
      <c r="TJH2" s="486"/>
      <c r="TJI2" s="486"/>
      <c r="TJJ2" s="486"/>
      <c r="TJK2" s="486"/>
      <c r="TJL2" s="486"/>
      <c r="TJM2" s="486"/>
      <c r="TJN2" s="486"/>
      <c r="TJO2" s="486"/>
      <c r="TJP2" s="486"/>
      <c r="TJQ2" s="486"/>
      <c r="TJR2" s="486"/>
      <c r="TJS2" s="486"/>
      <c r="TJT2" s="486"/>
      <c r="TJU2" s="486"/>
      <c r="TJV2" s="486"/>
      <c r="TJW2" s="486"/>
      <c r="TJX2" s="486"/>
      <c r="TJY2" s="486"/>
      <c r="TJZ2" s="486"/>
      <c r="TKA2" s="486"/>
      <c r="TKB2" s="486"/>
      <c r="TKC2" s="486"/>
      <c r="TKD2" s="486"/>
      <c r="TKE2" s="486"/>
      <c r="TKF2" s="486"/>
      <c r="TKG2" s="486"/>
      <c r="TKH2" s="486"/>
      <c r="TKI2" s="486"/>
      <c r="TKJ2" s="486"/>
      <c r="TKK2" s="486"/>
      <c r="TKL2" s="486"/>
      <c r="TKM2" s="486"/>
      <c r="TKN2" s="486"/>
      <c r="TKO2" s="486"/>
      <c r="TKP2" s="486"/>
      <c r="TKQ2" s="486"/>
      <c r="TKR2" s="486"/>
      <c r="TKS2" s="486"/>
      <c r="TKT2" s="486"/>
      <c r="TKU2" s="486"/>
      <c r="TKV2" s="486"/>
      <c r="TKW2" s="486"/>
      <c r="TKX2" s="486"/>
      <c r="TKY2" s="486"/>
      <c r="TKZ2" s="486"/>
      <c r="TLA2" s="486"/>
      <c r="TLB2" s="486"/>
      <c r="TLC2" s="486"/>
      <c r="TLD2" s="486"/>
      <c r="TLE2" s="486"/>
      <c r="TLF2" s="486"/>
      <c r="TLG2" s="486"/>
      <c r="TLH2" s="486"/>
      <c r="TLI2" s="486"/>
      <c r="TLJ2" s="486"/>
      <c r="TLK2" s="486"/>
      <c r="TLL2" s="486"/>
      <c r="TLM2" s="486"/>
      <c r="TLN2" s="486"/>
      <c r="TLO2" s="486"/>
      <c r="TLP2" s="486"/>
      <c r="TLQ2" s="486"/>
      <c r="TLR2" s="486"/>
      <c r="TLS2" s="486"/>
      <c r="TLT2" s="486"/>
      <c r="TLU2" s="486"/>
      <c r="TLV2" s="486"/>
      <c r="TLW2" s="486"/>
      <c r="TLX2" s="486"/>
      <c r="TLY2" s="486"/>
      <c r="TLZ2" s="486"/>
      <c r="TMA2" s="486"/>
      <c r="TMB2" s="486"/>
      <c r="TMC2" s="486"/>
      <c r="TMD2" s="486"/>
      <c r="TME2" s="486"/>
      <c r="TMF2" s="486"/>
      <c r="TMG2" s="486"/>
      <c r="TMH2" s="486"/>
      <c r="TMI2" s="486"/>
      <c r="TMJ2" s="486"/>
      <c r="TMK2" s="486"/>
      <c r="TML2" s="486"/>
      <c r="TMM2" s="486"/>
      <c r="TMN2" s="486"/>
      <c r="TMO2" s="486"/>
      <c r="TMP2" s="486"/>
      <c r="TMQ2" s="486"/>
      <c r="TMR2" s="486"/>
      <c r="TMS2" s="486"/>
      <c r="TMT2" s="486"/>
      <c r="TMU2" s="486"/>
      <c r="TMV2" s="486"/>
      <c r="TMW2" s="486"/>
      <c r="TMX2" s="486"/>
      <c r="TMY2" s="486"/>
      <c r="TMZ2" s="486"/>
      <c r="TNA2" s="486"/>
      <c r="TNB2" s="486"/>
      <c r="TNC2" s="486"/>
      <c r="TND2" s="486"/>
      <c r="TNE2" s="486"/>
      <c r="TNF2" s="486"/>
      <c r="TNG2" s="486"/>
      <c r="TNH2" s="486"/>
      <c r="TNI2" s="486"/>
      <c r="TNJ2" s="486"/>
      <c r="TNK2" s="486"/>
      <c r="TNL2" s="486"/>
      <c r="TNM2" s="486"/>
      <c r="TNN2" s="486"/>
      <c r="TNO2" s="486"/>
      <c r="TNP2" s="486"/>
      <c r="TNQ2" s="486"/>
      <c r="TNR2" s="486"/>
      <c r="TNS2" s="486"/>
      <c r="TNT2" s="486"/>
      <c r="TNU2" s="486"/>
      <c r="TNV2" s="486"/>
      <c r="TNW2" s="486"/>
      <c r="TNX2" s="486"/>
      <c r="TNY2" s="486"/>
      <c r="TNZ2" s="486"/>
      <c r="TOA2" s="486"/>
      <c r="TOB2" s="486"/>
      <c r="TOC2" s="486"/>
      <c r="TOD2" s="486"/>
      <c r="TOE2" s="486"/>
      <c r="TOF2" s="486"/>
      <c r="TOG2" s="486"/>
      <c r="TOH2" s="486"/>
      <c r="TOI2" s="486"/>
      <c r="TOJ2" s="486"/>
      <c r="TOK2" s="486"/>
      <c r="TOL2" s="486"/>
      <c r="TOM2" s="486"/>
      <c r="TON2" s="486"/>
      <c r="TOO2" s="486"/>
      <c r="TOP2" s="486"/>
      <c r="TOQ2" s="486"/>
      <c r="TOR2" s="486"/>
      <c r="TOS2" s="486"/>
      <c r="TOT2" s="486"/>
      <c r="TOU2" s="486"/>
      <c r="TOV2" s="486"/>
      <c r="TOW2" s="486"/>
      <c r="TOX2" s="486"/>
      <c r="TOY2" s="486"/>
      <c r="TOZ2" s="486"/>
      <c r="TPA2" s="486"/>
      <c r="TPB2" s="486"/>
      <c r="TPC2" s="486"/>
      <c r="TPD2" s="486"/>
      <c r="TPE2" s="486"/>
      <c r="TPF2" s="486"/>
      <c r="TPG2" s="486"/>
      <c r="TPH2" s="486"/>
      <c r="TPI2" s="486"/>
      <c r="TPJ2" s="486"/>
      <c r="TPK2" s="486"/>
      <c r="TPL2" s="486"/>
      <c r="TPM2" s="486"/>
      <c r="TPN2" s="486"/>
      <c r="TPO2" s="486"/>
      <c r="TPP2" s="486"/>
      <c r="TPQ2" s="486"/>
      <c r="TPR2" s="486"/>
      <c r="TPS2" s="486"/>
      <c r="TPT2" s="486"/>
      <c r="TPU2" s="486"/>
      <c r="TPV2" s="486"/>
      <c r="TPW2" s="486"/>
      <c r="TPX2" s="486"/>
      <c r="TPY2" s="486"/>
      <c r="TPZ2" s="486"/>
      <c r="TQA2" s="486"/>
      <c r="TQB2" s="486"/>
      <c r="TQC2" s="486"/>
      <c r="TQD2" s="486"/>
      <c r="TQE2" s="486"/>
      <c r="TQF2" s="486"/>
      <c r="TQG2" s="486"/>
      <c r="TQH2" s="486"/>
      <c r="TQI2" s="486"/>
      <c r="TQJ2" s="486"/>
      <c r="TQK2" s="486"/>
      <c r="TQL2" s="486"/>
      <c r="TQM2" s="486"/>
      <c r="TQN2" s="486"/>
      <c r="TQO2" s="486"/>
      <c r="TQP2" s="486"/>
      <c r="TQQ2" s="486"/>
      <c r="TQR2" s="486"/>
      <c r="TQS2" s="486"/>
      <c r="TQT2" s="486"/>
      <c r="TQU2" s="486"/>
      <c r="TQV2" s="486"/>
      <c r="TQW2" s="486"/>
      <c r="TQX2" s="486"/>
      <c r="TQY2" s="486"/>
      <c r="TQZ2" s="486"/>
      <c r="TRA2" s="486"/>
      <c r="TRB2" s="486"/>
      <c r="TRC2" s="486"/>
      <c r="TRD2" s="486"/>
      <c r="TRE2" s="486"/>
      <c r="TRF2" s="486"/>
      <c r="TRG2" s="486"/>
      <c r="TRH2" s="486"/>
      <c r="TRI2" s="486"/>
      <c r="TRJ2" s="486"/>
      <c r="TRK2" s="486"/>
      <c r="TRL2" s="486"/>
      <c r="TRM2" s="486"/>
      <c r="TRN2" s="486"/>
      <c r="TRO2" s="486"/>
      <c r="TRP2" s="486"/>
      <c r="TRQ2" s="486"/>
      <c r="TRR2" s="486"/>
      <c r="TRS2" s="486"/>
      <c r="TRT2" s="486"/>
      <c r="TRU2" s="486"/>
      <c r="TRV2" s="486"/>
      <c r="TRW2" s="486"/>
      <c r="TRX2" s="486"/>
      <c r="TRY2" s="486"/>
      <c r="TRZ2" s="486"/>
      <c r="TSA2" s="486"/>
      <c r="TSB2" s="486"/>
      <c r="TSC2" s="486"/>
      <c r="TSD2" s="486"/>
      <c r="TSE2" s="486"/>
      <c r="TSF2" s="486"/>
      <c r="TSG2" s="486"/>
      <c r="TSH2" s="486"/>
      <c r="TSI2" s="486"/>
      <c r="TSJ2" s="486"/>
      <c r="TSK2" s="486"/>
      <c r="TSL2" s="486"/>
      <c r="TSM2" s="486"/>
      <c r="TSN2" s="486"/>
      <c r="TSO2" s="486"/>
      <c r="TSP2" s="486"/>
      <c r="TSQ2" s="486"/>
      <c r="TSR2" s="486"/>
      <c r="TSS2" s="486"/>
      <c r="TST2" s="486"/>
      <c r="TSU2" s="486"/>
      <c r="TSV2" s="486"/>
      <c r="TSW2" s="486"/>
      <c r="TSX2" s="486"/>
      <c r="TSY2" s="486"/>
      <c r="TSZ2" s="486"/>
      <c r="TTA2" s="486"/>
      <c r="TTB2" s="486"/>
      <c r="TTC2" s="486"/>
      <c r="TTD2" s="486"/>
      <c r="TTE2" s="486"/>
      <c r="TTF2" s="486"/>
      <c r="TTG2" s="486"/>
      <c r="TTH2" s="486"/>
      <c r="TTI2" s="486"/>
      <c r="TTJ2" s="486"/>
      <c r="TTK2" s="486"/>
      <c r="TTL2" s="486"/>
      <c r="TTM2" s="486"/>
      <c r="TTN2" s="486"/>
      <c r="TTO2" s="486"/>
      <c r="TTP2" s="486"/>
      <c r="TTQ2" s="486"/>
      <c r="TTR2" s="486"/>
      <c r="TTS2" s="486"/>
      <c r="TTT2" s="486"/>
      <c r="TTU2" s="486"/>
      <c r="TTV2" s="486"/>
      <c r="TTW2" s="486"/>
      <c r="TTX2" s="486"/>
      <c r="TTY2" s="486"/>
      <c r="TTZ2" s="486"/>
      <c r="TUA2" s="486"/>
      <c r="TUB2" s="486"/>
      <c r="TUC2" s="486"/>
      <c r="TUD2" s="486"/>
      <c r="TUE2" s="486"/>
      <c r="TUF2" s="486"/>
      <c r="TUG2" s="486"/>
      <c r="TUH2" s="486"/>
      <c r="TUI2" s="486"/>
      <c r="TUJ2" s="486"/>
      <c r="TUK2" s="486"/>
      <c r="TUL2" s="486"/>
      <c r="TUM2" s="486"/>
      <c r="TUN2" s="486"/>
      <c r="TUO2" s="486"/>
      <c r="TUP2" s="486"/>
      <c r="TUQ2" s="486"/>
      <c r="TUR2" s="486"/>
      <c r="TUS2" s="486"/>
      <c r="TUT2" s="486"/>
      <c r="TUU2" s="486"/>
      <c r="TUV2" s="486"/>
      <c r="TUW2" s="486"/>
      <c r="TUX2" s="486"/>
      <c r="TUY2" s="486"/>
      <c r="TUZ2" s="486"/>
      <c r="TVA2" s="486"/>
      <c r="TVB2" s="486"/>
      <c r="TVC2" s="486"/>
      <c r="TVD2" s="486"/>
      <c r="TVE2" s="486"/>
      <c r="TVF2" s="486"/>
      <c r="TVG2" s="486"/>
      <c r="TVH2" s="486"/>
      <c r="TVI2" s="486"/>
      <c r="TVJ2" s="486"/>
      <c r="TVK2" s="486"/>
      <c r="TVL2" s="486"/>
      <c r="TVM2" s="486"/>
      <c r="TVN2" s="486"/>
      <c r="TVO2" s="486"/>
      <c r="TVP2" s="486"/>
      <c r="TVQ2" s="486"/>
      <c r="TVR2" s="486"/>
      <c r="TVS2" s="486"/>
      <c r="TVT2" s="486"/>
      <c r="TVU2" s="486"/>
      <c r="TVV2" s="486"/>
      <c r="TVW2" s="486"/>
      <c r="TVX2" s="486"/>
      <c r="TVY2" s="486"/>
      <c r="TVZ2" s="486"/>
      <c r="TWA2" s="486"/>
      <c r="TWB2" s="486"/>
      <c r="TWC2" s="486"/>
      <c r="TWD2" s="486"/>
      <c r="TWE2" s="486"/>
      <c r="TWF2" s="486"/>
      <c r="TWG2" s="486"/>
      <c r="TWH2" s="486"/>
      <c r="TWI2" s="486"/>
      <c r="TWJ2" s="486"/>
      <c r="TWK2" s="486"/>
      <c r="TWL2" s="486"/>
      <c r="TWM2" s="486"/>
      <c r="TWN2" s="486"/>
      <c r="TWO2" s="486"/>
      <c r="TWP2" s="486"/>
      <c r="TWQ2" s="486"/>
      <c r="TWR2" s="486"/>
      <c r="TWS2" s="486"/>
      <c r="TWT2" s="486"/>
      <c r="TWU2" s="486"/>
      <c r="TWV2" s="486"/>
      <c r="TWW2" s="486"/>
      <c r="TWX2" s="486"/>
      <c r="TWY2" s="486"/>
      <c r="TWZ2" s="486"/>
      <c r="TXA2" s="486"/>
      <c r="TXB2" s="486"/>
      <c r="TXC2" s="486"/>
      <c r="TXD2" s="486"/>
      <c r="TXE2" s="486"/>
      <c r="TXF2" s="486"/>
      <c r="TXG2" s="486"/>
      <c r="TXH2" s="486"/>
      <c r="TXI2" s="486"/>
      <c r="TXJ2" s="486"/>
      <c r="TXK2" s="486"/>
      <c r="TXL2" s="486"/>
      <c r="TXM2" s="486"/>
      <c r="TXN2" s="486"/>
      <c r="TXO2" s="486"/>
      <c r="TXP2" s="486"/>
      <c r="TXQ2" s="486"/>
      <c r="TXR2" s="486"/>
      <c r="TXS2" s="486"/>
      <c r="TXT2" s="486"/>
      <c r="TXU2" s="486"/>
      <c r="TXV2" s="486"/>
      <c r="TXW2" s="486"/>
      <c r="TXX2" s="486"/>
      <c r="TXY2" s="486"/>
      <c r="TXZ2" s="486"/>
      <c r="TYA2" s="486"/>
      <c r="TYB2" s="486"/>
      <c r="TYC2" s="486"/>
      <c r="TYD2" s="486"/>
      <c r="TYE2" s="486"/>
      <c r="TYF2" s="486"/>
      <c r="TYG2" s="486"/>
      <c r="TYH2" s="486"/>
      <c r="TYI2" s="486"/>
      <c r="TYJ2" s="486"/>
      <c r="TYK2" s="486"/>
      <c r="TYL2" s="486"/>
      <c r="TYM2" s="486"/>
      <c r="TYN2" s="486"/>
      <c r="TYO2" s="486"/>
      <c r="TYP2" s="486"/>
      <c r="TYQ2" s="486"/>
      <c r="TYR2" s="486"/>
      <c r="TYS2" s="486"/>
      <c r="TYT2" s="486"/>
      <c r="TYU2" s="486"/>
      <c r="TYV2" s="486"/>
      <c r="TYW2" s="486"/>
      <c r="TYX2" s="486"/>
      <c r="TYY2" s="486"/>
      <c r="TYZ2" s="486"/>
      <c r="TZA2" s="486"/>
      <c r="TZB2" s="486"/>
      <c r="TZC2" s="486"/>
      <c r="TZD2" s="486"/>
      <c r="TZE2" s="486"/>
      <c r="TZF2" s="486"/>
      <c r="TZG2" s="486"/>
      <c r="TZH2" s="486"/>
      <c r="TZI2" s="486"/>
      <c r="TZJ2" s="486"/>
      <c r="TZK2" s="486"/>
      <c r="TZL2" s="486"/>
      <c r="TZM2" s="486"/>
      <c r="TZN2" s="486"/>
      <c r="TZO2" s="486"/>
      <c r="TZP2" s="486"/>
      <c r="TZQ2" s="486"/>
      <c r="TZR2" s="486"/>
      <c r="TZS2" s="486"/>
      <c r="TZT2" s="486"/>
      <c r="TZU2" s="486"/>
      <c r="TZV2" s="486"/>
      <c r="TZW2" s="486"/>
      <c r="TZX2" s="486"/>
      <c r="TZY2" s="486"/>
      <c r="TZZ2" s="486"/>
      <c r="UAA2" s="486"/>
      <c r="UAB2" s="486"/>
      <c r="UAC2" s="486"/>
      <c r="UAD2" s="486"/>
      <c r="UAE2" s="486"/>
      <c r="UAF2" s="486"/>
      <c r="UAG2" s="486"/>
      <c r="UAH2" s="486"/>
      <c r="UAI2" s="486"/>
      <c r="UAJ2" s="486"/>
      <c r="UAK2" s="486"/>
      <c r="UAL2" s="486"/>
      <c r="UAM2" s="486"/>
      <c r="UAN2" s="486"/>
      <c r="UAO2" s="486"/>
      <c r="UAP2" s="486"/>
      <c r="UAQ2" s="486"/>
      <c r="UAR2" s="486"/>
      <c r="UAS2" s="486"/>
      <c r="UAT2" s="486"/>
      <c r="UAU2" s="486"/>
      <c r="UAV2" s="486"/>
      <c r="UAW2" s="486"/>
      <c r="UAX2" s="486"/>
      <c r="UAY2" s="486"/>
      <c r="UAZ2" s="486"/>
      <c r="UBA2" s="486"/>
      <c r="UBB2" s="486"/>
      <c r="UBC2" s="486"/>
      <c r="UBD2" s="486"/>
      <c r="UBE2" s="486"/>
      <c r="UBF2" s="486"/>
      <c r="UBG2" s="486"/>
      <c r="UBH2" s="486"/>
      <c r="UBI2" s="486"/>
      <c r="UBJ2" s="486"/>
      <c r="UBK2" s="486"/>
      <c r="UBL2" s="486"/>
      <c r="UBM2" s="486"/>
      <c r="UBN2" s="486"/>
      <c r="UBO2" s="486"/>
      <c r="UBP2" s="486"/>
      <c r="UBQ2" s="486"/>
      <c r="UBR2" s="486"/>
      <c r="UBS2" s="486"/>
      <c r="UBT2" s="486"/>
      <c r="UBU2" s="486"/>
      <c r="UBV2" s="486"/>
      <c r="UBW2" s="486"/>
      <c r="UBX2" s="486"/>
      <c r="UBY2" s="486"/>
      <c r="UBZ2" s="486"/>
      <c r="UCA2" s="486"/>
      <c r="UCB2" s="486"/>
      <c r="UCC2" s="486"/>
      <c r="UCD2" s="486"/>
      <c r="UCE2" s="486"/>
      <c r="UCF2" s="486"/>
      <c r="UCG2" s="486"/>
      <c r="UCH2" s="486"/>
      <c r="UCI2" s="486"/>
      <c r="UCJ2" s="486"/>
      <c r="UCK2" s="486"/>
      <c r="UCL2" s="486"/>
      <c r="UCM2" s="486"/>
      <c r="UCN2" s="486"/>
      <c r="UCO2" s="486"/>
      <c r="UCP2" s="486"/>
      <c r="UCQ2" s="486"/>
      <c r="UCR2" s="486"/>
      <c r="UCS2" s="486"/>
      <c r="UCT2" s="486"/>
      <c r="UCU2" s="486"/>
      <c r="UCV2" s="486"/>
      <c r="UCW2" s="486"/>
      <c r="UCX2" s="486"/>
      <c r="UCY2" s="486"/>
      <c r="UCZ2" s="486"/>
      <c r="UDA2" s="486"/>
      <c r="UDB2" s="486"/>
      <c r="UDC2" s="486"/>
      <c r="UDD2" s="486"/>
      <c r="UDE2" s="486"/>
      <c r="UDF2" s="486"/>
      <c r="UDG2" s="486"/>
      <c r="UDH2" s="486"/>
      <c r="UDI2" s="486"/>
      <c r="UDJ2" s="486"/>
      <c r="UDK2" s="486"/>
      <c r="UDL2" s="486"/>
      <c r="UDM2" s="486"/>
      <c r="UDN2" s="486"/>
      <c r="UDO2" s="486"/>
      <c r="UDP2" s="486"/>
      <c r="UDQ2" s="486"/>
      <c r="UDR2" s="486"/>
      <c r="UDS2" s="486"/>
      <c r="UDT2" s="486"/>
      <c r="UDU2" s="486"/>
      <c r="UDV2" s="486"/>
      <c r="UDW2" s="486"/>
      <c r="UDX2" s="486"/>
      <c r="UDY2" s="486"/>
      <c r="UDZ2" s="486"/>
      <c r="UEA2" s="486"/>
      <c r="UEB2" s="486"/>
      <c r="UEC2" s="486"/>
      <c r="UED2" s="486"/>
      <c r="UEE2" s="486"/>
      <c r="UEF2" s="486"/>
      <c r="UEG2" s="486"/>
      <c r="UEH2" s="486"/>
      <c r="UEI2" s="486"/>
      <c r="UEJ2" s="486"/>
      <c r="UEK2" s="486"/>
      <c r="UEL2" s="486"/>
      <c r="UEM2" s="486"/>
      <c r="UEN2" s="486"/>
      <c r="UEO2" s="486"/>
      <c r="UEP2" s="486"/>
      <c r="UEQ2" s="486"/>
      <c r="UER2" s="486"/>
      <c r="UES2" s="486"/>
      <c r="UET2" s="486"/>
      <c r="UEU2" s="486"/>
      <c r="UEV2" s="486"/>
      <c r="UEW2" s="486"/>
      <c r="UEX2" s="486"/>
      <c r="UEY2" s="486"/>
      <c r="UEZ2" s="486"/>
      <c r="UFA2" s="486"/>
      <c r="UFB2" s="486"/>
      <c r="UFC2" s="486"/>
      <c r="UFD2" s="486"/>
      <c r="UFE2" s="486"/>
      <c r="UFF2" s="486"/>
      <c r="UFG2" s="486"/>
      <c r="UFH2" s="486"/>
      <c r="UFI2" s="486"/>
      <c r="UFJ2" s="486"/>
      <c r="UFK2" s="486"/>
      <c r="UFL2" s="486"/>
      <c r="UFM2" s="486"/>
      <c r="UFN2" s="486"/>
      <c r="UFO2" s="486"/>
      <c r="UFP2" s="486"/>
      <c r="UFQ2" s="486"/>
      <c r="UFR2" s="486"/>
      <c r="UFS2" s="486"/>
      <c r="UFT2" s="486"/>
      <c r="UFU2" s="486"/>
      <c r="UFV2" s="486"/>
      <c r="UFW2" s="486"/>
      <c r="UFX2" s="486"/>
      <c r="UFY2" s="486"/>
      <c r="UFZ2" s="486"/>
      <c r="UGA2" s="486"/>
      <c r="UGB2" s="486"/>
      <c r="UGC2" s="486"/>
      <c r="UGD2" s="486"/>
      <c r="UGE2" s="486"/>
      <c r="UGF2" s="486"/>
      <c r="UGG2" s="486"/>
      <c r="UGH2" s="486"/>
      <c r="UGI2" s="486"/>
      <c r="UGJ2" s="486"/>
      <c r="UGK2" s="486"/>
      <c r="UGL2" s="486"/>
      <c r="UGM2" s="486"/>
      <c r="UGN2" s="486"/>
      <c r="UGO2" s="486"/>
      <c r="UGP2" s="486"/>
      <c r="UGQ2" s="486"/>
      <c r="UGR2" s="486"/>
      <c r="UGS2" s="486"/>
      <c r="UGT2" s="486"/>
      <c r="UGU2" s="486"/>
      <c r="UGV2" s="486"/>
      <c r="UGW2" s="486"/>
      <c r="UGX2" s="486"/>
      <c r="UGY2" s="486"/>
      <c r="UGZ2" s="486"/>
      <c r="UHA2" s="486"/>
      <c r="UHB2" s="486"/>
      <c r="UHC2" s="486"/>
      <c r="UHD2" s="486"/>
      <c r="UHE2" s="486"/>
      <c r="UHF2" s="486"/>
      <c r="UHG2" s="486"/>
      <c r="UHH2" s="486"/>
      <c r="UHI2" s="486"/>
      <c r="UHJ2" s="486"/>
      <c r="UHK2" s="486"/>
      <c r="UHL2" s="486"/>
      <c r="UHM2" s="486"/>
      <c r="UHN2" s="486"/>
      <c r="UHO2" s="486"/>
      <c r="UHP2" s="486"/>
      <c r="UHQ2" s="486"/>
      <c r="UHR2" s="486"/>
      <c r="UHS2" s="486"/>
      <c r="UHT2" s="486"/>
      <c r="UHU2" s="486"/>
      <c r="UHV2" s="486"/>
      <c r="UHW2" s="486"/>
      <c r="UHX2" s="486"/>
      <c r="UHY2" s="486"/>
      <c r="UHZ2" s="486"/>
      <c r="UIA2" s="486"/>
      <c r="UIB2" s="486"/>
      <c r="UIC2" s="486"/>
      <c r="UID2" s="486"/>
      <c r="UIE2" s="486"/>
      <c r="UIF2" s="486"/>
      <c r="UIG2" s="486"/>
      <c r="UIH2" s="486"/>
      <c r="UII2" s="486"/>
      <c r="UIJ2" s="486"/>
      <c r="UIK2" s="486"/>
      <c r="UIL2" s="486"/>
      <c r="UIM2" s="486"/>
      <c r="UIN2" s="486"/>
      <c r="UIO2" s="486"/>
      <c r="UIP2" s="486"/>
      <c r="UIQ2" s="486"/>
      <c r="UIR2" s="486"/>
      <c r="UIS2" s="486"/>
      <c r="UIT2" s="486"/>
      <c r="UIU2" s="486"/>
      <c r="UIV2" s="486"/>
      <c r="UIW2" s="486"/>
      <c r="UIX2" s="486"/>
      <c r="UIY2" s="486"/>
      <c r="UIZ2" s="486"/>
      <c r="UJA2" s="486"/>
      <c r="UJB2" s="486"/>
      <c r="UJC2" s="486"/>
      <c r="UJD2" s="486"/>
      <c r="UJE2" s="486"/>
      <c r="UJF2" s="486"/>
      <c r="UJG2" s="486"/>
      <c r="UJH2" s="486"/>
      <c r="UJI2" s="486"/>
      <c r="UJJ2" s="486"/>
      <c r="UJK2" s="486"/>
      <c r="UJL2" s="486"/>
      <c r="UJM2" s="486"/>
      <c r="UJN2" s="486"/>
      <c r="UJO2" s="486"/>
      <c r="UJP2" s="486"/>
      <c r="UJQ2" s="486"/>
      <c r="UJR2" s="486"/>
      <c r="UJS2" s="486"/>
      <c r="UJT2" s="486"/>
      <c r="UJU2" s="486"/>
      <c r="UJV2" s="486"/>
      <c r="UJW2" s="486"/>
      <c r="UJX2" s="486"/>
      <c r="UJY2" s="486"/>
      <c r="UJZ2" s="486"/>
      <c r="UKA2" s="486"/>
      <c r="UKB2" s="486"/>
      <c r="UKC2" s="486"/>
      <c r="UKD2" s="486"/>
      <c r="UKE2" s="486"/>
      <c r="UKF2" s="486"/>
      <c r="UKG2" s="486"/>
      <c r="UKH2" s="486"/>
      <c r="UKI2" s="486"/>
      <c r="UKJ2" s="486"/>
      <c r="UKK2" s="486"/>
      <c r="UKL2" s="486"/>
      <c r="UKM2" s="486"/>
      <c r="UKN2" s="486"/>
      <c r="UKO2" s="486"/>
      <c r="UKP2" s="486"/>
      <c r="UKQ2" s="486"/>
      <c r="UKR2" s="486"/>
      <c r="UKS2" s="486"/>
      <c r="UKT2" s="486"/>
      <c r="UKU2" s="486"/>
      <c r="UKV2" s="486"/>
      <c r="UKW2" s="486"/>
      <c r="UKX2" s="486"/>
      <c r="UKY2" s="486"/>
      <c r="UKZ2" s="486"/>
      <c r="ULA2" s="486"/>
      <c r="ULB2" s="486"/>
      <c r="ULC2" s="486"/>
      <c r="ULD2" s="486"/>
      <c r="ULE2" s="486"/>
      <c r="ULF2" s="486"/>
      <c r="ULG2" s="486"/>
      <c r="ULH2" s="486"/>
      <c r="ULI2" s="486"/>
      <c r="ULJ2" s="486"/>
      <c r="ULK2" s="486"/>
      <c r="ULL2" s="486"/>
      <c r="ULM2" s="486"/>
      <c r="ULN2" s="486"/>
      <c r="ULO2" s="486"/>
      <c r="ULP2" s="486"/>
      <c r="ULQ2" s="486"/>
      <c r="ULR2" s="486"/>
      <c r="ULS2" s="486"/>
      <c r="ULT2" s="486"/>
      <c r="ULU2" s="486"/>
      <c r="ULV2" s="486"/>
      <c r="ULW2" s="486"/>
      <c r="ULX2" s="486"/>
      <c r="ULY2" s="486"/>
      <c r="ULZ2" s="486"/>
      <c r="UMA2" s="486"/>
      <c r="UMB2" s="486"/>
      <c r="UMC2" s="486"/>
      <c r="UMD2" s="486"/>
      <c r="UME2" s="486"/>
      <c r="UMF2" s="486"/>
      <c r="UMG2" s="486"/>
      <c r="UMH2" s="486"/>
      <c r="UMI2" s="486"/>
      <c r="UMJ2" s="486"/>
      <c r="UMK2" s="486"/>
      <c r="UML2" s="486"/>
      <c r="UMM2" s="486"/>
      <c r="UMN2" s="486"/>
      <c r="UMO2" s="486"/>
      <c r="UMP2" s="486"/>
      <c r="UMQ2" s="486"/>
      <c r="UMR2" s="486"/>
      <c r="UMS2" s="486"/>
      <c r="UMT2" s="486"/>
      <c r="UMU2" s="486"/>
      <c r="UMV2" s="486"/>
      <c r="UMW2" s="486"/>
      <c r="UMX2" s="486"/>
      <c r="UMY2" s="486"/>
      <c r="UMZ2" s="486"/>
      <c r="UNA2" s="486"/>
      <c r="UNB2" s="486"/>
      <c r="UNC2" s="486"/>
      <c r="UND2" s="486"/>
      <c r="UNE2" s="486"/>
      <c r="UNF2" s="486"/>
      <c r="UNG2" s="486"/>
      <c r="UNH2" s="486"/>
      <c r="UNI2" s="486"/>
      <c r="UNJ2" s="486"/>
      <c r="UNK2" s="486"/>
      <c r="UNL2" s="486"/>
      <c r="UNM2" s="486"/>
      <c r="UNN2" s="486"/>
      <c r="UNO2" s="486"/>
      <c r="UNP2" s="486"/>
      <c r="UNQ2" s="486"/>
      <c r="UNR2" s="486"/>
      <c r="UNS2" s="486"/>
      <c r="UNT2" s="486"/>
      <c r="UNU2" s="486"/>
      <c r="UNV2" s="486"/>
      <c r="UNW2" s="486"/>
      <c r="UNX2" s="486"/>
      <c r="UNY2" s="486"/>
      <c r="UNZ2" s="486"/>
      <c r="UOA2" s="486"/>
      <c r="UOB2" s="486"/>
      <c r="UOC2" s="486"/>
      <c r="UOD2" s="486"/>
      <c r="UOE2" s="486"/>
      <c r="UOF2" s="486"/>
      <c r="UOG2" s="486"/>
      <c r="UOH2" s="486"/>
      <c r="UOI2" s="486"/>
      <c r="UOJ2" s="486"/>
      <c r="UOK2" s="486"/>
      <c r="UOL2" s="486"/>
      <c r="UOM2" s="486"/>
      <c r="UON2" s="486"/>
      <c r="UOO2" s="486"/>
      <c r="UOP2" s="486"/>
      <c r="UOQ2" s="486"/>
      <c r="UOR2" s="486"/>
      <c r="UOS2" s="486"/>
      <c r="UOT2" s="486"/>
      <c r="UOU2" s="486"/>
      <c r="UOV2" s="486"/>
      <c r="UOW2" s="486"/>
      <c r="UOX2" s="486"/>
      <c r="UOY2" s="486"/>
      <c r="UOZ2" s="486"/>
      <c r="UPA2" s="486"/>
      <c r="UPB2" s="486"/>
      <c r="UPC2" s="486"/>
      <c r="UPD2" s="486"/>
      <c r="UPE2" s="486"/>
      <c r="UPF2" s="486"/>
      <c r="UPG2" s="486"/>
      <c r="UPH2" s="486"/>
      <c r="UPI2" s="486"/>
      <c r="UPJ2" s="486"/>
      <c r="UPK2" s="486"/>
      <c r="UPL2" s="486"/>
      <c r="UPM2" s="486"/>
      <c r="UPN2" s="486"/>
      <c r="UPO2" s="486"/>
      <c r="UPP2" s="486"/>
      <c r="UPQ2" s="486"/>
      <c r="UPR2" s="486"/>
      <c r="UPS2" s="486"/>
      <c r="UPT2" s="486"/>
      <c r="UPU2" s="486"/>
      <c r="UPV2" s="486"/>
      <c r="UPW2" s="486"/>
      <c r="UPX2" s="486"/>
      <c r="UPY2" s="486"/>
      <c r="UPZ2" s="486"/>
      <c r="UQA2" s="486"/>
      <c r="UQB2" s="486"/>
      <c r="UQC2" s="486"/>
      <c r="UQD2" s="486"/>
      <c r="UQE2" s="486"/>
      <c r="UQF2" s="486"/>
      <c r="UQG2" s="486"/>
      <c r="UQH2" s="486"/>
      <c r="UQI2" s="486"/>
      <c r="UQJ2" s="486"/>
      <c r="UQK2" s="486"/>
      <c r="UQL2" s="486"/>
      <c r="UQM2" s="486"/>
      <c r="UQN2" s="486"/>
      <c r="UQO2" s="486"/>
      <c r="UQP2" s="486"/>
      <c r="UQQ2" s="486"/>
      <c r="UQR2" s="486"/>
      <c r="UQS2" s="486"/>
      <c r="UQT2" s="486"/>
      <c r="UQU2" s="486"/>
      <c r="UQV2" s="486"/>
      <c r="UQW2" s="486"/>
      <c r="UQX2" s="486"/>
      <c r="UQY2" s="486"/>
      <c r="UQZ2" s="486"/>
      <c r="URA2" s="486"/>
      <c r="URB2" s="486"/>
      <c r="URC2" s="486"/>
      <c r="URD2" s="486"/>
      <c r="URE2" s="486"/>
      <c r="URF2" s="486"/>
      <c r="URG2" s="486"/>
      <c r="URH2" s="486"/>
      <c r="URI2" s="486"/>
      <c r="URJ2" s="486"/>
      <c r="URK2" s="486"/>
      <c r="URL2" s="486"/>
      <c r="URM2" s="486"/>
      <c r="URN2" s="486"/>
      <c r="URO2" s="486"/>
      <c r="URP2" s="486"/>
      <c r="URQ2" s="486"/>
      <c r="URR2" s="486"/>
      <c r="URS2" s="486"/>
      <c r="URT2" s="486"/>
      <c r="URU2" s="486"/>
      <c r="URV2" s="486"/>
      <c r="URW2" s="486"/>
      <c r="URX2" s="486"/>
      <c r="URY2" s="486"/>
      <c r="URZ2" s="486"/>
      <c r="USA2" s="486"/>
      <c r="USB2" s="486"/>
      <c r="USC2" s="486"/>
      <c r="USD2" s="486"/>
      <c r="USE2" s="486"/>
      <c r="USF2" s="486"/>
      <c r="USG2" s="486"/>
      <c r="USH2" s="486"/>
      <c r="USI2" s="486"/>
      <c r="USJ2" s="486"/>
      <c r="USK2" s="486"/>
      <c r="USL2" s="486"/>
      <c r="USM2" s="486"/>
      <c r="USN2" s="486"/>
      <c r="USO2" s="486"/>
      <c r="USP2" s="486"/>
      <c r="USQ2" s="486"/>
      <c r="USR2" s="486"/>
      <c r="USS2" s="486"/>
      <c r="UST2" s="486"/>
      <c r="USU2" s="486"/>
      <c r="USV2" s="486"/>
      <c r="USW2" s="486"/>
      <c r="USX2" s="486"/>
      <c r="USY2" s="486"/>
      <c r="USZ2" s="486"/>
      <c r="UTA2" s="486"/>
      <c r="UTB2" s="486"/>
      <c r="UTC2" s="486"/>
      <c r="UTD2" s="486"/>
      <c r="UTE2" s="486"/>
      <c r="UTF2" s="486"/>
      <c r="UTG2" s="486"/>
      <c r="UTH2" s="486"/>
      <c r="UTI2" s="486"/>
      <c r="UTJ2" s="486"/>
      <c r="UTK2" s="486"/>
      <c r="UTL2" s="486"/>
      <c r="UTM2" s="486"/>
      <c r="UTN2" s="486"/>
      <c r="UTO2" s="486"/>
      <c r="UTP2" s="486"/>
      <c r="UTQ2" s="486"/>
      <c r="UTR2" s="486"/>
      <c r="UTS2" s="486"/>
      <c r="UTT2" s="486"/>
      <c r="UTU2" s="486"/>
      <c r="UTV2" s="486"/>
      <c r="UTW2" s="486"/>
      <c r="UTX2" s="486"/>
      <c r="UTY2" s="486"/>
      <c r="UTZ2" s="486"/>
      <c r="UUA2" s="486"/>
      <c r="UUB2" s="486"/>
      <c r="UUC2" s="486"/>
      <c r="UUD2" s="486"/>
      <c r="UUE2" s="486"/>
      <c r="UUF2" s="486"/>
      <c r="UUG2" s="486"/>
      <c r="UUH2" s="486"/>
      <c r="UUI2" s="486"/>
      <c r="UUJ2" s="486"/>
      <c r="UUK2" s="486"/>
      <c r="UUL2" s="486"/>
      <c r="UUM2" s="486"/>
      <c r="UUN2" s="486"/>
      <c r="UUO2" s="486"/>
      <c r="UUP2" s="486"/>
      <c r="UUQ2" s="486"/>
      <c r="UUR2" s="486"/>
      <c r="UUS2" s="486"/>
      <c r="UUT2" s="486"/>
      <c r="UUU2" s="486"/>
      <c r="UUV2" s="486"/>
      <c r="UUW2" s="486"/>
      <c r="UUX2" s="486"/>
      <c r="UUY2" s="486"/>
      <c r="UUZ2" s="486"/>
      <c r="UVA2" s="486"/>
      <c r="UVB2" s="486"/>
      <c r="UVC2" s="486"/>
      <c r="UVD2" s="486"/>
      <c r="UVE2" s="486"/>
      <c r="UVF2" s="486"/>
      <c r="UVG2" s="486"/>
      <c r="UVH2" s="486"/>
      <c r="UVI2" s="486"/>
      <c r="UVJ2" s="486"/>
      <c r="UVK2" s="486"/>
      <c r="UVL2" s="486"/>
      <c r="UVM2" s="486"/>
      <c r="UVN2" s="486"/>
      <c r="UVO2" s="486"/>
      <c r="UVP2" s="486"/>
      <c r="UVQ2" s="486"/>
      <c r="UVR2" s="486"/>
      <c r="UVS2" s="486"/>
      <c r="UVT2" s="486"/>
      <c r="UVU2" s="486"/>
      <c r="UVV2" s="486"/>
      <c r="UVW2" s="486"/>
      <c r="UVX2" s="486"/>
      <c r="UVY2" s="486"/>
      <c r="UVZ2" s="486"/>
      <c r="UWA2" s="486"/>
      <c r="UWB2" s="486"/>
      <c r="UWC2" s="486"/>
      <c r="UWD2" s="486"/>
      <c r="UWE2" s="486"/>
      <c r="UWF2" s="486"/>
      <c r="UWG2" s="486"/>
      <c r="UWH2" s="486"/>
      <c r="UWI2" s="486"/>
      <c r="UWJ2" s="486"/>
      <c r="UWK2" s="486"/>
      <c r="UWL2" s="486"/>
      <c r="UWM2" s="486"/>
      <c r="UWN2" s="486"/>
      <c r="UWO2" s="486"/>
      <c r="UWP2" s="486"/>
      <c r="UWQ2" s="486"/>
      <c r="UWR2" s="486"/>
      <c r="UWS2" s="486"/>
      <c r="UWT2" s="486"/>
      <c r="UWU2" s="486"/>
      <c r="UWV2" s="486"/>
      <c r="UWW2" s="486"/>
      <c r="UWX2" s="486"/>
      <c r="UWY2" s="486"/>
      <c r="UWZ2" s="486"/>
      <c r="UXA2" s="486"/>
      <c r="UXB2" s="486"/>
      <c r="UXC2" s="486"/>
      <c r="UXD2" s="486"/>
      <c r="UXE2" s="486"/>
      <c r="UXF2" s="486"/>
      <c r="UXG2" s="486"/>
      <c r="UXH2" s="486"/>
      <c r="UXI2" s="486"/>
      <c r="UXJ2" s="486"/>
      <c r="UXK2" s="486"/>
      <c r="UXL2" s="486"/>
      <c r="UXM2" s="486"/>
      <c r="UXN2" s="486"/>
      <c r="UXO2" s="486"/>
      <c r="UXP2" s="486"/>
      <c r="UXQ2" s="486"/>
      <c r="UXR2" s="486"/>
      <c r="UXS2" s="486"/>
      <c r="UXT2" s="486"/>
      <c r="UXU2" s="486"/>
      <c r="UXV2" s="486"/>
      <c r="UXW2" s="486"/>
      <c r="UXX2" s="486"/>
      <c r="UXY2" s="486"/>
      <c r="UXZ2" s="486"/>
      <c r="UYA2" s="486"/>
      <c r="UYB2" s="486"/>
      <c r="UYC2" s="486"/>
      <c r="UYD2" s="486"/>
      <c r="UYE2" s="486"/>
      <c r="UYF2" s="486"/>
      <c r="UYG2" s="486"/>
      <c r="UYH2" s="486"/>
      <c r="UYI2" s="486"/>
      <c r="UYJ2" s="486"/>
      <c r="UYK2" s="486"/>
      <c r="UYL2" s="486"/>
      <c r="UYM2" s="486"/>
      <c r="UYN2" s="486"/>
      <c r="UYO2" s="486"/>
      <c r="UYP2" s="486"/>
      <c r="UYQ2" s="486"/>
      <c r="UYR2" s="486"/>
      <c r="UYS2" s="486"/>
      <c r="UYT2" s="486"/>
      <c r="UYU2" s="486"/>
      <c r="UYV2" s="486"/>
      <c r="UYW2" s="486"/>
      <c r="UYX2" s="486"/>
      <c r="UYY2" s="486"/>
      <c r="UYZ2" s="486"/>
      <c r="UZA2" s="486"/>
      <c r="UZB2" s="486"/>
      <c r="UZC2" s="486"/>
      <c r="UZD2" s="486"/>
      <c r="UZE2" s="486"/>
      <c r="UZF2" s="486"/>
      <c r="UZG2" s="486"/>
      <c r="UZH2" s="486"/>
      <c r="UZI2" s="486"/>
      <c r="UZJ2" s="486"/>
      <c r="UZK2" s="486"/>
      <c r="UZL2" s="486"/>
      <c r="UZM2" s="486"/>
      <c r="UZN2" s="486"/>
      <c r="UZO2" s="486"/>
      <c r="UZP2" s="486"/>
      <c r="UZQ2" s="486"/>
      <c r="UZR2" s="486"/>
      <c r="UZS2" s="486"/>
      <c r="UZT2" s="486"/>
      <c r="UZU2" s="486"/>
      <c r="UZV2" s="486"/>
      <c r="UZW2" s="486"/>
      <c r="UZX2" s="486"/>
      <c r="UZY2" s="486"/>
      <c r="UZZ2" s="486"/>
      <c r="VAA2" s="486"/>
      <c r="VAB2" s="486"/>
      <c r="VAC2" s="486"/>
      <c r="VAD2" s="486"/>
      <c r="VAE2" s="486"/>
      <c r="VAF2" s="486"/>
      <c r="VAG2" s="486"/>
      <c r="VAH2" s="486"/>
      <c r="VAI2" s="486"/>
      <c r="VAJ2" s="486"/>
      <c r="VAK2" s="486"/>
      <c r="VAL2" s="486"/>
      <c r="VAM2" s="486"/>
      <c r="VAN2" s="486"/>
      <c r="VAO2" s="486"/>
      <c r="VAP2" s="486"/>
      <c r="VAQ2" s="486"/>
      <c r="VAR2" s="486"/>
      <c r="VAS2" s="486"/>
      <c r="VAT2" s="486"/>
      <c r="VAU2" s="486"/>
      <c r="VAV2" s="486"/>
      <c r="VAW2" s="486"/>
      <c r="VAX2" s="486"/>
      <c r="VAY2" s="486"/>
      <c r="VAZ2" s="486"/>
      <c r="VBA2" s="486"/>
      <c r="VBB2" s="486"/>
      <c r="VBC2" s="486"/>
      <c r="VBD2" s="486"/>
      <c r="VBE2" s="486"/>
      <c r="VBF2" s="486"/>
      <c r="VBG2" s="486"/>
      <c r="VBH2" s="486"/>
      <c r="VBI2" s="486"/>
      <c r="VBJ2" s="486"/>
      <c r="VBK2" s="486"/>
      <c r="VBL2" s="486"/>
      <c r="VBM2" s="486"/>
      <c r="VBN2" s="486"/>
      <c r="VBO2" s="486"/>
      <c r="VBP2" s="486"/>
      <c r="VBQ2" s="486"/>
      <c r="VBR2" s="486"/>
      <c r="VBS2" s="486"/>
      <c r="VBT2" s="486"/>
      <c r="VBU2" s="486"/>
      <c r="VBV2" s="486"/>
      <c r="VBW2" s="486"/>
      <c r="VBX2" s="486"/>
      <c r="VBY2" s="486"/>
      <c r="VBZ2" s="486"/>
      <c r="VCA2" s="486"/>
      <c r="VCB2" s="486"/>
      <c r="VCC2" s="486"/>
      <c r="VCD2" s="486"/>
      <c r="VCE2" s="486"/>
      <c r="VCF2" s="486"/>
      <c r="VCG2" s="486"/>
      <c r="VCH2" s="486"/>
      <c r="VCI2" s="486"/>
      <c r="VCJ2" s="486"/>
      <c r="VCK2" s="486"/>
      <c r="VCL2" s="486"/>
      <c r="VCM2" s="486"/>
      <c r="VCN2" s="486"/>
      <c r="VCO2" s="486"/>
      <c r="VCP2" s="486"/>
      <c r="VCQ2" s="486"/>
      <c r="VCR2" s="486"/>
      <c r="VCS2" s="486"/>
      <c r="VCT2" s="486"/>
      <c r="VCU2" s="486"/>
      <c r="VCV2" s="486"/>
      <c r="VCW2" s="486"/>
      <c r="VCX2" s="486"/>
      <c r="VCY2" s="486"/>
      <c r="VCZ2" s="486"/>
      <c r="VDA2" s="486"/>
      <c r="VDB2" s="486"/>
      <c r="VDC2" s="486"/>
      <c r="VDD2" s="486"/>
      <c r="VDE2" s="486"/>
      <c r="VDF2" s="486"/>
      <c r="VDG2" s="486"/>
      <c r="VDH2" s="486"/>
      <c r="VDI2" s="486"/>
      <c r="VDJ2" s="486"/>
      <c r="VDK2" s="486"/>
      <c r="VDL2" s="486"/>
      <c r="VDM2" s="486"/>
      <c r="VDN2" s="486"/>
      <c r="VDO2" s="486"/>
      <c r="VDP2" s="486"/>
      <c r="VDQ2" s="486"/>
      <c r="VDR2" s="486"/>
      <c r="VDS2" s="486"/>
      <c r="VDT2" s="486"/>
      <c r="VDU2" s="486"/>
      <c r="VDV2" s="486"/>
      <c r="VDW2" s="486"/>
      <c r="VDX2" s="486"/>
      <c r="VDY2" s="486"/>
      <c r="VDZ2" s="486"/>
      <c r="VEA2" s="486"/>
      <c r="VEB2" s="486"/>
      <c r="VEC2" s="486"/>
      <c r="VED2" s="486"/>
      <c r="VEE2" s="486"/>
      <c r="VEF2" s="486"/>
      <c r="VEG2" s="486"/>
      <c r="VEH2" s="486"/>
      <c r="VEI2" s="486"/>
      <c r="VEJ2" s="486"/>
      <c r="VEK2" s="486"/>
      <c r="VEL2" s="486"/>
      <c r="VEM2" s="486"/>
      <c r="VEN2" s="486"/>
      <c r="VEO2" s="486"/>
      <c r="VEP2" s="486"/>
      <c r="VEQ2" s="486"/>
      <c r="VER2" s="486"/>
      <c r="VES2" s="486"/>
      <c r="VET2" s="486"/>
      <c r="VEU2" s="486"/>
      <c r="VEV2" s="486"/>
      <c r="VEW2" s="486"/>
      <c r="VEX2" s="486"/>
      <c r="VEY2" s="486"/>
      <c r="VEZ2" s="486"/>
      <c r="VFA2" s="486"/>
      <c r="VFB2" s="486"/>
      <c r="VFC2" s="486"/>
      <c r="VFD2" s="486"/>
      <c r="VFE2" s="486"/>
      <c r="VFF2" s="486"/>
      <c r="VFG2" s="486"/>
      <c r="VFH2" s="486"/>
      <c r="VFI2" s="486"/>
      <c r="VFJ2" s="486"/>
      <c r="VFK2" s="486"/>
      <c r="VFL2" s="486"/>
      <c r="VFM2" s="486"/>
      <c r="VFN2" s="486"/>
      <c r="VFO2" s="486"/>
      <c r="VFP2" s="486"/>
      <c r="VFQ2" s="486"/>
      <c r="VFR2" s="486"/>
      <c r="VFS2" s="486"/>
      <c r="VFT2" s="486"/>
      <c r="VFU2" s="486"/>
      <c r="VFV2" s="486"/>
      <c r="VFW2" s="486"/>
      <c r="VFX2" s="486"/>
      <c r="VFY2" s="486"/>
      <c r="VFZ2" s="486"/>
      <c r="VGA2" s="486"/>
      <c r="VGB2" s="486"/>
      <c r="VGC2" s="486"/>
      <c r="VGD2" s="486"/>
      <c r="VGE2" s="486"/>
      <c r="VGF2" s="486"/>
      <c r="VGG2" s="486"/>
      <c r="VGH2" s="486"/>
      <c r="VGI2" s="486"/>
      <c r="VGJ2" s="486"/>
      <c r="VGK2" s="486"/>
      <c r="VGL2" s="486"/>
      <c r="VGM2" s="486"/>
      <c r="VGN2" s="486"/>
      <c r="VGO2" s="486"/>
      <c r="VGP2" s="486"/>
      <c r="VGQ2" s="486"/>
      <c r="VGR2" s="486"/>
      <c r="VGS2" s="486"/>
      <c r="VGT2" s="486"/>
      <c r="VGU2" s="486"/>
      <c r="VGV2" s="486"/>
      <c r="VGW2" s="486"/>
      <c r="VGX2" s="486"/>
      <c r="VGY2" s="486"/>
      <c r="VGZ2" s="486"/>
      <c r="VHA2" s="486"/>
      <c r="VHB2" s="486"/>
      <c r="VHC2" s="486"/>
      <c r="VHD2" s="486"/>
      <c r="VHE2" s="486"/>
      <c r="VHF2" s="486"/>
      <c r="VHG2" s="486"/>
      <c r="VHH2" s="486"/>
      <c r="VHI2" s="486"/>
      <c r="VHJ2" s="486"/>
      <c r="VHK2" s="486"/>
      <c r="VHL2" s="486"/>
      <c r="VHM2" s="486"/>
      <c r="VHN2" s="486"/>
      <c r="VHO2" s="486"/>
      <c r="VHP2" s="486"/>
      <c r="VHQ2" s="486"/>
      <c r="VHR2" s="486"/>
      <c r="VHS2" s="486"/>
      <c r="VHT2" s="486"/>
      <c r="VHU2" s="486"/>
      <c r="VHV2" s="486"/>
      <c r="VHW2" s="486"/>
      <c r="VHX2" s="486"/>
      <c r="VHY2" s="486"/>
      <c r="VHZ2" s="486"/>
      <c r="VIA2" s="486"/>
      <c r="VIB2" s="486"/>
      <c r="VIC2" s="486"/>
      <c r="VID2" s="486"/>
      <c r="VIE2" s="486"/>
      <c r="VIF2" s="486"/>
      <c r="VIG2" s="486"/>
      <c r="VIH2" s="486"/>
      <c r="VII2" s="486"/>
      <c r="VIJ2" s="486"/>
      <c r="VIK2" s="486"/>
      <c r="VIL2" s="486"/>
      <c r="VIM2" s="486"/>
      <c r="VIN2" s="486"/>
      <c r="VIO2" s="486"/>
      <c r="VIP2" s="486"/>
      <c r="VIQ2" s="486"/>
      <c r="VIR2" s="486"/>
      <c r="VIS2" s="486"/>
      <c r="VIT2" s="486"/>
      <c r="VIU2" s="486"/>
      <c r="VIV2" s="486"/>
      <c r="VIW2" s="486"/>
      <c r="VIX2" s="486"/>
      <c r="VIY2" s="486"/>
      <c r="VIZ2" s="486"/>
      <c r="VJA2" s="486"/>
      <c r="VJB2" s="486"/>
      <c r="VJC2" s="486"/>
      <c r="VJD2" s="486"/>
      <c r="VJE2" s="486"/>
      <c r="VJF2" s="486"/>
      <c r="VJG2" s="486"/>
      <c r="VJH2" s="486"/>
      <c r="VJI2" s="486"/>
      <c r="VJJ2" s="486"/>
      <c r="VJK2" s="486"/>
      <c r="VJL2" s="486"/>
      <c r="VJM2" s="486"/>
      <c r="VJN2" s="486"/>
      <c r="VJO2" s="486"/>
      <c r="VJP2" s="486"/>
      <c r="VJQ2" s="486"/>
      <c r="VJR2" s="486"/>
      <c r="VJS2" s="486"/>
      <c r="VJT2" s="486"/>
      <c r="VJU2" s="486"/>
      <c r="VJV2" s="486"/>
      <c r="VJW2" s="486"/>
      <c r="VJX2" s="486"/>
      <c r="VJY2" s="486"/>
      <c r="VJZ2" s="486"/>
      <c r="VKA2" s="486"/>
      <c r="VKB2" s="486"/>
      <c r="VKC2" s="486"/>
      <c r="VKD2" s="486"/>
      <c r="VKE2" s="486"/>
      <c r="VKF2" s="486"/>
      <c r="VKG2" s="486"/>
      <c r="VKH2" s="486"/>
      <c r="VKI2" s="486"/>
      <c r="VKJ2" s="486"/>
      <c r="VKK2" s="486"/>
      <c r="VKL2" s="486"/>
      <c r="VKM2" s="486"/>
      <c r="VKN2" s="486"/>
      <c r="VKO2" s="486"/>
      <c r="VKP2" s="486"/>
      <c r="VKQ2" s="486"/>
      <c r="VKR2" s="486"/>
      <c r="VKS2" s="486"/>
      <c r="VKT2" s="486"/>
      <c r="VKU2" s="486"/>
      <c r="VKV2" s="486"/>
      <c r="VKW2" s="486"/>
      <c r="VKX2" s="486"/>
      <c r="VKY2" s="486"/>
      <c r="VKZ2" s="486"/>
      <c r="VLA2" s="486"/>
      <c r="VLB2" s="486"/>
      <c r="VLC2" s="486"/>
      <c r="VLD2" s="486"/>
      <c r="VLE2" s="486"/>
      <c r="VLF2" s="486"/>
      <c r="VLG2" s="486"/>
      <c r="VLH2" s="486"/>
      <c r="VLI2" s="486"/>
      <c r="VLJ2" s="486"/>
      <c r="VLK2" s="486"/>
      <c r="VLL2" s="486"/>
      <c r="VLM2" s="486"/>
      <c r="VLN2" s="486"/>
      <c r="VLO2" s="486"/>
      <c r="VLP2" s="486"/>
      <c r="VLQ2" s="486"/>
      <c r="VLR2" s="486"/>
      <c r="VLS2" s="486"/>
      <c r="VLT2" s="486"/>
      <c r="VLU2" s="486"/>
      <c r="VLV2" s="486"/>
      <c r="VLW2" s="486"/>
      <c r="VLX2" s="486"/>
      <c r="VLY2" s="486"/>
      <c r="VLZ2" s="486"/>
      <c r="VMA2" s="486"/>
      <c r="VMB2" s="486"/>
      <c r="VMC2" s="486"/>
      <c r="VMD2" s="486"/>
      <c r="VME2" s="486"/>
      <c r="VMF2" s="486"/>
      <c r="VMG2" s="486"/>
      <c r="VMH2" s="486"/>
      <c r="VMI2" s="486"/>
      <c r="VMJ2" s="486"/>
      <c r="VMK2" s="486"/>
      <c r="VML2" s="486"/>
      <c r="VMM2" s="486"/>
      <c r="VMN2" s="486"/>
      <c r="VMO2" s="486"/>
      <c r="VMP2" s="486"/>
      <c r="VMQ2" s="486"/>
      <c r="VMR2" s="486"/>
      <c r="VMS2" s="486"/>
      <c r="VMT2" s="486"/>
      <c r="VMU2" s="486"/>
      <c r="VMV2" s="486"/>
      <c r="VMW2" s="486"/>
      <c r="VMX2" s="486"/>
      <c r="VMY2" s="486"/>
      <c r="VMZ2" s="486"/>
      <c r="VNA2" s="486"/>
      <c r="VNB2" s="486"/>
      <c r="VNC2" s="486"/>
      <c r="VND2" s="486"/>
      <c r="VNE2" s="486"/>
      <c r="VNF2" s="486"/>
      <c r="VNG2" s="486"/>
      <c r="VNH2" s="486"/>
      <c r="VNI2" s="486"/>
      <c r="VNJ2" s="486"/>
      <c r="VNK2" s="486"/>
      <c r="VNL2" s="486"/>
      <c r="VNM2" s="486"/>
      <c r="VNN2" s="486"/>
      <c r="VNO2" s="486"/>
      <c r="VNP2" s="486"/>
      <c r="VNQ2" s="486"/>
      <c r="VNR2" s="486"/>
      <c r="VNS2" s="486"/>
      <c r="VNT2" s="486"/>
      <c r="VNU2" s="486"/>
      <c r="VNV2" s="486"/>
      <c r="VNW2" s="486"/>
      <c r="VNX2" s="486"/>
      <c r="VNY2" s="486"/>
      <c r="VNZ2" s="486"/>
      <c r="VOA2" s="486"/>
      <c r="VOB2" s="486"/>
      <c r="VOC2" s="486"/>
      <c r="VOD2" s="486"/>
      <c r="VOE2" s="486"/>
      <c r="VOF2" s="486"/>
      <c r="VOG2" s="486"/>
      <c r="VOH2" s="486"/>
      <c r="VOI2" s="486"/>
      <c r="VOJ2" s="486"/>
      <c r="VOK2" s="486"/>
      <c r="VOL2" s="486"/>
      <c r="VOM2" s="486"/>
      <c r="VON2" s="486"/>
      <c r="VOO2" s="486"/>
      <c r="VOP2" s="486"/>
      <c r="VOQ2" s="486"/>
      <c r="VOR2" s="486"/>
      <c r="VOS2" s="486"/>
      <c r="VOT2" s="486"/>
      <c r="VOU2" s="486"/>
      <c r="VOV2" s="486"/>
      <c r="VOW2" s="486"/>
      <c r="VOX2" s="486"/>
      <c r="VOY2" s="486"/>
      <c r="VOZ2" s="486"/>
      <c r="VPA2" s="486"/>
      <c r="VPB2" s="486"/>
      <c r="VPC2" s="486"/>
      <c r="VPD2" s="486"/>
      <c r="VPE2" s="486"/>
      <c r="VPF2" s="486"/>
      <c r="VPG2" s="486"/>
      <c r="VPH2" s="486"/>
      <c r="VPI2" s="486"/>
      <c r="VPJ2" s="486"/>
      <c r="VPK2" s="486"/>
      <c r="VPL2" s="486"/>
      <c r="VPM2" s="486"/>
      <c r="VPN2" s="486"/>
      <c r="VPO2" s="486"/>
      <c r="VPP2" s="486"/>
      <c r="VPQ2" s="486"/>
      <c r="VPR2" s="486"/>
      <c r="VPS2" s="486"/>
      <c r="VPT2" s="486"/>
      <c r="VPU2" s="486"/>
      <c r="VPV2" s="486"/>
      <c r="VPW2" s="486"/>
      <c r="VPX2" s="486"/>
      <c r="VPY2" s="486"/>
      <c r="VPZ2" s="486"/>
      <c r="VQA2" s="486"/>
      <c r="VQB2" s="486"/>
      <c r="VQC2" s="486"/>
      <c r="VQD2" s="486"/>
      <c r="VQE2" s="486"/>
      <c r="VQF2" s="486"/>
      <c r="VQG2" s="486"/>
      <c r="VQH2" s="486"/>
      <c r="VQI2" s="486"/>
      <c r="VQJ2" s="486"/>
      <c r="VQK2" s="486"/>
      <c r="VQL2" s="486"/>
      <c r="VQM2" s="486"/>
      <c r="VQN2" s="486"/>
      <c r="VQO2" s="486"/>
      <c r="VQP2" s="486"/>
      <c r="VQQ2" s="486"/>
      <c r="VQR2" s="486"/>
      <c r="VQS2" s="486"/>
      <c r="VQT2" s="486"/>
      <c r="VQU2" s="486"/>
      <c r="VQV2" s="486"/>
      <c r="VQW2" s="486"/>
      <c r="VQX2" s="486"/>
      <c r="VQY2" s="486"/>
      <c r="VQZ2" s="486"/>
      <c r="VRA2" s="486"/>
      <c r="VRB2" s="486"/>
      <c r="VRC2" s="486"/>
      <c r="VRD2" s="486"/>
      <c r="VRE2" s="486"/>
      <c r="VRF2" s="486"/>
      <c r="VRG2" s="486"/>
      <c r="VRH2" s="486"/>
      <c r="VRI2" s="486"/>
      <c r="VRJ2" s="486"/>
      <c r="VRK2" s="486"/>
      <c r="VRL2" s="486"/>
      <c r="VRM2" s="486"/>
      <c r="VRN2" s="486"/>
      <c r="VRO2" s="486"/>
      <c r="VRP2" s="486"/>
      <c r="VRQ2" s="486"/>
      <c r="VRR2" s="486"/>
      <c r="VRS2" s="486"/>
      <c r="VRT2" s="486"/>
      <c r="VRU2" s="486"/>
      <c r="VRV2" s="486"/>
      <c r="VRW2" s="486"/>
      <c r="VRX2" s="486"/>
      <c r="VRY2" s="486"/>
      <c r="VRZ2" s="486"/>
      <c r="VSA2" s="486"/>
      <c r="VSB2" s="486"/>
      <c r="VSC2" s="486"/>
      <c r="VSD2" s="486"/>
      <c r="VSE2" s="486"/>
      <c r="VSF2" s="486"/>
      <c r="VSG2" s="486"/>
      <c r="VSH2" s="486"/>
      <c r="VSI2" s="486"/>
      <c r="VSJ2" s="486"/>
      <c r="VSK2" s="486"/>
      <c r="VSL2" s="486"/>
      <c r="VSM2" s="486"/>
      <c r="VSN2" s="486"/>
      <c r="VSO2" s="486"/>
      <c r="VSP2" s="486"/>
      <c r="VSQ2" s="486"/>
      <c r="VSR2" s="486"/>
      <c r="VSS2" s="486"/>
      <c r="VST2" s="486"/>
      <c r="VSU2" s="486"/>
      <c r="VSV2" s="486"/>
      <c r="VSW2" s="486"/>
      <c r="VSX2" s="486"/>
      <c r="VSY2" s="486"/>
      <c r="VSZ2" s="486"/>
      <c r="VTA2" s="486"/>
      <c r="VTB2" s="486"/>
      <c r="VTC2" s="486"/>
      <c r="VTD2" s="486"/>
      <c r="VTE2" s="486"/>
      <c r="VTF2" s="486"/>
      <c r="VTG2" s="486"/>
      <c r="VTH2" s="486"/>
      <c r="VTI2" s="486"/>
      <c r="VTJ2" s="486"/>
      <c r="VTK2" s="486"/>
      <c r="VTL2" s="486"/>
      <c r="VTM2" s="486"/>
      <c r="VTN2" s="486"/>
      <c r="VTO2" s="486"/>
      <c r="VTP2" s="486"/>
      <c r="VTQ2" s="486"/>
      <c r="VTR2" s="486"/>
      <c r="VTS2" s="486"/>
      <c r="VTT2" s="486"/>
      <c r="VTU2" s="486"/>
      <c r="VTV2" s="486"/>
      <c r="VTW2" s="486"/>
      <c r="VTX2" s="486"/>
      <c r="VTY2" s="486"/>
      <c r="VTZ2" s="486"/>
      <c r="VUA2" s="486"/>
      <c r="VUB2" s="486"/>
      <c r="VUC2" s="486"/>
      <c r="VUD2" s="486"/>
      <c r="VUE2" s="486"/>
      <c r="VUF2" s="486"/>
      <c r="VUG2" s="486"/>
      <c r="VUH2" s="486"/>
      <c r="VUI2" s="486"/>
      <c r="VUJ2" s="486"/>
      <c r="VUK2" s="486"/>
      <c r="VUL2" s="486"/>
      <c r="VUM2" s="486"/>
      <c r="VUN2" s="486"/>
      <c r="VUO2" s="486"/>
      <c r="VUP2" s="486"/>
      <c r="VUQ2" s="486"/>
      <c r="VUR2" s="486"/>
      <c r="VUS2" s="486"/>
      <c r="VUT2" s="486"/>
      <c r="VUU2" s="486"/>
      <c r="VUV2" s="486"/>
      <c r="VUW2" s="486"/>
      <c r="VUX2" s="486"/>
      <c r="VUY2" s="486"/>
      <c r="VUZ2" s="486"/>
      <c r="VVA2" s="486"/>
      <c r="VVB2" s="486"/>
      <c r="VVC2" s="486"/>
      <c r="VVD2" s="486"/>
      <c r="VVE2" s="486"/>
      <c r="VVF2" s="486"/>
      <c r="VVG2" s="486"/>
      <c r="VVH2" s="486"/>
      <c r="VVI2" s="486"/>
      <c r="VVJ2" s="486"/>
      <c r="VVK2" s="486"/>
      <c r="VVL2" s="486"/>
      <c r="VVM2" s="486"/>
      <c r="VVN2" s="486"/>
      <c r="VVO2" s="486"/>
      <c r="VVP2" s="486"/>
      <c r="VVQ2" s="486"/>
      <c r="VVR2" s="486"/>
      <c r="VVS2" s="486"/>
      <c r="VVT2" s="486"/>
      <c r="VVU2" s="486"/>
      <c r="VVV2" s="486"/>
      <c r="VVW2" s="486"/>
      <c r="VVX2" s="486"/>
      <c r="VVY2" s="486"/>
      <c r="VVZ2" s="486"/>
      <c r="VWA2" s="486"/>
      <c r="VWB2" s="486"/>
      <c r="VWC2" s="486"/>
      <c r="VWD2" s="486"/>
      <c r="VWE2" s="486"/>
      <c r="VWF2" s="486"/>
      <c r="VWG2" s="486"/>
      <c r="VWH2" s="486"/>
      <c r="VWI2" s="486"/>
      <c r="VWJ2" s="486"/>
      <c r="VWK2" s="486"/>
      <c r="VWL2" s="486"/>
      <c r="VWM2" s="486"/>
      <c r="VWN2" s="486"/>
      <c r="VWO2" s="486"/>
      <c r="VWP2" s="486"/>
      <c r="VWQ2" s="486"/>
      <c r="VWR2" s="486"/>
      <c r="VWS2" s="486"/>
      <c r="VWT2" s="486"/>
      <c r="VWU2" s="486"/>
      <c r="VWV2" s="486"/>
      <c r="VWW2" s="486"/>
      <c r="VWX2" s="486"/>
      <c r="VWY2" s="486"/>
      <c r="VWZ2" s="486"/>
      <c r="VXA2" s="486"/>
      <c r="VXB2" s="486"/>
      <c r="VXC2" s="486"/>
      <c r="VXD2" s="486"/>
      <c r="VXE2" s="486"/>
      <c r="VXF2" s="486"/>
      <c r="VXG2" s="486"/>
      <c r="VXH2" s="486"/>
      <c r="VXI2" s="486"/>
      <c r="VXJ2" s="486"/>
      <c r="VXK2" s="486"/>
      <c r="VXL2" s="486"/>
      <c r="VXM2" s="486"/>
      <c r="VXN2" s="486"/>
      <c r="VXO2" s="486"/>
      <c r="VXP2" s="486"/>
      <c r="VXQ2" s="486"/>
      <c r="VXR2" s="486"/>
      <c r="VXS2" s="486"/>
      <c r="VXT2" s="486"/>
      <c r="VXU2" s="486"/>
      <c r="VXV2" s="486"/>
      <c r="VXW2" s="486"/>
      <c r="VXX2" s="486"/>
      <c r="VXY2" s="486"/>
      <c r="VXZ2" s="486"/>
      <c r="VYA2" s="486"/>
      <c r="VYB2" s="486"/>
      <c r="VYC2" s="486"/>
      <c r="VYD2" s="486"/>
      <c r="VYE2" s="486"/>
      <c r="VYF2" s="486"/>
      <c r="VYG2" s="486"/>
      <c r="VYH2" s="486"/>
      <c r="VYI2" s="486"/>
      <c r="VYJ2" s="486"/>
      <c r="VYK2" s="486"/>
      <c r="VYL2" s="486"/>
      <c r="VYM2" s="486"/>
      <c r="VYN2" s="486"/>
      <c r="VYO2" s="486"/>
      <c r="VYP2" s="486"/>
      <c r="VYQ2" s="486"/>
      <c r="VYR2" s="486"/>
      <c r="VYS2" s="486"/>
      <c r="VYT2" s="486"/>
      <c r="VYU2" s="486"/>
      <c r="VYV2" s="486"/>
      <c r="VYW2" s="486"/>
      <c r="VYX2" s="486"/>
      <c r="VYY2" s="486"/>
      <c r="VYZ2" s="486"/>
      <c r="VZA2" s="486"/>
      <c r="VZB2" s="486"/>
      <c r="VZC2" s="486"/>
      <c r="VZD2" s="486"/>
      <c r="VZE2" s="486"/>
      <c r="VZF2" s="486"/>
      <c r="VZG2" s="486"/>
      <c r="VZH2" s="486"/>
      <c r="VZI2" s="486"/>
      <c r="VZJ2" s="486"/>
      <c r="VZK2" s="486"/>
      <c r="VZL2" s="486"/>
      <c r="VZM2" s="486"/>
      <c r="VZN2" s="486"/>
      <c r="VZO2" s="486"/>
      <c r="VZP2" s="486"/>
      <c r="VZQ2" s="486"/>
      <c r="VZR2" s="486"/>
      <c r="VZS2" s="486"/>
      <c r="VZT2" s="486"/>
      <c r="VZU2" s="486"/>
      <c r="VZV2" s="486"/>
      <c r="VZW2" s="486"/>
      <c r="VZX2" s="486"/>
      <c r="VZY2" s="486"/>
      <c r="VZZ2" s="486"/>
      <c r="WAA2" s="486"/>
      <c r="WAB2" s="486"/>
      <c r="WAC2" s="486"/>
      <c r="WAD2" s="486"/>
      <c r="WAE2" s="486"/>
      <c r="WAF2" s="486"/>
      <c r="WAG2" s="486"/>
      <c r="WAH2" s="486"/>
      <c r="WAI2" s="486"/>
      <c r="WAJ2" s="486"/>
      <c r="WAK2" s="486"/>
      <c r="WAL2" s="486"/>
      <c r="WAM2" s="486"/>
      <c r="WAN2" s="486"/>
      <c r="WAO2" s="486"/>
      <c r="WAP2" s="486"/>
      <c r="WAQ2" s="486"/>
      <c r="WAR2" s="486"/>
      <c r="WAS2" s="486"/>
      <c r="WAT2" s="486"/>
      <c r="WAU2" s="486"/>
      <c r="WAV2" s="486"/>
      <c r="WAW2" s="486"/>
      <c r="WAX2" s="486"/>
      <c r="WAY2" s="486"/>
      <c r="WAZ2" s="486"/>
      <c r="WBA2" s="486"/>
      <c r="WBB2" s="486"/>
      <c r="WBC2" s="486"/>
      <c r="WBD2" s="486"/>
      <c r="WBE2" s="486"/>
      <c r="WBF2" s="486"/>
      <c r="WBG2" s="486"/>
      <c r="WBH2" s="486"/>
      <c r="WBI2" s="486"/>
      <c r="WBJ2" s="486"/>
      <c r="WBK2" s="486"/>
      <c r="WBL2" s="486"/>
      <c r="WBM2" s="486"/>
      <c r="WBN2" s="486"/>
      <c r="WBO2" s="486"/>
      <c r="WBP2" s="486"/>
      <c r="WBQ2" s="486"/>
      <c r="WBR2" s="486"/>
      <c r="WBS2" s="486"/>
      <c r="WBT2" s="486"/>
      <c r="WBU2" s="486"/>
      <c r="WBV2" s="486"/>
      <c r="WBW2" s="486"/>
      <c r="WBX2" s="486"/>
      <c r="WBY2" s="486"/>
      <c r="WBZ2" s="486"/>
      <c r="WCA2" s="486"/>
      <c r="WCB2" s="486"/>
      <c r="WCC2" s="486"/>
      <c r="WCD2" s="486"/>
      <c r="WCE2" s="486"/>
      <c r="WCF2" s="486"/>
      <c r="WCG2" s="486"/>
      <c r="WCH2" s="486"/>
      <c r="WCI2" s="486"/>
      <c r="WCJ2" s="486"/>
      <c r="WCK2" s="486"/>
      <c r="WCL2" s="486"/>
      <c r="WCM2" s="486"/>
      <c r="WCN2" s="486"/>
      <c r="WCO2" s="486"/>
      <c r="WCP2" s="486"/>
      <c r="WCQ2" s="486"/>
      <c r="WCR2" s="486"/>
      <c r="WCS2" s="486"/>
      <c r="WCT2" s="486"/>
      <c r="WCU2" s="486"/>
      <c r="WCV2" s="486"/>
      <c r="WCW2" s="486"/>
      <c r="WCX2" s="486"/>
      <c r="WCY2" s="486"/>
      <c r="WCZ2" s="486"/>
      <c r="WDA2" s="486"/>
      <c r="WDB2" s="486"/>
      <c r="WDC2" s="486"/>
      <c r="WDD2" s="486"/>
      <c r="WDE2" s="486"/>
      <c r="WDF2" s="486"/>
      <c r="WDG2" s="486"/>
      <c r="WDH2" s="486"/>
      <c r="WDI2" s="486"/>
      <c r="WDJ2" s="486"/>
      <c r="WDK2" s="486"/>
      <c r="WDL2" s="486"/>
      <c r="WDM2" s="486"/>
      <c r="WDN2" s="486"/>
      <c r="WDO2" s="486"/>
      <c r="WDP2" s="486"/>
      <c r="WDQ2" s="486"/>
      <c r="WDR2" s="486"/>
      <c r="WDS2" s="486"/>
      <c r="WDT2" s="486"/>
      <c r="WDU2" s="486"/>
      <c r="WDV2" s="486"/>
      <c r="WDW2" s="486"/>
      <c r="WDX2" s="486"/>
      <c r="WDY2" s="486"/>
      <c r="WDZ2" s="486"/>
      <c r="WEA2" s="486"/>
      <c r="WEB2" s="486"/>
      <c r="WEC2" s="486"/>
      <c r="WED2" s="486"/>
      <c r="WEE2" s="486"/>
      <c r="WEF2" s="486"/>
      <c r="WEG2" s="486"/>
      <c r="WEH2" s="486"/>
      <c r="WEI2" s="486"/>
      <c r="WEJ2" s="486"/>
      <c r="WEK2" s="486"/>
      <c r="WEL2" s="486"/>
      <c r="WEM2" s="486"/>
      <c r="WEN2" s="486"/>
      <c r="WEO2" s="486"/>
      <c r="WEP2" s="486"/>
      <c r="WEQ2" s="486"/>
      <c r="WER2" s="486"/>
      <c r="WES2" s="486"/>
      <c r="WET2" s="486"/>
      <c r="WEU2" s="486"/>
      <c r="WEV2" s="486"/>
      <c r="WEW2" s="486"/>
      <c r="WEX2" s="486"/>
      <c r="WEY2" s="486"/>
      <c r="WEZ2" s="486"/>
      <c r="WFA2" s="486"/>
      <c r="WFB2" s="486"/>
      <c r="WFC2" s="486"/>
      <c r="WFD2" s="486"/>
      <c r="WFE2" s="486"/>
      <c r="WFF2" s="486"/>
      <c r="WFG2" s="486"/>
      <c r="WFH2" s="486"/>
      <c r="WFI2" s="486"/>
      <c r="WFJ2" s="486"/>
      <c r="WFK2" s="486"/>
      <c r="WFL2" s="486"/>
      <c r="WFM2" s="486"/>
      <c r="WFN2" s="486"/>
      <c r="WFO2" s="486"/>
      <c r="WFP2" s="486"/>
      <c r="WFQ2" s="486"/>
      <c r="WFR2" s="486"/>
      <c r="WFS2" s="486"/>
      <c r="WFT2" s="486"/>
      <c r="WFU2" s="486"/>
      <c r="WFV2" s="486"/>
      <c r="WFW2" s="486"/>
      <c r="WFX2" s="486"/>
      <c r="WFY2" s="486"/>
      <c r="WFZ2" s="486"/>
      <c r="WGA2" s="486"/>
      <c r="WGB2" s="486"/>
      <c r="WGC2" s="486"/>
      <c r="WGD2" s="486"/>
      <c r="WGE2" s="486"/>
      <c r="WGF2" s="486"/>
      <c r="WGG2" s="486"/>
      <c r="WGH2" s="486"/>
      <c r="WGI2" s="486"/>
      <c r="WGJ2" s="486"/>
      <c r="WGK2" s="486"/>
      <c r="WGL2" s="486"/>
      <c r="WGM2" s="486"/>
      <c r="WGN2" s="486"/>
      <c r="WGO2" s="486"/>
      <c r="WGP2" s="486"/>
      <c r="WGQ2" s="486"/>
      <c r="WGR2" s="486"/>
      <c r="WGS2" s="486"/>
      <c r="WGT2" s="486"/>
      <c r="WGU2" s="486"/>
      <c r="WGV2" s="486"/>
      <c r="WGW2" s="486"/>
      <c r="WGX2" s="486"/>
      <c r="WGY2" s="486"/>
      <c r="WGZ2" s="486"/>
      <c r="WHA2" s="486"/>
      <c r="WHB2" s="486"/>
      <c r="WHC2" s="486"/>
      <c r="WHD2" s="486"/>
      <c r="WHE2" s="486"/>
      <c r="WHF2" s="486"/>
      <c r="WHG2" s="486"/>
      <c r="WHH2" s="486"/>
      <c r="WHI2" s="486"/>
      <c r="WHJ2" s="486"/>
      <c r="WHK2" s="486"/>
      <c r="WHL2" s="486"/>
      <c r="WHM2" s="486"/>
      <c r="WHN2" s="486"/>
      <c r="WHO2" s="486"/>
      <c r="WHP2" s="486"/>
      <c r="WHQ2" s="486"/>
      <c r="WHR2" s="486"/>
      <c r="WHS2" s="486"/>
      <c r="WHT2" s="486"/>
      <c r="WHU2" s="486"/>
      <c r="WHV2" s="486"/>
      <c r="WHW2" s="486"/>
      <c r="WHX2" s="486"/>
      <c r="WHY2" s="486"/>
      <c r="WHZ2" s="486"/>
      <c r="WIA2" s="486"/>
      <c r="WIB2" s="486"/>
      <c r="WIC2" s="486"/>
      <c r="WID2" s="486"/>
      <c r="WIE2" s="486"/>
      <c r="WIF2" s="486"/>
      <c r="WIG2" s="486"/>
      <c r="WIH2" s="486"/>
      <c r="WII2" s="486"/>
      <c r="WIJ2" s="486"/>
      <c r="WIK2" s="486"/>
      <c r="WIL2" s="486"/>
      <c r="WIM2" s="486"/>
      <c r="WIN2" s="486"/>
      <c r="WIO2" s="486"/>
      <c r="WIP2" s="486"/>
      <c r="WIQ2" s="486"/>
      <c r="WIR2" s="486"/>
      <c r="WIS2" s="486"/>
      <c r="WIT2" s="486"/>
      <c r="WIU2" s="486"/>
      <c r="WIV2" s="486"/>
      <c r="WIW2" s="486"/>
      <c r="WIX2" s="486"/>
      <c r="WIY2" s="486"/>
      <c r="WIZ2" s="486"/>
      <c r="WJA2" s="486"/>
      <c r="WJB2" s="486"/>
      <c r="WJC2" s="486"/>
      <c r="WJD2" s="486"/>
      <c r="WJE2" s="486"/>
      <c r="WJF2" s="486"/>
      <c r="WJG2" s="486"/>
      <c r="WJH2" s="486"/>
      <c r="WJI2" s="486"/>
      <c r="WJJ2" s="486"/>
      <c r="WJK2" s="486"/>
      <c r="WJL2" s="486"/>
      <c r="WJM2" s="486"/>
      <c r="WJN2" s="486"/>
      <c r="WJO2" s="486"/>
      <c r="WJP2" s="486"/>
      <c r="WJQ2" s="486"/>
      <c r="WJR2" s="486"/>
      <c r="WJS2" s="486"/>
      <c r="WJT2" s="486"/>
      <c r="WJU2" s="486"/>
      <c r="WJV2" s="486"/>
      <c r="WJW2" s="486"/>
      <c r="WJX2" s="486"/>
      <c r="WJY2" s="486"/>
      <c r="WJZ2" s="486"/>
      <c r="WKA2" s="486"/>
      <c r="WKB2" s="486"/>
      <c r="WKC2" s="486"/>
      <c r="WKD2" s="486"/>
      <c r="WKE2" s="486"/>
      <c r="WKF2" s="486"/>
      <c r="WKG2" s="486"/>
      <c r="WKH2" s="486"/>
      <c r="WKI2" s="486"/>
      <c r="WKJ2" s="486"/>
      <c r="WKK2" s="486"/>
      <c r="WKL2" s="486"/>
      <c r="WKM2" s="486"/>
      <c r="WKN2" s="486"/>
      <c r="WKO2" s="486"/>
      <c r="WKP2" s="486"/>
      <c r="WKQ2" s="486"/>
      <c r="WKR2" s="486"/>
      <c r="WKS2" s="486"/>
      <c r="WKT2" s="486"/>
      <c r="WKU2" s="486"/>
      <c r="WKV2" s="486"/>
      <c r="WKW2" s="486"/>
      <c r="WKX2" s="486"/>
      <c r="WKY2" s="486"/>
      <c r="WKZ2" s="486"/>
      <c r="WLA2" s="486"/>
      <c r="WLB2" s="486"/>
      <c r="WLC2" s="486"/>
      <c r="WLD2" s="486"/>
      <c r="WLE2" s="486"/>
      <c r="WLF2" s="486"/>
      <c r="WLG2" s="486"/>
      <c r="WLH2" s="486"/>
      <c r="WLI2" s="486"/>
      <c r="WLJ2" s="486"/>
      <c r="WLK2" s="486"/>
      <c r="WLL2" s="486"/>
      <c r="WLM2" s="486"/>
      <c r="WLN2" s="486"/>
      <c r="WLO2" s="486"/>
      <c r="WLP2" s="486"/>
      <c r="WLQ2" s="486"/>
      <c r="WLR2" s="486"/>
      <c r="WLS2" s="486"/>
      <c r="WLT2" s="486"/>
      <c r="WLU2" s="486"/>
      <c r="WLV2" s="486"/>
      <c r="WLW2" s="486"/>
      <c r="WLX2" s="486"/>
      <c r="WLY2" s="486"/>
      <c r="WLZ2" s="486"/>
      <c r="WMA2" s="486"/>
      <c r="WMB2" s="486"/>
      <c r="WMC2" s="486"/>
      <c r="WMD2" s="486"/>
      <c r="WME2" s="486"/>
      <c r="WMF2" s="486"/>
      <c r="WMG2" s="486"/>
      <c r="WMH2" s="486"/>
      <c r="WMI2" s="486"/>
      <c r="WMJ2" s="486"/>
      <c r="WMK2" s="486"/>
      <c r="WML2" s="486"/>
      <c r="WMM2" s="486"/>
      <c r="WMN2" s="486"/>
      <c r="WMO2" s="486"/>
      <c r="WMP2" s="486"/>
      <c r="WMQ2" s="486"/>
      <c r="WMR2" s="486"/>
      <c r="WMS2" s="486"/>
      <c r="WMT2" s="486"/>
      <c r="WMU2" s="486"/>
      <c r="WMV2" s="486"/>
      <c r="WMW2" s="486"/>
      <c r="WMX2" s="486"/>
      <c r="WMY2" s="486"/>
      <c r="WMZ2" s="486"/>
      <c r="WNA2" s="486"/>
      <c r="WNB2" s="486"/>
      <c r="WNC2" s="486"/>
      <c r="WND2" s="486"/>
      <c r="WNE2" s="486"/>
      <c r="WNF2" s="486"/>
      <c r="WNG2" s="486"/>
      <c r="WNH2" s="486"/>
      <c r="WNI2" s="486"/>
      <c r="WNJ2" s="486"/>
      <c r="WNK2" s="486"/>
      <c r="WNL2" s="486"/>
      <c r="WNM2" s="486"/>
      <c r="WNN2" s="486"/>
      <c r="WNO2" s="486"/>
      <c r="WNP2" s="486"/>
      <c r="WNQ2" s="486"/>
      <c r="WNR2" s="486"/>
      <c r="WNS2" s="486"/>
      <c r="WNT2" s="486"/>
      <c r="WNU2" s="486"/>
      <c r="WNV2" s="486"/>
      <c r="WNW2" s="486"/>
      <c r="WNX2" s="486"/>
      <c r="WNY2" s="486"/>
      <c r="WNZ2" s="486"/>
      <c r="WOA2" s="486"/>
      <c r="WOB2" s="486"/>
      <c r="WOC2" s="486"/>
      <c r="WOD2" s="486"/>
      <c r="WOE2" s="486"/>
      <c r="WOF2" s="486"/>
      <c r="WOG2" s="486"/>
      <c r="WOH2" s="486"/>
      <c r="WOI2" s="486"/>
      <c r="WOJ2" s="486"/>
      <c r="WOK2" s="486"/>
      <c r="WOL2" s="486"/>
      <c r="WOM2" s="486"/>
      <c r="WON2" s="486"/>
      <c r="WOO2" s="486"/>
      <c r="WOP2" s="486"/>
      <c r="WOQ2" s="486"/>
      <c r="WOR2" s="486"/>
      <c r="WOS2" s="486"/>
      <c r="WOT2" s="486"/>
      <c r="WOU2" s="486"/>
      <c r="WOV2" s="486"/>
      <c r="WOW2" s="486"/>
      <c r="WOX2" s="486"/>
      <c r="WOY2" s="486"/>
      <c r="WOZ2" s="486"/>
      <c r="WPA2" s="486"/>
      <c r="WPB2" s="486"/>
      <c r="WPC2" s="486"/>
      <c r="WPD2" s="486"/>
      <c r="WPE2" s="486"/>
      <c r="WPF2" s="486"/>
      <c r="WPG2" s="486"/>
      <c r="WPH2" s="486"/>
      <c r="WPI2" s="486"/>
      <c r="WPJ2" s="486"/>
      <c r="WPK2" s="486"/>
      <c r="WPL2" s="486"/>
      <c r="WPM2" s="486"/>
      <c r="WPN2" s="486"/>
      <c r="WPO2" s="486"/>
      <c r="WPP2" s="486"/>
      <c r="WPQ2" s="486"/>
      <c r="WPR2" s="486"/>
      <c r="WPS2" s="486"/>
      <c r="WPT2" s="486"/>
      <c r="WPU2" s="486"/>
      <c r="WPV2" s="486"/>
      <c r="WPW2" s="486"/>
      <c r="WPX2" s="486"/>
      <c r="WPY2" s="486"/>
      <c r="WPZ2" s="486"/>
      <c r="WQA2" s="486"/>
      <c r="WQB2" s="486"/>
      <c r="WQC2" s="486"/>
      <c r="WQD2" s="486"/>
      <c r="WQE2" s="486"/>
      <c r="WQF2" s="486"/>
      <c r="WQG2" s="486"/>
      <c r="WQH2" s="486"/>
      <c r="WQI2" s="486"/>
      <c r="WQJ2" s="486"/>
      <c r="WQK2" s="486"/>
      <c r="WQL2" s="486"/>
      <c r="WQM2" s="486"/>
      <c r="WQN2" s="486"/>
      <c r="WQO2" s="486"/>
      <c r="WQP2" s="486"/>
      <c r="WQQ2" s="486"/>
      <c r="WQR2" s="486"/>
      <c r="WQS2" s="486"/>
      <c r="WQT2" s="486"/>
      <c r="WQU2" s="486"/>
      <c r="WQV2" s="486"/>
      <c r="WQW2" s="486"/>
      <c r="WQX2" s="486"/>
      <c r="WQY2" s="486"/>
      <c r="WQZ2" s="486"/>
      <c r="WRA2" s="486"/>
      <c r="WRB2" s="486"/>
      <c r="WRC2" s="486"/>
      <c r="WRD2" s="486"/>
      <c r="WRE2" s="486"/>
      <c r="WRF2" s="486"/>
      <c r="WRG2" s="486"/>
      <c r="WRH2" s="486"/>
      <c r="WRI2" s="486"/>
      <c r="WRJ2" s="486"/>
      <c r="WRK2" s="486"/>
      <c r="WRL2" s="486"/>
      <c r="WRM2" s="486"/>
      <c r="WRN2" s="486"/>
      <c r="WRO2" s="486"/>
      <c r="WRP2" s="486"/>
      <c r="WRQ2" s="486"/>
      <c r="WRR2" s="486"/>
      <c r="WRS2" s="486"/>
      <c r="WRT2" s="486"/>
      <c r="WRU2" s="486"/>
      <c r="WRV2" s="486"/>
      <c r="WRW2" s="486"/>
      <c r="WRX2" s="486"/>
      <c r="WRY2" s="486"/>
      <c r="WRZ2" s="486"/>
      <c r="WSA2" s="486"/>
      <c r="WSB2" s="486"/>
      <c r="WSC2" s="486"/>
      <c r="WSD2" s="486"/>
      <c r="WSE2" s="486"/>
      <c r="WSF2" s="486"/>
      <c r="WSG2" s="486"/>
      <c r="WSH2" s="486"/>
      <c r="WSI2" s="486"/>
      <c r="WSJ2" s="486"/>
      <c r="WSK2" s="486"/>
      <c r="WSL2" s="486"/>
      <c r="WSM2" s="486"/>
      <c r="WSN2" s="486"/>
      <c r="WSO2" s="486"/>
      <c r="WSP2" s="486"/>
      <c r="WSQ2" s="486"/>
      <c r="WSR2" s="486"/>
      <c r="WSS2" s="486"/>
      <c r="WST2" s="486"/>
      <c r="WSU2" s="486"/>
      <c r="WSV2" s="486"/>
      <c r="WSW2" s="486"/>
      <c r="WSX2" s="486"/>
      <c r="WSY2" s="486"/>
      <c r="WSZ2" s="486"/>
      <c r="WTA2" s="486"/>
      <c r="WTB2" s="486"/>
      <c r="WTC2" s="486"/>
      <c r="WTD2" s="486"/>
      <c r="WTE2" s="486"/>
      <c r="WTF2" s="486"/>
      <c r="WTG2" s="486"/>
      <c r="WTH2" s="486"/>
      <c r="WTI2" s="486"/>
      <c r="WTJ2" s="486"/>
      <c r="WTK2" s="486"/>
      <c r="WTL2" s="486"/>
      <c r="WTM2" s="486"/>
      <c r="WTN2" s="486"/>
      <c r="WTO2" s="486"/>
      <c r="WTP2" s="486"/>
      <c r="WTQ2" s="486"/>
      <c r="WTR2" s="486"/>
      <c r="WTS2" s="486"/>
      <c r="WTT2" s="486"/>
      <c r="WTU2" s="486"/>
      <c r="WTV2" s="486"/>
      <c r="WTW2" s="486"/>
      <c r="WTX2" s="486"/>
      <c r="WTY2" s="486"/>
      <c r="WTZ2" s="486"/>
      <c r="WUA2" s="486"/>
      <c r="WUB2" s="486"/>
      <c r="WUC2" s="486"/>
      <c r="WUD2" s="486"/>
      <c r="WUE2" s="486"/>
      <c r="WUF2" s="486"/>
      <c r="WUG2" s="486"/>
      <c r="WUH2" s="486"/>
      <c r="WUI2" s="486"/>
      <c r="WUJ2" s="486"/>
      <c r="WUK2" s="486"/>
      <c r="WUL2" s="486"/>
      <c r="WUM2" s="486"/>
      <c r="WUN2" s="486"/>
      <c r="WUO2" s="486"/>
      <c r="WUP2" s="486"/>
      <c r="WUQ2" s="486"/>
      <c r="WUR2" s="486"/>
      <c r="WUS2" s="486"/>
      <c r="WUT2" s="486"/>
      <c r="WUU2" s="486"/>
      <c r="WUV2" s="486"/>
      <c r="WUW2" s="486"/>
      <c r="WUX2" s="486"/>
      <c r="WUY2" s="486"/>
      <c r="WUZ2" s="486"/>
      <c r="WVA2" s="486"/>
      <c r="WVB2" s="486"/>
      <c r="WVC2" s="486"/>
      <c r="WVD2" s="486"/>
      <c r="WVE2" s="486"/>
      <c r="WVF2" s="486"/>
      <c r="WVG2" s="486"/>
      <c r="WVH2" s="486"/>
      <c r="WVI2" s="486"/>
      <c r="WVJ2" s="486"/>
      <c r="WVK2" s="486"/>
      <c r="WVL2" s="486"/>
      <c r="WVM2" s="486"/>
      <c r="WVN2" s="486"/>
      <c r="WVO2" s="486"/>
      <c r="WVP2" s="486"/>
      <c r="WVQ2" s="486"/>
      <c r="WVR2" s="486"/>
      <c r="WVS2" s="486"/>
      <c r="WVT2" s="486"/>
      <c r="WVU2" s="486"/>
      <c r="WVV2" s="486"/>
      <c r="WVW2" s="486"/>
      <c r="WVX2" s="486"/>
      <c r="WVY2" s="486"/>
      <c r="WVZ2" s="486"/>
      <c r="WWA2" s="486"/>
      <c r="WWB2" s="486"/>
      <c r="WWC2" s="486"/>
      <c r="WWD2" s="486"/>
      <c r="WWE2" s="486"/>
      <c r="WWF2" s="486"/>
      <c r="WWG2" s="486"/>
      <c r="WWH2" s="486"/>
      <c r="WWI2" s="486"/>
      <c r="WWJ2" s="486"/>
      <c r="WWK2" s="486"/>
      <c r="WWL2" s="486"/>
      <c r="WWM2" s="486"/>
      <c r="WWN2" s="486"/>
      <c r="WWO2" s="486"/>
      <c r="WWP2" s="486"/>
      <c r="WWQ2" s="486"/>
      <c r="WWR2" s="486"/>
      <c r="WWS2" s="486"/>
      <c r="WWT2" s="486"/>
      <c r="WWU2" s="486"/>
      <c r="WWV2" s="486"/>
      <c r="WWW2" s="486"/>
      <c r="WWX2" s="486"/>
      <c r="WWY2" s="486"/>
      <c r="WWZ2" s="486"/>
      <c r="WXA2" s="486"/>
      <c r="WXB2" s="486"/>
      <c r="WXC2" s="486"/>
      <c r="WXD2" s="486"/>
      <c r="WXE2" s="486"/>
      <c r="WXF2" s="486"/>
      <c r="WXG2" s="486"/>
      <c r="WXH2" s="486"/>
      <c r="WXI2" s="486"/>
      <c r="WXJ2" s="486"/>
      <c r="WXK2" s="486"/>
      <c r="WXL2" s="486"/>
      <c r="WXM2" s="486"/>
      <c r="WXN2" s="486"/>
      <c r="WXO2" s="486"/>
      <c r="WXP2" s="486"/>
      <c r="WXQ2" s="486"/>
      <c r="WXR2" s="486"/>
      <c r="WXS2" s="486"/>
      <c r="WXT2" s="486"/>
      <c r="WXU2" s="486"/>
      <c r="WXV2" s="486"/>
      <c r="WXW2" s="486"/>
      <c r="WXX2" s="486"/>
      <c r="WXY2" s="486"/>
      <c r="WXZ2" s="486"/>
      <c r="WYA2" s="486"/>
      <c r="WYB2" s="486"/>
      <c r="WYC2" s="486"/>
      <c r="WYD2" s="486"/>
      <c r="WYE2" s="486"/>
      <c r="WYF2" s="486"/>
      <c r="WYG2" s="486"/>
      <c r="WYH2" s="486"/>
      <c r="WYI2" s="486"/>
      <c r="WYJ2" s="486"/>
      <c r="WYK2" s="486"/>
      <c r="WYL2" s="486"/>
      <c r="WYM2" s="486"/>
      <c r="WYN2" s="486"/>
      <c r="WYO2" s="486"/>
      <c r="WYP2" s="486"/>
      <c r="WYQ2" s="486"/>
      <c r="WYR2" s="486"/>
      <c r="WYS2" s="486"/>
      <c r="WYT2" s="486"/>
      <c r="WYU2" s="486"/>
      <c r="WYV2" s="486"/>
      <c r="WYW2" s="486"/>
      <c r="WYX2" s="486"/>
      <c r="WYY2" s="486"/>
      <c r="WYZ2" s="486"/>
      <c r="WZA2" s="486"/>
      <c r="WZB2" s="486"/>
      <c r="WZC2" s="486"/>
      <c r="WZD2" s="486"/>
      <c r="WZE2" s="486"/>
      <c r="WZF2" s="486"/>
      <c r="WZG2" s="486"/>
      <c r="WZH2" s="486"/>
      <c r="WZI2" s="486"/>
      <c r="WZJ2" s="486"/>
      <c r="WZK2" s="486"/>
      <c r="WZL2" s="486"/>
      <c r="WZM2" s="486"/>
      <c r="WZN2" s="486"/>
      <c r="WZO2" s="486"/>
      <c r="WZP2" s="486"/>
      <c r="WZQ2" s="486"/>
      <c r="WZR2" s="486"/>
      <c r="WZS2" s="486"/>
      <c r="WZT2" s="486"/>
      <c r="WZU2" s="486"/>
      <c r="WZV2" s="486"/>
      <c r="WZW2" s="486"/>
      <c r="WZX2" s="486"/>
      <c r="WZY2" s="486"/>
      <c r="WZZ2" s="486"/>
      <c r="XAA2" s="486"/>
      <c r="XAB2" s="486"/>
      <c r="XAC2" s="486"/>
      <c r="XAD2" s="486"/>
      <c r="XAE2" s="486"/>
      <c r="XAF2" s="486"/>
      <c r="XAG2" s="486"/>
      <c r="XAH2" s="486"/>
      <c r="XAI2" s="486"/>
      <c r="XAJ2" s="486"/>
      <c r="XAK2" s="486"/>
      <c r="XAL2" s="486"/>
      <c r="XAM2" s="486"/>
      <c r="XAN2" s="486"/>
      <c r="XAO2" s="486"/>
      <c r="XAP2" s="486"/>
      <c r="XAQ2" s="486"/>
      <c r="XAR2" s="486"/>
      <c r="XAS2" s="486"/>
      <c r="XAT2" s="486"/>
      <c r="XAU2" s="486"/>
      <c r="XAV2" s="486"/>
      <c r="XAW2" s="486"/>
      <c r="XAX2" s="486"/>
      <c r="XAY2" s="486"/>
      <c r="XAZ2" s="486"/>
      <c r="XBA2" s="486"/>
      <c r="XBB2" s="486"/>
      <c r="XBC2" s="486"/>
      <c r="XBD2" s="486"/>
      <c r="XBE2" s="486"/>
      <c r="XBF2" s="486"/>
      <c r="XBG2" s="486"/>
      <c r="XBH2" s="486"/>
      <c r="XBI2" s="486"/>
      <c r="XBJ2" s="486"/>
      <c r="XBK2" s="486"/>
      <c r="XBL2" s="486"/>
      <c r="XBM2" s="486"/>
      <c r="XBN2" s="486"/>
      <c r="XBO2" s="486"/>
      <c r="XBP2" s="486"/>
      <c r="XBQ2" s="486"/>
      <c r="XBR2" s="486"/>
      <c r="XBS2" s="486"/>
      <c r="XBT2" s="486"/>
      <c r="XBU2" s="486"/>
      <c r="XBV2" s="486"/>
      <c r="XBW2" s="486"/>
      <c r="XBX2" s="486"/>
      <c r="XBY2" s="486"/>
      <c r="XBZ2" s="486"/>
      <c r="XCA2" s="486"/>
      <c r="XCB2" s="486"/>
      <c r="XCC2" s="486"/>
      <c r="XCD2" s="486"/>
      <c r="XCE2" s="486"/>
      <c r="XCF2" s="486"/>
      <c r="XCG2" s="486"/>
      <c r="XCH2" s="486"/>
      <c r="XCI2" s="486"/>
      <c r="XCJ2" s="486"/>
      <c r="XCK2" s="486"/>
      <c r="XCL2" s="486"/>
      <c r="XCM2" s="486"/>
      <c r="XCN2" s="486"/>
      <c r="XCO2" s="486"/>
      <c r="XCP2" s="486"/>
      <c r="XCQ2" s="486"/>
      <c r="XCR2" s="486"/>
      <c r="XCS2" s="486"/>
      <c r="XCT2" s="486"/>
      <c r="XCU2" s="486"/>
      <c r="XCV2" s="486"/>
      <c r="XCW2" s="486"/>
      <c r="XCX2" s="486"/>
      <c r="XCY2" s="486"/>
      <c r="XCZ2" s="486"/>
      <c r="XDA2" s="486"/>
      <c r="XDB2" s="486"/>
      <c r="XDC2" s="486"/>
      <c r="XDD2" s="486"/>
      <c r="XDE2" s="486"/>
      <c r="XDF2" s="486"/>
      <c r="XDG2" s="486"/>
      <c r="XDH2" s="486"/>
      <c r="XDI2" s="486"/>
      <c r="XDJ2" s="486"/>
      <c r="XDK2" s="486"/>
      <c r="XDL2" s="486"/>
      <c r="XDM2" s="486"/>
      <c r="XDN2" s="486"/>
      <c r="XDO2" s="486"/>
      <c r="XDP2" s="486"/>
      <c r="XDQ2" s="486"/>
      <c r="XDR2" s="486"/>
      <c r="XDS2" s="486"/>
      <c r="XDT2" s="486"/>
      <c r="XDU2" s="486"/>
      <c r="XDV2" s="486"/>
      <c r="XDW2" s="486"/>
      <c r="XDX2" s="486"/>
      <c r="XDY2" s="486"/>
      <c r="XDZ2" s="486"/>
      <c r="XEA2" s="486"/>
      <c r="XEB2" s="486"/>
      <c r="XEC2" s="486"/>
      <c r="XED2" s="486"/>
      <c r="XEE2" s="486"/>
      <c r="XEF2" s="486"/>
      <c r="XEG2" s="486"/>
      <c r="XEH2" s="486"/>
      <c r="XEI2" s="486"/>
      <c r="XEJ2" s="486"/>
      <c r="XEK2" s="486"/>
      <c r="XEL2" s="486"/>
      <c r="XEM2" s="486"/>
      <c r="XEN2" s="486"/>
      <c r="XEO2" s="486"/>
      <c r="XEP2" s="486"/>
      <c r="XEQ2" s="486"/>
      <c r="XER2" s="486"/>
      <c r="XES2" s="486"/>
      <c r="XET2" s="486"/>
      <c r="XEU2" s="486"/>
      <c r="XEV2" s="486"/>
      <c r="XEW2" s="486"/>
      <c r="XEX2" s="486"/>
      <c r="XEY2" s="486"/>
      <c r="XEZ2" s="486"/>
      <c r="XFA2" s="486"/>
      <c r="XFB2" s="486"/>
      <c r="XFC2" s="486"/>
      <c r="XFD2" s="486"/>
    </row>
    <row r="3" spans="2:16384" s="363" customFormat="1" ht="14.45" customHeight="1" thickBot="1" x14ac:dyDescent="0.2">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
      <c r="B4" s="483" t="s">
        <v>1463</v>
      </c>
      <c r="C4" s="484" t="s">
        <v>1464</v>
      </c>
      <c r="D4" s="484" t="s">
        <v>1465</v>
      </c>
      <c r="E4" s="484" t="s">
        <v>1466</v>
      </c>
      <c r="F4" s="484" t="s">
        <v>1467</v>
      </c>
      <c r="G4" s="484" t="s">
        <v>1468</v>
      </c>
      <c r="H4" s="484" t="s">
        <v>1469</v>
      </c>
      <c r="I4" s="484" t="s">
        <v>1470</v>
      </c>
      <c r="J4" s="484" t="s">
        <v>1471</v>
      </c>
      <c r="K4" s="484" t="s">
        <v>1472</v>
      </c>
      <c r="L4" s="484" t="s">
        <v>1473</v>
      </c>
      <c r="M4" s="484" t="s">
        <v>1474</v>
      </c>
      <c r="N4" s="484" t="s">
        <v>1475</v>
      </c>
      <c r="O4" s="484" t="s">
        <v>1476</v>
      </c>
      <c r="P4" s="484" t="s">
        <v>1477</v>
      </c>
      <c r="Q4" s="484" t="s">
        <v>1478</v>
      </c>
      <c r="R4" s="484" t="s">
        <v>1479</v>
      </c>
      <c r="S4" s="484" t="s">
        <v>1480</v>
      </c>
      <c r="T4" s="484" t="s">
        <v>1481</v>
      </c>
      <c r="U4" s="484" t="s">
        <v>1482</v>
      </c>
      <c r="V4" s="484" t="s">
        <v>1483</v>
      </c>
      <c r="W4" s="484" t="s">
        <v>1484</v>
      </c>
      <c r="X4" s="484" t="s">
        <v>1485</v>
      </c>
      <c r="Y4" s="484" t="s">
        <v>1486</v>
      </c>
      <c r="Z4" s="484" t="s">
        <v>1487</v>
      </c>
      <c r="AA4" s="484" t="s">
        <v>1488</v>
      </c>
      <c r="AB4" s="485" t="s">
        <v>1489</v>
      </c>
      <c r="AC4" s="366"/>
      <c r="AD4" s="367" t="s">
        <v>1490</v>
      </c>
      <c r="AE4" s="368"/>
      <c r="AF4" s="369"/>
      <c r="AG4" s="370"/>
      <c r="AH4" s="371" t="s">
        <v>1491</v>
      </c>
      <c r="AI4" s="366"/>
    </row>
    <row r="5" spans="2:16384" s="372" customFormat="1" ht="16.5" customHeight="1" thickTop="1" thickBot="1" x14ac:dyDescent="0.2">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
      <c r="B6" s="410" t="s">
        <v>1492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2"/>
      <c r="AE6" s="374"/>
      <c r="AF6" s="369"/>
      <c r="AG6" s="374"/>
      <c r="AH6" s="366"/>
      <c r="AI6" s="366"/>
    </row>
    <row r="7" spans="2:16384" s="372" customFormat="1" ht="15.95" customHeight="1" thickTop="1" x14ac:dyDescent="0.15">
      <c r="B7" s="413" t="s">
        <v>1493</v>
      </c>
      <c r="C7" s="414" t="s">
        <v>1494</v>
      </c>
      <c r="D7" s="414">
        <v>0</v>
      </c>
      <c r="E7" s="415">
        <f t="shared" ref="E7:R7" si="0">COUNT(E8:E19)</f>
        <v>12</v>
      </c>
      <c r="F7" s="415">
        <f t="shared" si="0"/>
        <v>12</v>
      </c>
      <c r="G7" s="415">
        <f t="shared" si="0"/>
        <v>12</v>
      </c>
      <c r="H7" s="415">
        <f t="shared" si="0"/>
        <v>12</v>
      </c>
      <c r="I7" s="415">
        <f t="shared" si="0"/>
        <v>12</v>
      </c>
      <c r="J7" s="415">
        <f t="shared" si="0"/>
        <v>12</v>
      </c>
      <c r="K7" s="415">
        <f t="shared" si="0"/>
        <v>12</v>
      </c>
      <c r="L7" s="415">
        <f t="shared" si="0"/>
        <v>12</v>
      </c>
      <c r="M7" s="415">
        <f t="shared" si="0"/>
        <v>12</v>
      </c>
      <c r="N7" s="415">
        <f t="shared" si="0"/>
        <v>12</v>
      </c>
      <c r="O7" s="415">
        <f t="shared" si="0"/>
        <v>12</v>
      </c>
      <c r="P7" s="415">
        <f t="shared" si="0"/>
        <v>12</v>
      </c>
      <c r="Q7" s="415">
        <f t="shared" si="0"/>
        <v>12</v>
      </c>
      <c r="R7" s="415">
        <f t="shared" si="0"/>
        <v>12</v>
      </c>
      <c r="S7" s="416"/>
      <c r="T7" s="416"/>
      <c r="U7" s="416"/>
      <c r="V7" s="416"/>
      <c r="W7" s="416"/>
      <c r="X7" s="416"/>
      <c r="Y7" s="416"/>
      <c r="Z7" s="416"/>
      <c r="AA7" s="416"/>
      <c r="AB7" s="417"/>
      <c r="AC7" s="411"/>
      <c r="AD7" s="418" t="s">
        <v>1495</v>
      </c>
      <c r="AE7" s="374"/>
      <c r="AF7" s="369"/>
      <c r="AG7" s="377"/>
      <c r="AH7" s="376" t="s">
        <v>1496</v>
      </c>
      <c r="AI7" s="366"/>
    </row>
    <row r="8" spans="2:16384" s="372" customFormat="1" ht="15.75" customHeight="1" x14ac:dyDescent="0.15">
      <c r="B8" s="419" t="s">
        <v>1497</v>
      </c>
      <c r="C8" s="420" t="s">
        <v>1494</v>
      </c>
      <c r="D8" s="420">
        <v>1</v>
      </c>
      <c r="E8" s="421">
        <v>234.4</v>
      </c>
      <c r="F8" s="421">
        <v>242.5</v>
      </c>
      <c r="G8" s="421">
        <v>249.5</v>
      </c>
      <c r="H8" s="421">
        <v>255.7</v>
      </c>
      <c r="I8" s="421">
        <v>258</v>
      </c>
      <c r="J8" s="421">
        <v>261.39999999999998</v>
      </c>
      <c r="K8" s="421">
        <v>270.60000000000002</v>
      </c>
      <c r="L8" s="421">
        <v>279.7</v>
      </c>
      <c r="M8" s="421">
        <v>288.2</v>
      </c>
      <c r="N8" s="421">
        <v>292.60000000000002</v>
      </c>
      <c r="O8" s="421">
        <v>301.10000000000002</v>
      </c>
      <c r="P8" s="421">
        <v>334.6</v>
      </c>
      <c r="Q8" s="422">
        <f>P8*1.05</f>
        <v>351.33000000000004</v>
      </c>
      <c r="R8" s="422">
        <f>Q8*1.02</f>
        <v>358.35660000000007</v>
      </c>
      <c r="S8" s="423"/>
      <c r="T8" s="423"/>
      <c r="U8" s="423"/>
      <c r="V8" s="423"/>
      <c r="W8" s="423"/>
      <c r="X8" s="423"/>
      <c r="Y8" s="423"/>
      <c r="Z8" s="423"/>
      <c r="AA8" s="423"/>
      <c r="AB8" s="424"/>
      <c r="AC8" s="411"/>
      <c r="AD8" s="425" t="s">
        <v>1498</v>
      </c>
      <c r="AE8" s="379"/>
      <c r="AF8" s="369"/>
      <c r="AG8" s="377"/>
      <c r="AH8" s="378" t="s">
        <v>1499</v>
      </c>
      <c r="AI8" s="366"/>
    </row>
    <row r="9" spans="2:16384" s="372" customFormat="1" ht="15.75" customHeight="1" x14ac:dyDescent="0.15">
      <c r="B9" s="419" t="s">
        <v>1500</v>
      </c>
      <c r="C9" s="420" t="s">
        <v>1494</v>
      </c>
      <c r="D9" s="420">
        <v>1</v>
      </c>
      <c r="E9" s="421">
        <v>235.2</v>
      </c>
      <c r="F9" s="421">
        <v>242.4</v>
      </c>
      <c r="G9" s="421">
        <v>250</v>
      </c>
      <c r="H9" s="421">
        <v>255.9</v>
      </c>
      <c r="I9" s="421">
        <v>258.5</v>
      </c>
      <c r="J9" s="421">
        <v>262.10000000000002</v>
      </c>
      <c r="K9" s="421">
        <v>271.7</v>
      </c>
      <c r="L9" s="421">
        <v>280.7</v>
      </c>
      <c r="M9" s="421">
        <v>289.2</v>
      </c>
      <c r="N9" s="421">
        <v>292.2</v>
      </c>
      <c r="O9" s="421">
        <v>301.89999999999998</v>
      </c>
      <c r="P9" s="421">
        <v>337.1</v>
      </c>
      <c r="Q9" s="422">
        <f t="shared" ref="Q9:Q19" si="1">P9*1.05</f>
        <v>353.95500000000004</v>
      </c>
      <c r="R9" s="422">
        <f t="shared" ref="R9:R19" si="2">Q9*1.02</f>
        <v>361.03410000000002</v>
      </c>
      <c r="S9" s="423"/>
      <c r="T9" s="423"/>
      <c r="U9" s="423"/>
      <c r="V9" s="423"/>
      <c r="W9" s="423"/>
      <c r="X9" s="423"/>
      <c r="Y9" s="423"/>
      <c r="Z9" s="423"/>
      <c r="AA9" s="423"/>
      <c r="AB9" s="424"/>
      <c r="AC9" s="411"/>
      <c r="AD9" s="425" t="s">
        <v>1501</v>
      </c>
      <c r="AE9" s="380"/>
      <c r="AF9" s="369"/>
      <c r="AG9" s="377"/>
      <c r="AH9" s="381" t="s">
        <v>1502</v>
      </c>
      <c r="AI9" s="366"/>
    </row>
    <row r="10" spans="2:16384" s="372" customFormat="1" ht="15.75" customHeight="1" x14ac:dyDescent="0.15">
      <c r="B10" s="419" t="s">
        <v>1503</v>
      </c>
      <c r="C10" s="420" t="s">
        <v>1494</v>
      </c>
      <c r="D10" s="420">
        <v>1</v>
      </c>
      <c r="E10" s="421">
        <v>235.2</v>
      </c>
      <c r="F10" s="421">
        <v>241.8</v>
      </c>
      <c r="G10" s="421">
        <v>249.7</v>
      </c>
      <c r="H10" s="421">
        <v>256.3</v>
      </c>
      <c r="I10" s="421">
        <v>258.89999999999998</v>
      </c>
      <c r="J10" s="421">
        <v>263.10000000000002</v>
      </c>
      <c r="K10" s="421">
        <v>272.3</v>
      </c>
      <c r="L10" s="421">
        <v>281.5</v>
      </c>
      <c r="M10" s="421">
        <v>289.60000000000002</v>
      </c>
      <c r="N10" s="421">
        <v>292.7</v>
      </c>
      <c r="O10" s="421">
        <v>304</v>
      </c>
      <c r="P10" s="421">
        <v>340</v>
      </c>
      <c r="Q10" s="422">
        <f t="shared" si="1"/>
        <v>357</v>
      </c>
      <c r="R10" s="422">
        <f t="shared" si="2"/>
        <v>364.14</v>
      </c>
      <c r="S10" s="423"/>
      <c r="T10" s="423"/>
      <c r="U10" s="423"/>
      <c r="V10" s="423"/>
      <c r="W10" s="423"/>
      <c r="X10" s="423"/>
      <c r="Y10" s="423"/>
      <c r="Z10" s="423"/>
      <c r="AA10" s="423"/>
      <c r="AB10" s="424"/>
      <c r="AC10" s="411"/>
      <c r="AD10" s="425" t="s">
        <v>1504</v>
      </c>
      <c r="AE10" s="380"/>
      <c r="AF10" s="369"/>
      <c r="AG10" s="377"/>
      <c r="AH10" s="382" t="s">
        <v>1505</v>
      </c>
      <c r="AI10" s="366"/>
    </row>
    <row r="11" spans="2:16384" s="372" customFormat="1" ht="15.75" customHeight="1" x14ac:dyDescent="0.15">
      <c r="B11" s="419" t="s">
        <v>1506</v>
      </c>
      <c r="C11" s="420" t="s">
        <v>1494</v>
      </c>
      <c r="D11" s="420">
        <v>1</v>
      </c>
      <c r="E11" s="421">
        <v>234.7</v>
      </c>
      <c r="F11" s="421">
        <v>242.1</v>
      </c>
      <c r="G11" s="421">
        <v>249.7</v>
      </c>
      <c r="H11" s="421">
        <v>256</v>
      </c>
      <c r="I11" s="421">
        <v>258.60000000000002</v>
      </c>
      <c r="J11" s="421">
        <v>263.39999999999998</v>
      </c>
      <c r="K11" s="421">
        <v>272.89999999999998</v>
      </c>
      <c r="L11" s="421">
        <v>281.7</v>
      </c>
      <c r="M11" s="421">
        <v>289.5</v>
      </c>
      <c r="N11" s="421">
        <v>294.2</v>
      </c>
      <c r="O11" s="421">
        <v>305.5</v>
      </c>
      <c r="P11" s="421">
        <v>343.2</v>
      </c>
      <c r="Q11" s="422">
        <f t="shared" si="1"/>
        <v>360.36</v>
      </c>
      <c r="R11" s="422">
        <f t="shared" si="2"/>
        <v>367.56720000000001</v>
      </c>
      <c r="S11" s="423"/>
      <c r="T11" s="423"/>
      <c r="U11" s="423"/>
      <c r="V11" s="423"/>
      <c r="W11" s="423"/>
      <c r="X11" s="423"/>
      <c r="Y11" s="423"/>
      <c r="Z11" s="423"/>
      <c r="AA11" s="423"/>
      <c r="AB11" s="424"/>
      <c r="AC11" s="411"/>
      <c r="AD11" s="425" t="s">
        <v>1507</v>
      </c>
      <c r="AE11" s="380"/>
      <c r="AF11" s="369"/>
      <c r="AG11" s="377"/>
      <c r="AH11" s="382" t="s">
        <v>1508</v>
      </c>
      <c r="AI11" s="366"/>
    </row>
    <row r="12" spans="2:16384" s="372" customFormat="1" ht="15.75" customHeight="1" x14ac:dyDescent="0.15">
      <c r="B12" s="419" t="s">
        <v>1509</v>
      </c>
      <c r="C12" s="420" t="s">
        <v>1494</v>
      </c>
      <c r="D12" s="420">
        <v>1</v>
      </c>
      <c r="E12" s="421">
        <v>236.1</v>
      </c>
      <c r="F12" s="421">
        <v>243</v>
      </c>
      <c r="G12" s="421">
        <v>251</v>
      </c>
      <c r="H12" s="421">
        <v>257</v>
      </c>
      <c r="I12" s="421">
        <v>259.8</v>
      </c>
      <c r="J12" s="421">
        <v>264.39999999999998</v>
      </c>
      <c r="K12" s="421">
        <v>274.7</v>
      </c>
      <c r="L12" s="421">
        <v>284.2</v>
      </c>
      <c r="M12" s="421">
        <v>291.7</v>
      </c>
      <c r="N12" s="421">
        <v>293.3</v>
      </c>
      <c r="O12" s="421">
        <v>307.39999999999998</v>
      </c>
      <c r="P12" s="421">
        <v>345.2</v>
      </c>
      <c r="Q12" s="422">
        <f t="shared" si="1"/>
        <v>362.46</v>
      </c>
      <c r="R12" s="422">
        <f t="shared" si="2"/>
        <v>369.70920000000001</v>
      </c>
      <c r="S12" s="423"/>
      <c r="T12" s="423"/>
      <c r="U12" s="423"/>
      <c r="V12" s="423"/>
      <c r="W12" s="423"/>
      <c r="X12" s="423"/>
      <c r="Y12" s="423"/>
      <c r="Z12" s="423"/>
      <c r="AA12" s="423"/>
      <c r="AB12" s="424"/>
      <c r="AC12" s="411"/>
      <c r="AD12" s="425" t="s">
        <v>1510</v>
      </c>
      <c r="AE12" s="380"/>
      <c r="AF12" s="369"/>
      <c r="AG12" s="377"/>
      <c r="AH12" s="382" t="s">
        <v>1511</v>
      </c>
      <c r="AI12" s="366"/>
    </row>
    <row r="13" spans="2:16384" s="372" customFormat="1" ht="15.75" customHeight="1" x14ac:dyDescent="0.15">
      <c r="B13" s="419" t="s">
        <v>1512</v>
      </c>
      <c r="C13" s="420" t="s">
        <v>1494</v>
      </c>
      <c r="D13" s="420">
        <v>1</v>
      </c>
      <c r="E13" s="421">
        <v>237.9</v>
      </c>
      <c r="F13" s="421">
        <v>244.2</v>
      </c>
      <c r="G13" s="421">
        <v>251.9</v>
      </c>
      <c r="H13" s="421">
        <v>257.60000000000002</v>
      </c>
      <c r="I13" s="421">
        <v>259.60000000000002</v>
      </c>
      <c r="J13" s="421">
        <v>264.89999999999998</v>
      </c>
      <c r="K13" s="421">
        <v>275.10000000000002</v>
      </c>
      <c r="L13" s="421">
        <v>284.10000000000002</v>
      </c>
      <c r="M13" s="421">
        <v>291</v>
      </c>
      <c r="N13" s="421">
        <v>294.3</v>
      </c>
      <c r="O13" s="421">
        <v>308.60000000000002</v>
      </c>
      <c r="P13" s="421">
        <v>347.6</v>
      </c>
      <c r="Q13" s="422">
        <f t="shared" si="1"/>
        <v>364.98</v>
      </c>
      <c r="R13" s="422">
        <f t="shared" si="2"/>
        <v>372.27960000000002</v>
      </c>
      <c r="S13" s="423"/>
      <c r="T13" s="423"/>
      <c r="U13" s="423"/>
      <c r="V13" s="423"/>
      <c r="W13" s="423"/>
      <c r="X13" s="423"/>
      <c r="Y13" s="423"/>
      <c r="Z13" s="423"/>
      <c r="AA13" s="423"/>
      <c r="AB13" s="424"/>
      <c r="AC13" s="411"/>
      <c r="AD13" s="425" t="s">
        <v>1513</v>
      </c>
      <c r="AE13" s="380"/>
      <c r="AF13" s="369"/>
      <c r="AG13" s="377"/>
      <c r="AH13" s="382" t="s">
        <v>1514</v>
      </c>
      <c r="AI13" s="366"/>
    </row>
    <row r="14" spans="2:16384" s="372" customFormat="1" ht="15.75" customHeight="1" x14ac:dyDescent="0.15">
      <c r="B14" s="419" t="s">
        <v>1515</v>
      </c>
      <c r="C14" s="420" t="s">
        <v>1494</v>
      </c>
      <c r="D14" s="420">
        <v>1</v>
      </c>
      <c r="E14" s="421">
        <v>238</v>
      </c>
      <c r="F14" s="421">
        <v>245.6</v>
      </c>
      <c r="G14" s="421">
        <v>251.9</v>
      </c>
      <c r="H14" s="421">
        <v>257.7</v>
      </c>
      <c r="I14" s="421">
        <v>259.5</v>
      </c>
      <c r="J14" s="421">
        <v>264.8</v>
      </c>
      <c r="K14" s="421">
        <v>275.3</v>
      </c>
      <c r="L14" s="421">
        <v>284.5</v>
      </c>
      <c r="M14" s="421">
        <v>290.39999999999998</v>
      </c>
      <c r="N14" s="421">
        <v>294.3</v>
      </c>
      <c r="O14" s="421">
        <v>312</v>
      </c>
      <c r="P14" s="421">
        <v>356.2</v>
      </c>
      <c r="Q14" s="422">
        <f t="shared" si="1"/>
        <v>374.01</v>
      </c>
      <c r="R14" s="422">
        <f t="shared" si="2"/>
        <v>381.49020000000002</v>
      </c>
      <c r="S14" s="423"/>
      <c r="T14" s="423"/>
      <c r="U14" s="423"/>
      <c r="V14" s="423"/>
      <c r="W14" s="423"/>
      <c r="X14" s="423"/>
      <c r="Y14" s="423"/>
      <c r="Z14" s="423"/>
      <c r="AA14" s="423"/>
      <c r="AB14" s="424"/>
      <c r="AC14" s="411"/>
      <c r="AD14" s="425" t="s">
        <v>1516</v>
      </c>
      <c r="AE14" s="380"/>
      <c r="AF14" s="369"/>
      <c r="AG14" s="377"/>
      <c r="AH14" s="382" t="s">
        <v>1517</v>
      </c>
      <c r="AI14" s="366"/>
    </row>
    <row r="15" spans="2:16384" s="372" customFormat="1" ht="15.75" customHeight="1" x14ac:dyDescent="0.15">
      <c r="B15" s="419" t="s">
        <v>1518</v>
      </c>
      <c r="C15" s="420" t="s">
        <v>1494</v>
      </c>
      <c r="D15" s="420">
        <v>1</v>
      </c>
      <c r="E15" s="421">
        <v>238.5</v>
      </c>
      <c r="F15" s="421">
        <v>245.6</v>
      </c>
      <c r="G15" s="421">
        <v>252.1</v>
      </c>
      <c r="H15" s="421">
        <v>257.10000000000002</v>
      </c>
      <c r="I15" s="421">
        <v>259.8</v>
      </c>
      <c r="J15" s="421">
        <v>265.5</v>
      </c>
      <c r="K15" s="421">
        <v>275.8</v>
      </c>
      <c r="L15" s="421">
        <v>284.60000000000002</v>
      </c>
      <c r="M15" s="421">
        <v>291</v>
      </c>
      <c r="N15" s="421">
        <v>293.5</v>
      </c>
      <c r="O15" s="421">
        <v>314.3</v>
      </c>
      <c r="P15" s="421">
        <v>358.3</v>
      </c>
      <c r="Q15" s="422">
        <f t="shared" si="1"/>
        <v>376.21500000000003</v>
      </c>
      <c r="R15" s="422">
        <f t="shared" si="2"/>
        <v>383.73930000000001</v>
      </c>
      <c r="S15" s="423"/>
      <c r="T15" s="423"/>
      <c r="U15" s="423"/>
      <c r="V15" s="423"/>
      <c r="W15" s="423"/>
      <c r="X15" s="423"/>
      <c r="Y15" s="423"/>
      <c r="Z15" s="423"/>
      <c r="AA15" s="423"/>
      <c r="AB15" s="424"/>
      <c r="AC15" s="411"/>
      <c r="AD15" s="425" t="s">
        <v>1519</v>
      </c>
      <c r="AE15" s="380"/>
      <c r="AF15" s="369"/>
      <c r="AG15" s="377"/>
      <c r="AH15" s="382" t="s">
        <v>1520</v>
      </c>
      <c r="AI15" s="366"/>
    </row>
    <row r="16" spans="2:16384" s="372" customFormat="1" ht="15.75" customHeight="1" x14ac:dyDescent="0.15">
      <c r="B16" s="419" t="s">
        <v>1521</v>
      </c>
      <c r="C16" s="420" t="s">
        <v>1494</v>
      </c>
      <c r="D16" s="420">
        <v>1</v>
      </c>
      <c r="E16" s="421">
        <v>239.4</v>
      </c>
      <c r="F16" s="421">
        <v>246.8</v>
      </c>
      <c r="G16" s="421">
        <v>253.4</v>
      </c>
      <c r="H16" s="421">
        <v>257.5</v>
      </c>
      <c r="I16" s="421">
        <v>260.60000000000002</v>
      </c>
      <c r="J16" s="421">
        <v>267.10000000000002</v>
      </c>
      <c r="K16" s="421">
        <v>278.10000000000002</v>
      </c>
      <c r="L16" s="421">
        <v>285.60000000000002</v>
      </c>
      <c r="M16" s="421">
        <v>291.89999999999998</v>
      </c>
      <c r="N16" s="421">
        <v>295.39999999999998</v>
      </c>
      <c r="O16" s="421">
        <v>317.7</v>
      </c>
      <c r="P16" s="421">
        <v>360.4</v>
      </c>
      <c r="Q16" s="422">
        <f t="shared" si="1"/>
        <v>378.42</v>
      </c>
      <c r="R16" s="422">
        <f t="shared" si="2"/>
        <v>385.98840000000001</v>
      </c>
      <c r="S16" s="423"/>
      <c r="T16" s="423"/>
      <c r="U16" s="423"/>
      <c r="V16" s="423"/>
      <c r="W16" s="423"/>
      <c r="X16" s="423"/>
      <c r="Y16" s="423"/>
      <c r="Z16" s="423"/>
      <c r="AA16" s="423"/>
      <c r="AB16" s="424"/>
      <c r="AC16" s="411"/>
      <c r="AD16" s="425" t="s">
        <v>1522</v>
      </c>
      <c r="AE16" s="380"/>
      <c r="AF16" s="369"/>
      <c r="AG16" s="377"/>
      <c r="AH16" s="382" t="s">
        <v>1523</v>
      </c>
      <c r="AI16" s="366"/>
    </row>
    <row r="17" spans="2:35" s="372" customFormat="1" ht="15.75" customHeight="1" x14ac:dyDescent="0.15">
      <c r="B17" s="419" t="s">
        <v>1524</v>
      </c>
      <c r="C17" s="420" t="s">
        <v>1494</v>
      </c>
      <c r="D17" s="420">
        <v>1</v>
      </c>
      <c r="E17" s="421">
        <v>238</v>
      </c>
      <c r="F17" s="421">
        <v>245.8</v>
      </c>
      <c r="G17" s="421">
        <v>252.6</v>
      </c>
      <c r="H17" s="421">
        <v>255.4</v>
      </c>
      <c r="I17" s="421">
        <v>258.8</v>
      </c>
      <c r="J17" s="421">
        <v>265.5</v>
      </c>
      <c r="K17" s="421">
        <v>276</v>
      </c>
      <c r="L17" s="421">
        <v>283</v>
      </c>
      <c r="M17" s="421">
        <v>290.60000000000002</v>
      </c>
      <c r="N17" s="421">
        <v>294.60000000000002</v>
      </c>
      <c r="O17" s="421">
        <v>317.7</v>
      </c>
      <c r="P17" s="421">
        <v>360.3</v>
      </c>
      <c r="Q17" s="422">
        <f t="shared" si="1"/>
        <v>378.31500000000005</v>
      </c>
      <c r="R17" s="422">
        <f t="shared" si="2"/>
        <v>385.88130000000007</v>
      </c>
      <c r="S17" s="423"/>
      <c r="T17" s="423"/>
      <c r="U17" s="423"/>
      <c r="V17" s="423"/>
      <c r="W17" s="423"/>
      <c r="X17" s="423"/>
      <c r="Y17" s="423"/>
      <c r="Z17" s="423"/>
      <c r="AA17" s="423"/>
      <c r="AB17" s="424"/>
      <c r="AC17" s="411"/>
      <c r="AD17" s="425" t="s">
        <v>1525</v>
      </c>
      <c r="AE17" s="380"/>
      <c r="AF17" s="369"/>
      <c r="AG17" s="377"/>
      <c r="AH17" s="382" t="s">
        <v>1526</v>
      </c>
      <c r="AI17" s="366"/>
    </row>
    <row r="18" spans="2:35" s="372" customFormat="1" ht="15.75" customHeight="1" x14ac:dyDescent="0.15">
      <c r="B18" s="419" t="s">
        <v>1527</v>
      </c>
      <c r="C18" s="420" t="s">
        <v>1494</v>
      </c>
      <c r="D18" s="420">
        <v>1</v>
      </c>
      <c r="E18" s="421">
        <v>239.9</v>
      </c>
      <c r="F18" s="421">
        <v>247.6</v>
      </c>
      <c r="G18" s="421">
        <v>254.2</v>
      </c>
      <c r="H18" s="421">
        <v>256.7</v>
      </c>
      <c r="I18" s="421">
        <v>260</v>
      </c>
      <c r="J18" s="421">
        <v>268.39999999999998</v>
      </c>
      <c r="K18" s="421">
        <v>278.10000000000002</v>
      </c>
      <c r="L18" s="421">
        <v>285</v>
      </c>
      <c r="M18" s="421">
        <v>292</v>
      </c>
      <c r="N18" s="421">
        <v>296</v>
      </c>
      <c r="O18" s="421">
        <v>320.2</v>
      </c>
      <c r="P18" s="421">
        <v>364.5</v>
      </c>
      <c r="Q18" s="422">
        <f t="shared" si="1"/>
        <v>382.72500000000002</v>
      </c>
      <c r="R18" s="422">
        <f t="shared" si="2"/>
        <v>390.37950000000001</v>
      </c>
      <c r="S18" s="423"/>
      <c r="T18" s="423"/>
      <c r="U18" s="423"/>
      <c r="V18" s="423"/>
      <c r="W18" s="423"/>
      <c r="X18" s="423"/>
      <c r="Y18" s="423"/>
      <c r="Z18" s="423"/>
      <c r="AA18" s="423"/>
      <c r="AB18" s="424"/>
      <c r="AC18" s="411"/>
      <c r="AD18" s="425" t="s">
        <v>1528</v>
      </c>
      <c r="AE18" s="380"/>
      <c r="AF18" s="369"/>
      <c r="AG18" s="377"/>
      <c r="AH18" s="382" t="s">
        <v>1529</v>
      </c>
      <c r="AI18" s="366"/>
    </row>
    <row r="19" spans="2:35" s="372" customFormat="1" ht="15.95" customHeight="1" thickBot="1" x14ac:dyDescent="0.2">
      <c r="B19" s="426" t="s">
        <v>1530</v>
      </c>
      <c r="C19" s="427" t="s">
        <v>1494</v>
      </c>
      <c r="D19" s="427">
        <v>1</v>
      </c>
      <c r="E19" s="428">
        <v>240.8</v>
      </c>
      <c r="F19" s="428">
        <v>248.7</v>
      </c>
      <c r="G19" s="428">
        <v>254.8</v>
      </c>
      <c r="H19" s="428">
        <v>257.10000000000002</v>
      </c>
      <c r="I19" s="428">
        <v>261.10000000000002</v>
      </c>
      <c r="J19" s="428">
        <v>269.3</v>
      </c>
      <c r="K19" s="428">
        <v>278.3</v>
      </c>
      <c r="L19" s="428">
        <v>285.10000000000002</v>
      </c>
      <c r="M19" s="428">
        <v>292.60000000000002</v>
      </c>
      <c r="N19" s="428">
        <v>296.89999999999998</v>
      </c>
      <c r="O19" s="428">
        <v>323.5</v>
      </c>
      <c r="P19" s="428">
        <v>367.2</v>
      </c>
      <c r="Q19" s="429">
        <f t="shared" si="1"/>
        <v>385.56</v>
      </c>
      <c r="R19" s="429">
        <f t="shared" si="2"/>
        <v>393.27120000000002</v>
      </c>
      <c r="S19" s="430"/>
      <c r="T19" s="430"/>
      <c r="U19" s="430"/>
      <c r="V19" s="430"/>
      <c r="W19" s="430"/>
      <c r="X19" s="430"/>
      <c r="Y19" s="430"/>
      <c r="Z19" s="430"/>
      <c r="AA19" s="430"/>
      <c r="AB19" s="431"/>
      <c r="AC19" s="411"/>
      <c r="AD19" s="432" t="s">
        <v>1531</v>
      </c>
      <c r="AE19" s="380"/>
      <c r="AF19" s="369"/>
      <c r="AG19" s="377"/>
      <c r="AH19" s="383" t="s">
        <v>1532</v>
      </c>
      <c r="AI19" s="366"/>
    </row>
    <row r="20" spans="2:35" s="372" customFormat="1" ht="15.95" customHeight="1" thickTop="1" thickBot="1" x14ac:dyDescent="0.2">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5.95" customHeight="1" thickTop="1" thickBot="1" x14ac:dyDescent="0.2">
      <c r="B21" s="410" t="s">
        <v>1533</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2"/>
      <c r="AE21" s="374"/>
      <c r="AF21" s="369"/>
      <c r="AG21" s="377"/>
      <c r="AH21" s="366"/>
      <c r="AI21" s="366"/>
    </row>
    <row r="22" spans="2:35" s="372" customFormat="1" ht="15.75" customHeight="1" thickTop="1" x14ac:dyDescent="0.15">
      <c r="B22" s="413" t="s">
        <v>1534</v>
      </c>
      <c r="C22" s="414" t="s">
        <v>1494</v>
      </c>
      <c r="D22" s="414">
        <v>0</v>
      </c>
      <c r="E22" s="415">
        <f t="shared" ref="E22:AB22" si="3">COUNT(E23:E34)</f>
        <v>12</v>
      </c>
      <c r="F22" s="415">
        <f t="shared" si="3"/>
        <v>12</v>
      </c>
      <c r="G22" s="415">
        <f t="shared" si="3"/>
        <v>12</v>
      </c>
      <c r="H22" s="415">
        <f t="shared" si="3"/>
        <v>12</v>
      </c>
      <c r="I22" s="415">
        <f t="shared" si="3"/>
        <v>12</v>
      </c>
      <c r="J22" s="415">
        <f t="shared" si="3"/>
        <v>12</v>
      </c>
      <c r="K22" s="415">
        <f t="shared" si="3"/>
        <v>12</v>
      </c>
      <c r="L22" s="415">
        <f t="shared" si="3"/>
        <v>12</v>
      </c>
      <c r="M22" s="415">
        <f t="shared" si="3"/>
        <v>12</v>
      </c>
      <c r="N22" s="415">
        <f t="shared" si="3"/>
        <v>12</v>
      </c>
      <c r="O22" s="415">
        <f t="shared" si="3"/>
        <v>12</v>
      </c>
      <c r="P22" s="415">
        <f t="shared" si="3"/>
        <v>12</v>
      </c>
      <c r="Q22" s="415">
        <f t="shared" si="3"/>
        <v>12</v>
      </c>
      <c r="R22" s="415">
        <f t="shared" si="3"/>
        <v>12</v>
      </c>
      <c r="S22" s="415">
        <f t="shared" si="3"/>
        <v>0</v>
      </c>
      <c r="T22" s="415">
        <f t="shared" si="3"/>
        <v>0</v>
      </c>
      <c r="U22" s="415">
        <f t="shared" si="3"/>
        <v>0</v>
      </c>
      <c r="V22" s="415">
        <f t="shared" si="3"/>
        <v>0</v>
      </c>
      <c r="W22" s="415">
        <f t="shared" si="3"/>
        <v>0</v>
      </c>
      <c r="X22" s="415">
        <f t="shared" si="3"/>
        <v>0</v>
      </c>
      <c r="Y22" s="415">
        <f t="shared" si="3"/>
        <v>0</v>
      </c>
      <c r="Z22" s="415">
        <f t="shared" si="3"/>
        <v>0</v>
      </c>
      <c r="AA22" s="415">
        <f t="shared" si="3"/>
        <v>0</v>
      </c>
      <c r="AB22" s="435">
        <f t="shared" si="3"/>
        <v>0</v>
      </c>
      <c r="AC22" s="411"/>
      <c r="AD22" s="418" t="s">
        <v>1535</v>
      </c>
      <c r="AE22" s="374"/>
      <c r="AF22" s="369"/>
      <c r="AG22" s="377"/>
      <c r="AH22" s="386" t="s">
        <v>1536</v>
      </c>
      <c r="AI22" s="366"/>
    </row>
    <row r="23" spans="2:35" s="372" customFormat="1" ht="15.75" customHeight="1" x14ac:dyDescent="0.15">
      <c r="B23" s="419" t="s">
        <v>1537</v>
      </c>
      <c r="C23" s="420" t="s">
        <v>1494</v>
      </c>
      <c r="D23" s="420">
        <v>1</v>
      </c>
      <c r="E23" s="421">
        <v>93.3</v>
      </c>
      <c r="F23" s="421">
        <v>95.9</v>
      </c>
      <c r="G23" s="421">
        <v>98</v>
      </c>
      <c r="H23" s="421">
        <v>99.6</v>
      </c>
      <c r="I23" s="421">
        <v>99.9</v>
      </c>
      <c r="J23" s="421">
        <v>100.6</v>
      </c>
      <c r="K23" s="421">
        <v>103.2</v>
      </c>
      <c r="L23" s="421">
        <v>105.5</v>
      </c>
      <c r="M23" s="421">
        <v>107.6</v>
      </c>
      <c r="N23" s="421">
        <v>108.6</v>
      </c>
      <c r="O23" s="421">
        <v>110.4</v>
      </c>
      <c r="P23" s="421">
        <v>119</v>
      </c>
      <c r="Q23" s="422">
        <f t="shared" ref="Q23:Q34" si="4">P23*1.05</f>
        <v>124.95</v>
      </c>
      <c r="R23" s="422">
        <f t="shared" ref="R23:R34" si="5">Q23*1.02</f>
        <v>127.449</v>
      </c>
      <c r="S23" s="422"/>
      <c r="T23" s="422"/>
      <c r="U23" s="422"/>
      <c r="V23" s="422"/>
      <c r="W23" s="422"/>
      <c r="X23" s="422"/>
      <c r="Y23" s="422"/>
      <c r="Z23" s="422"/>
      <c r="AA23" s="422"/>
      <c r="AB23" s="433"/>
      <c r="AC23" s="411"/>
      <c r="AD23" s="425" t="s">
        <v>1538</v>
      </c>
      <c r="AE23" s="380"/>
      <c r="AF23" s="369"/>
      <c r="AG23" s="377"/>
      <c r="AH23" s="387" t="s">
        <v>1539</v>
      </c>
      <c r="AI23" s="366"/>
    </row>
    <row r="24" spans="2:35" s="372" customFormat="1" ht="15.75" customHeight="1" x14ac:dyDescent="0.15">
      <c r="B24" s="419" t="s">
        <v>1540</v>
      </c>
      <c r="C24" s="420" t="s">
        <v>1494</v>
      </c>
      <c r="D24" s="420">
        <v>1</v>
      </c>
      <c r="E24" s="421">
        <v>93.5</v>
      </c>
      <c r="F24" s="421">
        <v>95.9</v>
      </c>
      <c r="G24" s="421">
        <v>98.2</v>
      </c>
      <c r="H24" s="421">
        <v>99.6</v>
      </c>
      <c r="I24" s="421">
        <v>100.1</v>
      </c>
      <c r="J24" s="421">
        <v>100.8</v>
      </c>
      <c r="K24" s="421">
        <v>103.5</v>
      </c>
      <c r="L24" s="421">
        <v>105.9</v>
      </c>
      <c r="M24" s="421">
        <v>107.9</v>
      </c>
      <c r="N24" s="421">
        <v>108.6</v>
      </c>
      <c r="O24" s="421">
        <v>111</v>
      </c>
      <c r="P24" s="421">
        <v>119.7</v>
      </c>
      <c r="Q24" s="422">
        <f t="shared" si="4"/>
        <v>125.685</v>
      </c>
      <c r="R24" s="422">
        <f t="shared" si="5"/>
        <v>128.1987</v>
      </c>
      <c r="S24" s="422"/>
      <c r="T24" s="422"/>
      <c r="U24" s="422"/>
      <c r="V24" s="422"/>
      <c r="W24" s="422"/>
      <c r="X24" s="422"/>
      <c r="Y24" s="422"/>
      <c r="Z24" s="422"/>
      <c r="AA24" s="422"/>
      <c r="AB24" s="433"/>
      <c r="AC24" s="411"/>
      <c r="AD24" s="425" t="s">
        <v>1541</v>
      </c>
      <c r="AE24" s="380"/>
      <c r="AF24" s="369"/>
      <c r="AG24" s="377"/>
      <c r="AH24" s="388" t="s">
        <v>1542</v>
      </c>
      <c r="AI24" s="366"/>
    </row>
    <row r="25" spans="2:35" s="372" customFormat="1" ht="15.75" customHeight="1" x14ac:dyDescent="0.15">
      <c r="B25" s="419" t="s">
        <v>1543</v>
      </c>
      <c r="C25" s="420" t="s">
        <v>1494</v>
      </c>
      <c r="D25" s="420">
        <v>1</v>
      </c>
      <c r="E25" s="421">
        <v>93.5</v>
      </c>
      <c r="F25" s="421">
        <v>95.6</v>
      </c>
      <c r="G25" s="421">
        <v>98</v>
      </c>
      <c r="H25" s="421">
        <v>99.8</v>
      </c>
      <c r="I25" s="421">
        <v>100.1</v>
      </c>
      <c r="J25" s="421">
        <v>101</v>
      </c>
      <c r="K25" s="421">
        <v>103.5</v>
      </c>
      <c r="L25" s="421">
        <v>105.9</v>
      </c>
      <c r="M25" s="421">
        <v>107.9</v>
      </c>
      <c r="N25" s="421">
        <v>108.8</v>
      </c>
      <c r="O25" s="421">
        <v>111.4</v>
      </c>
      <c r="P25" s="421">
        <v>120.5</v>
      </c>
      <c r="Q25" s="422">
        <f t="shared" si="4"/>
        <v>126.52500000000001</v>
      </c>
      <c r="R25" s="422">
        <f t="shared" si="5"/>
        <v>129.05549999999999</v>
      </c>
      <c r="S25" s="422"/>
      <c r="T25" s="422"/>
      <c r="U25" s="422"/>
      <c r="V25" s="422"/>
      <c r="W25" s="422"/>
      <c r="X25" s="422"/>
      <c r="Y25" s="422"/>
      <c r="Z25" s="422"/>
      <c r="AA25" s="422"/>
      <c r="AB25" s="433"/>
      <c r="AC25" s="411"/>
      <c r="AD25" s="425" t="s">
        <v>1544</v>
      </c>
      <c r="AE25" s="380"/>
      <c r="AF25" s="369"/>
      <c r="AG25" s="377"/>
      <c r="AH25" s="389" t="s">
        <v>1545</v>
      </c>
      <c r="AI25" s="366"/>
    </row>
    <row r="26" spans="2:35" s="372" customFormat="1" ht="15.75" customHeight="1" x14ac:dyDescent="0.15">
      <c r="B26" s="419" t="s">
        <v>1546</v>
      </c>
      <c r="C26" s="420" t="s">
        <v>1494</v>
      </c>
      <c r="D26" s="420">
        <v>1</v>
      </c>
      <c r="E26" s="421">
        <v>93.5</v>
      </c>
      <c r="F26" s="421">
        <v>95.7</v>
      </c>
      <c r="G26" s="421">
        <v>98</v>
      </c>
      <c r="H26" s="421">
        <v>99.6</v>
      </c>
      <c r="I26" s="421">
        <v>100</v>
      </c>
      <c r="J26" s="421">
        <v>100.9</v>
      </c>
      <c r="K26" s="421">
        <v>103.5</v>
      </c>
      <c r="L26" s="421">
        <v>105.9</v>
      </c>
      <c r="M26" s="421">
        <v>108</v>
      </c>
      <c r="N26" s="421">
        <v>109.2</v>
      </c>
      <c r="O26" s="421">
        <v>111.4</v>
      </c>
      <c r="P26" s="421">
        <v>121.2</v>
      </c>
      <c r="Q26" s="422">
        <f t="shared" si="4"/>
        <v>127.26</v>
      </c>
      <c r="R26" s="422">
        <f t="shared" si="5"/>
        <v>129.80520000000001</v>
      </c>
      <c r="S26" s="422"/>
      <c r="T26" s="422"/>
      <c r="U26" s="422"/>
      <c r="V26" s="422"/>
      <c r="W26" s="422"/>
      <c r="X26" s="422"/>
      <c r="Y26" s="422"/>
      <c r="Z26" s="422"/>
      <c r="AA26" s="422"/>
      <c r="AB26" s="433"/>
      <c r="AC26" s="411"/>
      <c r="AD26" s="425" t="s">
        <v>1547</v>
      </c>
      <c r="AE26" s="380"/>
      <c r="AF26" s="369"/>
      <c r="AG26" s="377"/>
      <c r="AH26" s="389" t="s">
        <v>1548</v>
      </c>
      <c r="AI26" s="366"/>
    </row>
    <row r="27" spans="2:35" s="372" customFormat="1" ht="15.75" customHeight="1" x14ac:dyDescent="0.15">
      <c r="B27" s="419" t="s">
        <v>1549</v>
      </c>
      <c r="C27" s="420" t="s">
        <v>1494</v>
      </c>
      <c r="D27" s="420">
        <v>1</v>
      </c>
      <c r="E27" s="421">
        <v>93.9</v>
      </c>
      <c r="F27" s="421">
        <v>96.1</v>
      </c>
      <c r="G27" s="421">
        <v>98.4</v>
      </c>
      <c r="H27" s="421">
        <v>99.9</v>
      </c>
      <c r="I27" s="421">
        <v>100.3</v>
      </c>
      <c r="J27" s="421">
        <v>101.2</v>
      </c>
      <c r="K27" s="421">
        <v>104</v>
      </c>
      <c r="L27" s="421">
        <v>106.5</v>
      </c>
      <c r="M27" s="421">
        <v>108.3</v>
      </c>
      <c r="N27" s="421">
        <v>108.8</v>
      </c>
      <c r="O27" s="421">
        <v>112.1</v>
      </c>
      <c r="P27" s="421">
        <v>121.8</v>
      </c>
      <c r="Q27" s="422">
        <f t="shared" si="4"/>
        <v>127.89</v>
      </c>
      <c r="R27" s="422">
        <f t="shared" si="5"/>
        <v>130.4478</v>
      </c>
      <c r="S27" s="422"/>
      <c r="T27" s="422"/>
      <c r="U27" s="422"/>
      <c r="V27" s="422"/>
      <c r="W27" s="422"/>
      <c r="X27" s="422"/>
      <c r="Y27" s="422"/>
      <c r="Z27" s="422"/>
      <c r="AA27" s="422"/>
      <c r="AB27" s="433"/>
      <c r="AC27" s="411"/>
      <c r="AD27" s="425" t="s">
        <v>1550</v>
      </c>
      <c r="AE27" s="380"/>
      <c r="AF27" s="369"/>
      <c r="AG27" s="377"/>
      <c r="AH27" s="389" t="s">
        <v>1551</v>
      </c>
      <c r="AI27" s="366"/>
    </row>
    <row r="28" spans="2:35" s="372" customFormat="1" ht="15.75" customHeight="1" x14ac:dyDescent="0.15">
      <c r="B28" s="419" t="s">
        <v>1552</v>
      </c>
      <c r="C28" s="420" t="s">
        <v>1494</v>
      </c>
      <c r="D28" s="420">
        <v>1</v>
      </c>
      <c r="E28" s="421">
        <v>94.5</v>
      </c>
      <c r="F28" s="421">
        <v>96.4</v>
      </c>
      <c r="G28" s="421">
        <v>98.7</v>
      </c>
      <c r="H28" s="421">
        <v>100</v>
      </c>
      <c r="I28" s="421">
        <v>100.2</v>
      </c>
      <c r="J28" s="421">
        <v>101.5</v>
      </c>
      <c r="K28" s="421">
        <v>104.3</v>
      </c>
      <c r="L28" s="421">
        <v>106.6</v>
      </c>
      <c r="M28" s="421">
        <v>108.4</v>
      </c>
      <c r="N28" s="421">
        <v>109.2</v>
      </c>
      <c r="O28" s="421">
        <v>112.4</v>
      </c>
      <c r="P28" s="421">
        <v>122.3</v>
      </c>
      <c r="Q28" s="422">
        <f t="shared" si="4"/>
        <v>128.41499999999999</v>
      </c>
      <c r="R28" s="422">
        <f t="shared" si="5"/>
        <v>130.98329999999999</v>
      </c>
      <c r="S28" s="422"/>
      <c r="T28" s="422"/>
      <c r="U28" s="422"/>
      <c r="V28" s="422"/>
      <c r="W28" s="422"/>
      <c r="X28" s="422"/>
      <c r="Y28" s="422"/>
      <c r="Z28" s="422"/>
      <c r="AA28" s="422"/>
      <c r="AB28" s="433"/>
      <c r="AC28" s="411"/>
      <c r="AD28" s="425" t="s">
        <v>1553</v>
      </c>
      <c r="AE28" s="380"/>
      <c r="AF28" s="369"/>
      <c r="AG28" s="377"/>
      <c r="AH28" s="389" t="s">
        <v>1554</v>
      </c>
      <c r="AI28" s="366"/>
    </row>
    <row r="29" spans="2:35" s="372" customFormat="1" ht="15.75" customHeight="1" x14ac:dyDescent="0.15">
      <c r="B29" s="419" t="s">
        <v>1555</v>
      </c>
      <c r="C29" s="420" t="s">
        <v>1494</v>
      </c>
      <c r="D29" s="420">
        <v>1</v>
      </c>
      <c r="E29" s="421">
        <v>94.5</v>
      </c>
      <c r="F29" s="421">
        <v>96.8</v>
      </c>
      <c r="G29" s="421">
        <v>98.8</v>
      </c>
      <c r="H29" s="421">
        <v>100.1</v>
      </c>
      <c r="I29" s="421">
        <v>100.3</v>
      </c>
      <c r="J29" s="421">
        <v>101.6</v>
      </c>
      <c r="K29" s="421">
        <v>104.4</v>
      </c>
      <c r="L29" s="421">
        <v>106.7</v>
      </c>
      <c r="M29" s="421">
        <v>108.3</v>
      </c>
      <c r="N29" s="421">
        <v>109.2</v>
      </c>
      <c r="O29" s="421">
        <v>113.4</v>
      </c>
      <c r="P29" s="421">
        <v>124.3</v>
      </c>
      <c r="Q29" s="422">
        <f t="shared" si="4"/>
        <v>130.51500000000001</v>
      </c>
      <c r="R29" s="422">
        <f t="shared" si="5"/>
        <v>133.12530000000001</v>
      </c>
      <c r="S29" s="422"/>
      <c r="T29" s="422"/>
      <c r="U29" s="422"/>
      <c r="V29" s="422"/>
      <c r="W29" s="422"/>
      <c r="X29" s="422"/>
      <c r="Y29" s="422"/>
      <c r="Z29" s="422"/>
      <c r="AA29" s="422"/>
      <c r="AB29" s="433"/>
      <c r="AC29" s="411"/>
      <c r="AD29" s="425" t="s">
        <v>1556</v>
      </c>
      <c r="AE29" s="380"/>
      <c r="AF29" s="369"/>
      <c r="AG29" s="377"/>
      <c r="AH29" s="389" t="s">
        <v>1557</v>
      </c>
      <c r="AI29" s="366"/>
    </row>
    <row r="30" spans="2:35" s="372" customFormat="1" ht="15.75" customHeight="1" x14ac:dyDescent="0.15">
      <c r="B30" s="419" t="s">
        <v>1558</v>
      </c>
      <c r="C30" s="420" t="s">
        <v>1494</v>
      </c>
      <c r="D30" s="420">
        <v>1</v>
      </c>
      <c r="E30" s="421">
        <v>94.7</v>
      </c>
      <c r="F30" s="421">
        <v>97</v>
      </c>
      <c r="G30" s="421">
        <v>98.8</v>
      </c>
      <c r="H30" s="421">
        <v>99.9</v>
      </c>
      <c r="I30" s="421">
        <v>100.3</v>
      </c>
      <c r="J30" s="421">
        <v>101.8</v>
      </c>
      <c r="K30" s="421">
        <v>104.7</v>
      </c>
      <c r="L30" s="421">
        <v>106.9</v>
      </c>
      <c r="M30" s="421">
        <v>108.5</v>
      </c>
      <c r="N30" s="421">
        <v>109.1</v>
      </c>
      <c r="O30" s="421">
        <v>114.1</v>
      </c>
      <c r="P30" s="421">
        <v>124.8</v>
      </c>
      <c r="Q30" s="422">
        <f t="shared" si="4"/>
        <v>131.04</v>
      </c>
      <c r="R30" s="422">
        <f t="shared" si="5"/>
        <v>133.66079999999999</v>
      </c>
      <c r="S30" s="422"/>
      <c r="T30" s="422"/>
      <c r="U30" s="422"/>
      <c r="V30" s="422"/>
      <c r="W30" s="422"/>
      <c r="X30" s="422"/>
      <c r="Y30" s="422"/>
      <c r="Z30" s="422"/>
      <c r="AA30" s="422"/>
      <c r="AB30" s="433"/>
      <c r="AC30" s="411"/>
      <c r="AD30" s="425" t="s">
        <v>1559</v>
      </c>
      <c r="AE30" s="380"/>
      <c r="AF30" s="369"/>
      <c r="AG30" s="377"/>
      <c r="AH30" s="389" t="s">
        <v>1560</v>
      </c>
      <c r="AI30" s="366"/>
    </row>
    <row r="31" spans="2:35" s="372" customFormat="1" ht="15.75" customHeight="1" x14ac:dyDescent="0.15">
      <c r="B31" s="419" t="s">
        <v>1561</v>
      </c>
      <c r="C31" s="420" t="s">
        <v>1494</v>
      </c>
      <c r="D31" s="420">
        <v>1</v>
      </c>
      <c r="E31" s="421">
        <v>95</v>
      </c>
      <c r="F31" s="421">
        <v>97.3</v>
      </c>
      <c r="G31" s="421">
        <v>99.2</v>
      </c>
      <c r="H31" s="421">
        <v>99.9</v>
      </c>
      <c r="I31" s="421">
        <v>100.4</v>
      </c>
      <c r="J31" s="421">
        <v>102.2</v>
      </c>
      <c r="K31" s="421">
        <v>105</v>
      </c>
      <c r="L31" s="421">
        <v>107.1</v>
      </c>
      <c r="M31" s="421">
        <v>108.5</v>
      </c>
      <c r="N31" s="421">
        <v>109.4</v>
      </c>
      <c r="O31" s="421">
        <v>114.7</v>
      </c>
      <c r="P31" s="421">
        <v>125.3</v>
      </c>
      <c r="Q31" s="422">
        <f t="shared" si="4"/>
        <v>131.565</v>
      </c>
      <c r="R31" s="422">
        <f t="shared" si="5"/>
        <v>134.19630000000001</v>
      </c>
      <c r="S31" s="422"/>
      <c r="T31" s="422"/>
      <c r="U31" s="422"/>
      <c r="V31" s="422"/>
      <c r="W31" s="422"/>
      <c r="X31" s="422"/>
      <c r="Y31" s="422"/>
      <c r="Z31" s="422"/>
      <c r="AA31" s="422"/>
      <c r="AB31" s="433"/>
      <c r="AC31" s="411"/>
      <c r="AD31" s="425" t="s">
        <v>1562</v>
      </c>
      <c r="AE31" s="380"/>
      <c r="AF31" s="369"/>
      <c r="AG31" s="377"/>
      <c r="AH31" s="389" t="s">
        <v>1563</v>
      </c>
      <c r="AI31" s="366"/>
    </row>
    <row r="32" spans="2:35" s="372" customFormat="1" ht="15.75" customHeight="1" x14ac:dyDescent="0.15">
      <c r="B32" s="419" t="s">
        <v>1564</v>
      </c>
      <c r="C32" s="420" t="s">
        <v>1494</v>
      </c>
      <c r="D32" s="420">
        <v>1</v>
      </c>
      <c r="E32" s="421">
        <v>94.7</v>
      </c>
      <c r="F32" s="421">
        <v>97</v>
      </c>
      <c r="G32" s="421">
        <v>98.7</v>
      </c>
      <c r="H32" s="421">
        <v>99.2</v>
      </c>
      <c r="I32" s="421">
        <v>99.9</v>
      </c>
      <c r="J32" s="421">
        <v>101.8</v>
      </c>
      <c r="K32" s="421">
        <v>104.5</v>
      </c>
      <c r="L32" s="421">
        <v>106.4</v>
      </c>
      <c r="M32" s="421">
        <v>108.3</v>
      </c>
      <c r="N32" s="421">
        <v>109.3</v>
      </c>
      <c r="O32" s="421">
        <v>114.6</v>
      </c>
      <c r="P32" s="421">
        <v>124.8</v>
      </c>
      <c r="Q32" s="422">
        <f t="shared" si="4"/>
        <v>131.04</v>
      </c>
      <c r="R32" s="422">
        <f t="shared" si="5"/>
        <v>133.66079999999999</v>
      </c>
      <c r="S32" s="422"/>
      <c r="T32" s="422"/>
      <c r="U32" s="422"/>
      <c r="V32" s="422"/>
      <c r="W32" s="422"/>
      <c r="X32" s="422"/>
      <c r="Y32" s="422"/>
      <c r="Z32" s="422"/>
      <c r="AA32" s="422"/>
      <c r="AB32" s="433"/>
      <c r="AC32" s="411"/>
      <c r="AD32" s="425" t="s">
        <v>1565</v>
      </c>
      <c r="AE32" s="380"/>
      <c r="AF32" s="369"/>
      <c r="AG32" s="377"/>
      <c r="AH32" s="389" t="s">
        <v>1566</v>
      </c>
      <c r="AI32" s="366"/>
    </row>
    <row r="33" spans="2:35" s="372" customFormat="1" ht="15.75" customHeight="1" x14ac:dyDescent="0.15">
      <c r="B33" s="419" t="s">
        <v>1567</v>
      </c>
      <c r="C33" s="420" t="s">
        <v>1494</v>
      </c>
      <c r="D33" s="420">
        <v>1</v>
      </c>
      <c r="E33" s="421">
        <v>95.2</v>
      </c>
      <c r="F33" s="421">
        <v>97.5</v>
      </c>
      <c r="G33" s="421">
        <v>99.1</v>
      </c>
      <c r="H33" s="421">
        <v>99.5</v>
      </c>
      <c r="I33" s="421">
        <v>100.1</v>
      </c>
      <c r="J33" s="421">
        <v>102.4</v>
      </c>
      <c r="K33" s="421">
        <v>104.9</v>
      </c>
      <c r="L33" s="421">
        <v>106.8</v>
      </c>
      <c r="M33" s="421">
        <v>108.6</v>
      </c>
      <c r="N33" s="421">
        <v>109.4</v>
      </c>
      <c r="O33" s="421">
        <v>115.4</v>
      </c>
      <c r="P33" s="421">
        <v>126</v>
      </c>
      <c r="Q33" s="422">
        <f t="shared" si="4"/>
        <v>132.30000000000001</v>
      </c>
      <c r="R33" s="422">
        <f t="shared" si="5"/>
        <v>134.94600000000003</v>
      </c>
      <c r="S33" s="422"/>
      <c r="T33" s="422"/>
      <c r="U33" s="422"/>
      <c r="V33" s="422"/>
      <c r="W33" s="422"/>
      <c r="X33" s="422"/>
      <c r="Y33" s="422"/>
      <c r="Z33" s="422"/>
      <c r="AA33" s="422"/>
      <c r="AB33" s="433"/>
      <c r="AC33" s="411"/>
      <c r="AD33" s="425" t="s">
        <v>1568</v>
      </c>
      <c r="AE33" s="380"/>
      <c r="AF33" s="369"/>
      <c r="AG33" s="377"/>
      <c r="AH33" s="389" t="s">
        <v>1569</v>
      </c>
      <c r="AI33" s="366"/>
    </row>
    <row r="34" spans="2:35" s="372" customFormat="1" ht="15.95" customHeight="1" thickBot="1" x14ac:dyDescent="0.2">
      <c r="B34" s="426" t="s">
        <v>1570</v>
      </c>
      <c r="C34" s="427" t="s">
        <v>1494</v>
      </c>
      <c r="D34" s="427">
        <v>1</v>
      </c>
      <c r="E34" s="428">
        <v>95.4</v>
      </c>
      <c r="F34" s="428">
        <v>97.8</v>
      </c>
      <c r="G34" s="428">
        <v>99.3</v>
      </c>
      <c r="H34" s="428">
        <v>99.6</v>
      </c>
      <c r="I34" s="428">
        <v>100.4</v>
      </c>
      <c r="J34" s="428">
        <v>102.7</v>
      </c>
      <c r="K34" s="428">
        <v>105.1</v>
      </c>
      <c r="L34" s="428">
        <v>107</v>
      </c>
      <c r="M34" s="428">
        <v>108.6</v>
      </c>
      <c r="N34" s="428">
        <v>109.7</v>
      </c>
      <c r="O34" s="428">
        <v>116.5</v>
      </c>
      <c r="P34" s="428">
        <v>126.8</v>
      </c>
      <c r="Q34" s="429">
        <f t="shared" si="4"/>
        <v>133.14000000000001</v>
      </c>
      <c r="R34" s="429">
        <f t="shared" si="5"/>
        <v>135.80280000000002</v>
      </c>
      <c r="S34" s="429"/>
      <c r="T34" s="429"/>
      <c r="U34" s="429"/>
      <c r="V34" s="429"/>
      <c r="W34" s="429"/>
      <c r="X34" s="429"/>
      <c r="Y34" s="429"/>
      <c r="Z34" s="429"/>
      <c r="AA34" s="429"/>
      <c r="AB34" s="434"/>
      <c r="AC34" s="411"/>
      <c r="AD34" s="432" t="s">
        <v>1571</v>
      </c>
      <c r="AE34" s="380"/>
      <c r="AF34" s="369"/>
      <c r="AG34" s="377"/>
      <c r="AH34" s="390" t="s">
        <v>1572</v>
      </c>
      <c r="AI34" s="366"/>
    </row>
    <row r="35" spans="2:35" s="372" customFormat="1" ht="15.95" customHeight="1" thickTop="1" thickBot="1" x14ac:dyDescent="0.2">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5.95" customHeight="1" thickTop="1" thickBot="1" x14ac:dyDescent="0.2">
      <c r="B36" s="410" t="s">
        <v>1573</v>
      </c>
      <c r="C36" s="411"/>
      <c r="D36" s="411"/>
      <c r="E36" s="411"/>
      <c r="F36" s="411"/>
      <c r="G36" s="411"/>
      <c r="H36" s="411"/>
      <c r="I36" s="411"/>
      <c r="J36" s="411"/>
      <c r="K36" s="438"/>
      <c r="L36" s="438"/>
      <c r="M36" s="438"/>
      <c r="N36" s="438"/>
      <c r="O36" s="438"/>
      <c r="P36" s="438"/>
      <c r="Q36" s="438"/>
      <c r="R36" s="438"/>
      <c r="S36" s="438"/>
      <c r="T36" s="438"/>
      <c r="U36" s="438"/>
      <c r="V36" s="438"/>
      <c r="W36" s="438"/>
      <c r="X36" s="438"/>
      <c r="Y36" s="438"/>
      <c r="Z36" s="438"/>
      <c r="AA36" s="438"/>
      <c r="AB36" s="438"/>
      <c r="AC36" s="366"/>
      <c r="AE36" s="374"/>
      <c r="AF36" s="369"/>
      <c r="AG36" s="377"/>
      <c r="AH36" s="366"/>
      <c r="AI36" s="366"/>
    </row>
    <row r="37" spans="2:35" s="372" customFormat="1" ht="15.95" customHeight="1" thickTop="1" x14ac:dyDescent="0.15">
      <c r="B37" s="436" t="s">
        <v>1574</v>
      </c>
      <c r="C37" s="414" t="s">
        <v>123</v>
      </c>
      <c r="D37" s="437">
        <v>2</v>
      </c>
      <c r="E37" s="411"/>
      <c r="F37" s="411"/>
      <c r="G37" s="411"/>
      <c r="H37" s="411"/>
      <c r="I37" s="411"/>
      <c r="J37" s="411"/>
      <c r="K37" s="438"/>
      <c r="L37" s="439"/>
      <c r="M37" s="440"/>
      <c r="N37" s="440"/>
      <c r="O37" s="440"/>
      <c r="P37" s="440"/>
      <c r="Q37" s="440"/>
      <c r="R37" s="440"/>
      <c r="S37" s="440"/>
      <c r="T37" s="440"/>
      <c r="U37" s="440"/>
      <c r="V37" s="440"/>
      <c r="W37" s="440"/>
      <c r="X37" s="440"/>
      <c r="Y37" s="440"/>
      <c r="Z37" s="440"/>
      <c r="AA37" s="440"/>
      <c r="AB37" s="441"/>
      <c r="AC37" s="366"/>
      <c r="AD37" s="391" t="s">
        <v>1575</v>
      </c>
      <c r="AE37" s="374"/>
      <c r="AF37" s="369"/>
      <c r="AG37" s="377"/>
      <c r="AH37" s="376" t="s">
        <v>1576</v>
      </c>
      <c r="AI37" s="392"/>
    </row>
    <row r="38" spans="2:35" s="372" customFormat="1" ht="15.95" customHeight="1" thickBot="1" x14ac:dyDescent="0.2">
      <c r="B38" s="442" t="s">
        <v>1577</v>
      </c>
      <c r="C38" s="427" t="s">
        <v>123</v>
      </c>
      <c r="D38" s="443">
        <v>2</v>
      </c>
      <c r="E38" s="411"/>
      <c r="F38" s="411"/>
      <c r="G38" s="411"/>
      <c r="H38" s="411"/>
      <c r="I38" s="411"/>
      <c r="J38" s="411"/>
      <c r="K38" s="438"/>
      <c r="L38" s="444"/>
      <c r="M38" s="445"/>
      <c r="N38" s="445"/>
      <c r="O38" s="445"/>
      <c r="P38" s="445"/>
      <c r="Q38" s="445"/>
      <c r="R38" s="445"/>
      <c r="S38" s="445"/>
      <c r="T38" s="445"/>
      <c r="U38" s="445"/>
      <c r="V38" s="445"/>
      <c r="W38" s="445"/>
      <c r="X38" s="445"/>
      <c r="Y38" s="445"/>
      <c r="Z38" s="445"/>
      <c r="AA38" s="445"/>
      <c r="AB38" s="446"/>
      <c r="AC38" s="366"/>
      <c r="AD38" s="393" t="s">
        <v>1578</v>
      </c>
      <c r="AE38" s="380"/>
      <c r="AF38" s="369"/>
      <c r="AG38" s="377"/>
      <c r="AH38" s="390" t="s">
        <v>1579</v>
      </c>
      <c r="AI38" s="392"/>
    </row>
    <row r="39" spans="2:35" s="372" customFormat="1" ht="15.95" customHeight="1" thickTop="1" thickBot="1" x14ac:dyDescent="0.2">
      <c r="B39" s="411"/>
      <c r="C39" s="411"/>
      <c r="D39" s="411"/>
      <c r="E39" s="411"/>
      <c r="F39" s="411"/>
      <c r="G39" s="411"/>
      <c r="H39" s="411"/>
      <c r="I39" s="411"/>
      <c r="J39" s="411"/>
      <c r="K39" s="438"/>
      <c r="L39" s="438"/>
      <c r="M39" s="438"/>
      <c r="N39" s="438"/>
      <c r="O39" s="438"/>
      <c r="P39" s="438"/>
      <c r="Q39" s="438"/>
      <c r="R39" s="438"/>
      <c r="S39" s="438"/>
      <c r="T39" s="438"/>
      <c r="U39" s="438"/>
      <c r="V39" s="438"/>
      <c r="W39" s="438"/>
      <c r="X39" s="438"/>
      <c r="Y39" s="438"/>
      <c r="Z39" s="438"/>
      <c r="AA39" s="438"/>
      <c r="AB39" s="438"/>
      <c r="AC39" s="366"/>
      <c r="AD39" s="366"/>
      <c r="AE39" s="374"/>
      <c r="AF39" s="369"/>
      <c r="AG39" s="377"/>
      <c r="AH39" s="366"/>
      <c r="AI39" s="366"/>
    </row>
    <row r="40" spans="2:35" s="372" customFormat="1" ht="15.95" customHeight="1" thickTop="1" thickBot="1" x14ac:dyDescent="0.2">
      <c r="B40" s="410" t="s">
        <v>1580</v>
      </c>
      <c r="C40" s="411"/>
      <c r="D40" s="411"/>
      <c r="E40" s="411"/>
      <c r="F40" s="411"/>
      <c r="G40" s="411"/>
      <c r="H40" s="411"/>
      <c r="I40" s="411"/>
      <c r="J40" s="411"/>
      <c r="K40" s="438"/>
      <c r="L40" s="438"/>
      <c r="M40" s="438"/>
      <c r="N40" s="438"/>
      <c r="O40" s="438"/>
      <c r="P40" s="438"/>
      <c r="Q40" s="438"/>
      <c r="R40" s="438"/>
      <c r="S40" s="438"/>
      <c r="T40" s="438"/>
      <c r="U40" s="438"/>
      <c r="V40" s="438"/>
      <c r="W40" s="438"/>
      <c r="X40" s="438"/>
      <c r="Y40" s="438"/>
      <c r="Z40" s="438"/>
      <c r="AA40" s="438"/>
      <c r="AB40" s="438"/>
      <c r="AC40" s="366"/>
      <c r="AE40" s="374"/>
      <c r="AF40" s="369"/>
      <c r="AG40" s="377"/>
      <c r="AH40" s="366"/>
      <c r="AI40" s="366"/>
    </row>
    <row r="41" spans="2:35" s="372" customFormat="1" ht="15.75" customHeight="1" thickTop="1" x14ac:dyDescent="0.15">
      <c r="B41" s="413" t="s">
        <v>1581</v>
      </c>
      <c r="C41" s="414" t="s">
        <v>1494</v>
      </c>
      <c r="D41" s="414">
        <v>1</v>
      </c>
      <c r="E41" s="447">
        <f t="shared" ref="E41:W41" si="6">IFERROR(AVERAGE(E8:E19),0)</f>
        <v>237.3416666666667</v>
      </c>
      <c r="F41" s="447">
        <f t="shared" si="6"/>
        <v>244.67499999999998</v>
      </c>
      <c r="G41" s="447">
        <f t="shared" si="6"/>
        <v>251.73333333333335</v>
      </c>
      <c r="H41" s="447">
        <f t="shared" si="6"/>
        <v>256.66666666666669</v>
      </c>
      <c r="I41" s="447">
        <f t="shared" si="6"/>
        <v>259.43333333333334</v>
      </c>
      <c r="J41" s="447">
        <f t="shared" si="6"/>
        <v>264.99166666666673</v>
      </c>
      <c r="K41" s="447">
        <f t="shared" si="6"/>
        <v>274.90833333333336</v>
      </c>
      <c r="L41" s="448">
        <f t="shared" si="6"/>
        <v>283.30833333333334</v>
      </c>
      <c r="M41" s="448">
        <f t="shared" si="6"/>
        <v>290.64166666666665</v>
      </c>
      <c r="N41" s="448">
        <f t="shared" si="6"/>
        <v>294.16666666666669</v>
      </c>
      <c r="O41" s="448">
        <f t="shared" si="6"/>
        <v>311.1583333333333</v>
      </c>
      <c r="P41" s="448">
        <f t="shared" si="6"/>
        <v>351.2166666666667</v>
      </c>
      <c r="Q41" s="448">
        <f t="shared" si="6"/>
        <v>368.77750000000009</v>
      </c>
      <c r="R41" s="448">
        <f t="shared" si="6"/>
        <v>376.15305000000012</v>
      </c>
      <c r="S41" s="448">
        <f t="shared" si="6"/>
        <v>0</v>
      </c>
      <c r="T41" s="448">
        <f t="shared" si="6"/>
        <v>0</v>
      </c>
      <c r="U41" s="448">
        <f t="shared" si="6"/>
        <v>0</v>
      </c>
      <c r="V41" s="448">
        <f t="shared" si="6"/>
        <v>0</v>
      </c>
      <c r="W41" s="448">
        <f t="shared" si="6"/>
        <v>0</v>
      </c>
      <c r="X41" s="448">
        <f>IFERROR(AVERAGE(X8:X19),0)</f>
        <v>0</v>
      </c>
      <c r="Y41" s="448">
        <f>IFERROR(AVERAGE(Y8:Y19),0)</f>
        <v>0</v>
      </c>
      <c r="Z41" s="448">
        <f>IFERROR(AVERAGE(Z8:Z19),0)</f>
        <v>0</v>
      </c>
      <c r="AA41" s="448">
        <f>IFERROR(AVERAGE(AA8:AA19),0)</f>
        <v>0</v>
      </c>
      <c r="AB41" s="449">
        <f>IFERROR(AVERAGE(AB8:AB19),0)</f>
        <v>0</v>
      </c>
      <c r="AC41" s="366"/>
      <c r="AD41" s="391" t="s">
        <v>1582</v>
      </c>
      <c r="AE41" s="380"/>
      <c r="AF41" s="369"/>
      <c r="AG41" s="377"/>
      <c r="AH41" s="376" t="s">
        <v>1583</v>
      </c>
      <c r="AI41" s="366"/>
    </row>
    <row r="42" spans="2:35" s="372" customFormat="1" ht="15.95" customHeight="1" thickBot="1" x14ac:dyDescent="0.2">
      <c r="B42" s="426" t="s">
        <v>1584</v>
      </c>
      <c r="C42" s="427" t="s">
        <v>1494</v>
      </c>
      <c r="D42" s="427">
        <v>1</v>
      </c>
      <c r="E42" s="450">
        <f t="shared" ref="E42:AB42" si="7">IFERROR(AVERAGE(E23:E34),0)</f>
        <v>94.308333333333351</v>
      </c>
      <c r="F42" s="450">
        <f t="shared" si="7"/>
        <v>96.583333333333314</v>
      </c>
      <c r="G42" s="450">
        <f t="shared" si="7"/>
        <v>98.600000000000009</v>
      </c>
      <c r="H42" s="450">
        <f t="shared" si="7"/>
        <v>99.72499999999998</v>
      </c>
      <c r="I42" s="450">
        <f t="shared" si="7"/>
        <v>100.16666666666667</v>
      </c>
      <c r="J42" s="450">
        <f t="shared" si="7"/>
        <v>101.54166666666667</v>
      </c>
      <c r="K42" s="450">
        <f>IFERROR(AVERAGE(K23:K34),0)</f>
        <v>104.21666666666665</v>
      </c>
      <c r="L42" s="451">
        <f t="shared" si="7"/>
        <v>106.43333333333334</v>
      </c>
      <c r="M42" s="451">
        <f t="shared" si="7"/>
        <v>108.24166666666663</v>
      </c>
      <c r="N42" s="451">
        <f t="shared" si="7"/>
        <v>109.10833333333335</v>
      </c>
      <c r="O42" s="451">
        <f t="shared" si="7"/>
        <v>113.11666666666667</v>
      </c>
      <c r="P42" s="451">
        <f t="shared" si="7"/>
        <v>123.04166666666664</v>
      </c>
      <c r="Q42" s="451">
        <f t="shared" si="7"/>
        <v>129.19374999999999</v>
      </c>
      <c r="R42" s="451">
        <f t="shared" si="7"/>
        <v>131.77762499999997</v>
      </c>
      <c r="S42" s="451">
        <f t="shared" si="7"/>
        <v>0</v>
      </c>
      <c r="T42" s="451">
        <f t="shared" si="7"/>
        <v>0</v>
      </c>
      <c r="U42" s="451">
        <f t="shared" si="7"/>
        <v>0</v>
      </c>
      <c r="V42" s="451">
        <f t="shared" si="7"/>
        <v>0</v>
      </c>
      <c r="W42" s="451">
        <f t="shared" si="7"/>
        <v>0</v>
      </c>
      <c r="X42" s="451">
        <f t="shared" si="7"/>
        <v>0</v>
      </c>
      <c r="Y42" s="451">
        <f t="shared" si="7"/>
        <v>0</v>
      </c>
      <c r="Z42" s="451">
        <f t="shared" si="7"/>
        <v>0</v>
      </c>
      <c r="AA42" s="451">
        <f t="shared" si="7"/>
        <v>0</v>
      </c>
      <c r="AB42" s="452">
        <f t="shared" si="7"/>
        <v>0</v>
      </c>
      <c r="AC42" s="384"/>
      <c r="AD42" s="393" t="s">
        <v>1585</v>
      </c>
      <c r="AE42" s="380"/>
      <c r="AF42" s="369"/>
      <c r="AG42" s="377"/>
      <c r="AH42" s="390" t="s">
        <v>1586</v>
      </c>
      <c r="AI42" s="366"/>
    </row>
    <row r="43" spans="2:35" s="372" customFormat="1" ht="15.95" customHeight="1" thickTop="1" thickBot="1" x14ac:dyDescent="0.2">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5.95" customHeight="1" thickTop="1" thickBot="1" x14ac:dyDescent="0.2">
      <c r="B44" s="410" t="s">
        <v>1587</v>
      </c>
      <c r="C44" s="411"/>
      <c r="D44" s="411"/>
      <c r="E44" s="411"/>
      <c r="F44" s="411"/>
      <c r="G44" s="411"/>
      <c r="H44" s="411"/>
      <c r="I44" s="411"/>
      <c r="J44" s="411"/>
      <c r="K44" s="411"/>
      <c r="L44" s="453"/>
      <c r="M44" s="453"/>
      <c r="N44" s="453"/>
      <c r="O44" s="453"/>
      <c r="P44" s="453"/>
      <c r="Q44" s="453"/>
      <c r="R44" s="453"/>
      <c r="S44" s="453"/>
      <c r="T44" s="453"/>
      <c r="U44" s="453"/>
      <c r="V44" s="453"/>
      <c r="W44" s="453"/>
      <c r="X44" s="453"/>
      <c r="Y44" s="453"/>
      <c r="Z44" s="453"/>
      <c r="AA44" s="453"/>
      <c r="AB44" s="453"/>
      <c r="AC44" s="366"/>
      <c r="AE44" s="374"/>
      <c r="AF44" s="369"/>
      <c r="AG44" s="377"/>
      <c r="AH44" s="366"/>
      <c r="AI44" s="366"/>
    </row>
    <row r="45" spans="2:35" s="372" customFormat="1" ht="15.75" customHeight="1" thickTop="1" x14ac:dyDescent="0.15">
      <c r="B45" s="413" t="s">
        <v>1588</v>
      </c>
      <c r="C45" s="414" t="s">
        <v>123</v>
      </c>
      <c r="D45" s="437">
        <v>2</v>
      </c>
      <c r="E45" s="411"/>
      <c r="F45" s="454">
        <f t="shared" ref="F45:W45" si="8" xml:space="preserve"> IF(E15=0,0,F15 / E15 -1)</f>
        <v>2.9769392033542896E-2</v>
      </c>
      <c r="G45" s="455">
        <f t="shared" si="8"/>
        <v>2.6465798045602673E-2</v>
      </c>
      <c r="H45" s="455">
        <f t="shared" si="8"/>
        <v>1.983339944466489E-2</v>
      </c>
      <c r="I45" s="455">
        <f t="shared" si="8"/>
        <v>1.0501750291715295E-2</v>
      </c>
      <c r="J45" s="455">
        <f t="shared" si="8"/>
        <v>2.1939953810623525E-2</v>
      </c>
      <c r="K45" s="455">
        <f t="shared" si="8"/>
        <v>3.8794726930320156E-2</v>
      </c>
      <c r="L45" s="456">
        <f t="shared" si="8"/>
        <v>3.1907179115300943E-2</v>
      </c>
      <c r="M45" s="456">
        <f t="shared" si="8"/>
        <v>2.2487702037947921E-2</v>
      </c>
      <c r="N45" s="456">
        <f t="shared" si="8"/>
        <v>8.5910652920961894E-3</v>
      </c>
      <c r="O45" s="456">
        <f t="shared" si="8"/>
        <v>7.0868824531516328E-2</v>
      </c>
      <c r="P45" s="456">
        <f t="shared" si="8"/>
        <v>0.13999363665287934</v>
      </c>
      <c r="Q45" s="456">
        <f t="shared" si="8"/>
        <v>5.0000000000000044E-2</v>
      </c>
      <c r="R45" s="456">
        <f t="shared" si="8"/>
        <v>2.0000000000000018E-2</v>
      </c>
      <c r="S45" s="456">
        <f t="shared" si="8"/>
        <v>-1</v>
      </c>
      <c r="T45" s="456">
        <f t="shared" si="8"/>
        <v>0</v>
      </c>
      <c r="U45" s="456">
        <f t="shared" si="8"/>
        <v>0</v>
      </c>
      <c r="V45" s="456">
        <f t="shared" si="8"/>
        <v>0</v>
      </c>
      <c r="W45" s="456">
        <f t="shared" si="8"/>
        <v>0</v>
      </c>
      <c r="X45" s="456">
        <f xml:space="preserve"> IF(W15=0,0,X15 / W15 -1)</f>
        <v>0</v>
      </c>
      <c r="Y45" s="456">
        <f xml:space="preserve"> IF(X15=0,0,Y15 / X15 -1)</f>
        <v>0</v>
      </c>
      <c r="Z45" s="456">
        <f xml:space="preserve"> IF(Y15=0,0,Z15 / Y15 -1)</f>
        <v>0</v>
      </c>
      <c r="AA45" s="456">
        <f xml:space="preserve"> IF(Z15=0,0,AA15 / Z15 -1)</f>
        <v>0</v>
      </c>
      <c r="AB45" s="457">
        <f xml:space="preserve"> IF(AA15=0,0,AB15 / AA15 -1)</f>
        <v>0</v>
      </c>
      <c r="AC45" s="366"/>
      <c r="AD45" s="376" t="s">
        <v>1589</v>
      </c>
      <c r="AE45" s="380"/>
      <c r="AF45" s="369"/>
      <c r="AG45" s="377"/>
      <c r="AH45" s="376" t="s">
        <v>1590</v>
      </c>
      <c r="AI45" s="366"/>
    </row>
    <row r="46" spans="2:35" s="372" customFormat="1" ht="15.75" customHeight="1" x14ac:dyDescent="0.15">
      <c r="B46" s="419" t="s">
        <v>1591</v>
      </c>
      <c r="C46" s="420" t="s">
        <v>123</v>
      </c>
      <c r="D46" s="458">
        <v>2</v>
      </c>
      <c r="E46" s="411"/>
      <c r="F46" s="459">
        <f xml:space="preserve"> IF(E41=0,0,F41 / E41 -1)</f>
        <v>3.0897791510129391E-2</v>
      </c>
      <c r="G46" s="460">
        <f t="shared" ref="G46:W46" si="9" xml:space="preserve"> IF(F41=0,0,G41 / F41 -1)</f>
        <v>2.8847791287762714E-2</v>
      </c>
      <c r="H46" s="460">
        <f t="shared" si="9"/>
        <v>1.9597457627118731E-2</v>
      </c>
      <c r="I46" s="460">
        <f t="shared" si="9"/>
        <v>1.0779220779220777E-2</v>
      </c>
      <c r="J46" s="460">
        <f t="shared" si="9"/>
        <v>2.1424900424001248E-2</v>
      </c>
      <c r="K46" s="460">
        <f t="shared" si="9"/>
        <v>3.7422560457875953E-2</v>
      </c>
      <c r="L46" s="461">
        <f t="shared" si="9"/>
        <v>3.0555639758707454E-2</v>
      </c>
      <c r="M46" s="461">
        <f t="shared" si="9"/>
        <v>2.5884636879724532E-2</v>
      </c>
      <c r="N46" s="461">
        <f t="shared" si="9"/>
        <v>1.2128336726209277E-2</v>
      </c>
      <c r="O46" s="461">
        <f t="shared" si="9"/>
        <v>5.7762039660056441E-2</v>
      </c>
      <c r="P46" s="461">
        <f t="shared" si="9"/>
        <v>0.12873938777149907</v>
      </c>
      <c r="Q46" s="461">
        <f t="shared" si="9"/>
        <v>5.0000000000000266E-2</v>
      </c>
      <c r="R46" s="461">
        <f t="shared" si="9"/>
        <v>2.0000000000000018E-2</v>
      </c>
      <c r="S46" s="461">
        <f t="shared" si="9"/>
        <v>-1</v>
      </c>
      <c r="T46" s="461">
        <f t="shared" si="9"/>
        <v>0</v>
      </c>
      <c r="U46" s="461">
        <f t="shared" si="9"/>
        <v>0</v>
      </c>
      <c r="V46" s="461">
        <f t="shared" si="9"/>
        <v>0</v>
      </c>
      <c r="W46" s="461">
        <f t="shared" si="9"/>
        <v>0</v>
      </c>
      <c r="X46" s="461">
        <f xml:space="preserve"> IF(W41=0,0,X41 / W41 -1)</f>
        <v>0</v>
      </c>
      <c r="Y46" s="461">
        <f xml:space="preserve"> IF(X41=0,0,Y41 / X41 -1)</f>
        <v>0</v>
      </c>
      <c r="Z46" s="461">
        <f xml:space="preserve"> IF(Y41=0,0,Z41 / Y41 -1)</f>
        <v>0</v>
      </c>
      <c r="AA46" s="461">
        <f xml:space="preserve"> IF(Z41=0,0,AA41 / Z41 -1)</f>
        <v>0</v>
      </c>
      <c r="AB46" s="462">
        <f xml:space="preserve"> IF(AA41=0,0,AB41 / AA41 -1)</f>
        <v>0</v>
      </c>
      <c r="AC46" s="366"/>
      <c r="AD46" s="382" t="s">
        <v>1592</v>
      </c>
      <c r="AE46" s="380"/>
      <c r="AF46" s="369"/>
      <c r="AG46" s="377"/>
      <c r="AH46" s="382" t="s">
        <v>1593</v>
      </c>
      <c r="AI46" s="366"/>
    </row>
    <row r="47" spans="2:35" s="372" customFormat="1" ht="15.75" customHeight="1" x14ac:dyDescent="0.15">
      <c r="B47" s="419" t="s">
        <v>1594</v>
      </c>
      <c r="C47" s="420" t="s">
        <v>123</v>
      </c>
      <c r="D47" s="458">
        <v>2</v>
      </c>
      <c r="E47" s="411"/>
      <c r="F47" s="459">
        <f t="shared" ref="F47:AB47" si="10" xml:space="preserve"> IF(E19=0,0,F19 / E19 -1)</f>
        <v>3.2807308970099536E-2</v>
      </c>
      <c r="G47" s="460">
        <f t="shared" si="10"/>
        <v>2.4527543224768911E-2</v>
      </c>
      <c r="H47" s="460">
        <f t="shared" si="10"/>
        <v>9.0266875981162009E-3</v>
      </c>
      <c r="I47" s="460">
        <f t="shared" si="10"/>
        <v>1.5558148580318898E-2</v>
      </c>
      <c r="J47" s="460">
        <f t="shared" si="10"/>
        <v>3.1405591727307502E-2</v>
      </c>
      <c r="K47" s="460">
        <f t="shared" si="10"/>
        <v>3.3419977720014815E-2</v>
      </c>
      <c r="L47" s="461">
        <f t="shared" si="10"/>
        <v>2.4434063959755781E-2</v>
      </c>
      <c r="M47" s="461">
        <f t="shared" si="10"/>
        <v>2.6306559102069471E-2</v>
      </c>
      <c r="N47" s="461">
        <f t="shared" si="10"/>
        <v>1.4695830485303985E-2</v>
      </c>
      <c r="O47" s="461">
        <f t="shared" si="10"/>
        <v>8.9592455372179192E-2</v>
      </c>
      <c r="P47" s="461">
        <f t="shared" si="10"/>
        <v>0.13508500772797527</v>
      </c>
      <c r="Q47" s="461">
        <f t="shared" si="10"/>
        <v>5.0000000000000044E-2</v>
      </c>
      <c r="R47" s="461">
        <f t="shared" si="10"/>
        <v>2.0000000000000018E-2</v>
      </c>
      <c r="S47" s="461">
        <f t="shared" si="10"/>
        <v>-1</v>
      </c>
      <c r="T47" s="461">
        <f t="shared" si="10"/>
        <v>0</v>
      </c>
      <c r="U47" s="461">
        <f t="shared" si="10"/>
        <v>0</v>
      </c>
      <c r="V47" s="461">
        <f t="shared" si="10"/>
        <v>0</v>
      </c>
      <c r="W47" s="461">
        <f t="shared" si="10"/>
        <v>0</v>
      </c>
      <c r="X47" s="461">
        <f t="shared" si="10"/>
        <v>0</v>
      </c>
      <c r="Y47" s="461">
        <f t="shared" si="10"/>
        <v>0</v>
      </c>
      <c r="Z47" s="461">
        <f t="shared" si="10"/>
        <v>0</v>
      </c>
      <c r="AA47" s="461">
        <f t="shared" si="10"/>
        <v>0</v>
      </c>
      <c r="AB47" s="462">
        <f t="shared" si="10"/>
        <v>0</v>
      </c>
      <c r="AC47" s="366"/>
      <c r="AD47" s="382" t="s">
        <v>1595</v>
      </c>
      <c r="AE47" s="380"/>
      <c r="AF47" s="369"/>
      <c r="AG47" s="377"/>
      <c r="AH47" s="382" t="s">
        <v>1596</v>
      </c>
      <c r="AI47" s="366"/>
    </row>
    <row r="48" spans="2:35" s="372" customFormat="1" ht="15.75" customHeight="1" x14ac:dyDescent="0.15">
      <c r="B48" s="419" t="s">
        <v>1597</v>
      </c>
      <c r="C48" s="420" t="s">
        <v>123</v>
      </c>
      <c r="D48" s="458">
        <v>2</v>
      </c>
      <c r="E48" s="411"/>
      <c r="F48" s="459">
        <f t="shared" ref="F48:AB48" si="11" xml:space="preserve"> IF(E30=0,0,F30 / E30 -1)</f>
        <v>2.428722280887019E-2</v>
      </c>
      <c r="G48" s="460">
        <f t="shared" si="11"/>
        <v>1.8556701030927769E-2</v>
      </c>
      <c r="H48" s="460">
        <f t="shared" si="11"/>
        <v>1.1133603238866474E-2</v>
      </c>
      <c r="I48" s="460">
        <f t="shared" si="11"/>
        <v>4.0040040040039138E-3</v>
      </c>
      <c r="J48" s="460">
        <f t="shared" si="11"/>
        <v>1.4955134596211339E-2</v>
      </c>
      <c r="K48" s="460">
        <f t="shared" si="11"/>
        <v>2.8487229862475427E-2</v>
      </c>
      <c r="L48" s="461">
        <f t="shared" si="11"/>
        <v>2.1012416427889313E-2</v>
      </c>
      <c r="M48" s="461">
        <f t="shared" si="11"/>
        <v>1.4967259120673537E-2</v>
      </c>
      <c r="N48" s="461">
        <f t="shared" si="11"/>
        <v>5.5299539170505785E-3</v>
      </c>
      <c r="O48" s="461">
        <f t="shared" si="11"/>
        <v>4.5829514207149424E-2</v>
      </c>
      <c r="P48" s="461">
        <f t="shared" si="11"/>
        <v>9.3777388255915861E-2</v>
      </c>
      <c r="Q48" s="461">
        <f t="shared" si="11"/>
        <v>5.0000000000000044E-2</v>
      </c>
      <c r="R48" s="461">
        <f t="shared" si="11"/>
        <v>2.0000000000000018E-2</v>
      </c>
      <c r="S48" s="461">
        <f t="shared" si="11"/>
        <v>-1</v>
      </c>
      <c r="T48" s="461">
        <f t="shared" si="11"/>
        <v>0</v>
      </c>
      <c r="U48" s="461">
        <f t="shared" si="11"/>
        <v>0</v>
      </c>
      <c r="V48" s="461">
        <f t="shared" si="11"/>
        <v>0</v>
      </c>
      <c r="W48" s="461">
        <f t="shared" si="11"/>
        <v>0</v>
      </c>
      <c r="X48" s="461">
        <f t="shared" si="11"/>
        <v>0</v>
      </c>
      <c r="Y48" s="461">
        <f t="shared" si="11"/>
        <v>0</v>
      </c>
      <c r="Z48" s="461">
        <f t="shared" si="11"/>
        <v>0</v>
      </c>
      <c r="AA48" s="461">
        <f t="shared" si="11"/>
        <v>0</v>
      </c>
      <c r="AB48" s="462">
        <f t="shared" si="11"/>
        <v>0</v>
      </c>
      <c r="AC48" s="366"/>
      <c r="AD48" s="382" t="s">
        <v>1598</v>
      </c>
      <c r="AE48" s="380"/>
      <c r="AF48" s="369"/>
      <c r="AG48" s="377"/>
      <c r="AH48" s="382" t="s">
        <v>1599</v>
      </c>
      <c r="AI48" s="366"/>
    </row>
    <row r="49" spans="2:35" s="372" customFormat="1" ht="15.75" customHeight="1" x14ac:dyDescent="0.15">
      <c r="B49" s="419" t="s">
        <v>1600</v>
      </c>
      <c r="C49" s="420" t="s">
        <v>123</v>
      </c>
      <c r="D49" s="458">
        <v>2</v>
      </c>
      <c r="E49" s="411"/>
      <c r="F49" s="459">
        <f xml:space="preserve"> IF(E42=0,0,F42 / E42 -1)</f>
        <v>2.4123000795263305E-2</v>
      </c>
      <c r="G49" s="460">
        <f t="shared" ref="G49:AB49" si="12" xml:space="preserve"> IF(F42=0,0,G42 / F42 -1)</f>
        <v>2.088006902502193E-2</v>
      </c>
      <c r="H49" s="460">
        <f t="shared" si="12"/>
        <v>1.1409736308316099E-2</v>
      </c>
      <c r="I49" s="460">
        <f t="shared" si="12"/>
        <v>4.4288459931480784E-3</v>
      </c>
      <c r="J49" s="460">
        <f t="shared" si="12"/>
        <v>1.3727121464226277E-2</v>
      </c>
      <c r="K49" s="460">
        <f t="shared" si="12"/>
        <v>2.6343865408288814E-2</v>
      </c>
      <c r="L49" s="461">
        <f t="shared" si="12"/>
        <v>2.1269790500559882E-2</v>
      </c>
      <c r="M49" s="461">
        <f t="shared" si="12"/>
        <v>1.6990291262135582E-2</v>
      </c>
      <c r="N49" s="461">
        <f t="shared" si="12"/>
        <v>8.0067749634311625E-3</v>
      </c>
      <c r="O49" s="461">
        <f t="shared" si="12"/>
        <v>3.6737187810280236E-2</v>
      </c>
      <c r="P49" s="461">
        <f t="shared" si="12"/>
        <v>8.7741270075143429E-2</v>
      </c>
      <c r="Q49" s="461">
        <f t="shared" si="12"/>
        <v>5.0000000000000266E-2</v>
      </c>
      <c r="R49" s="461">
        <f t="shared" si="12"/>
        <v>1.9999999999999796E-2</v>
      </c>
      <c r="S49" s="461">
        <f t="shared" si="12"/>
        <v>-1</v>
      </c>
      <c r="T49" s="461">
        <f t="shared" si="12"/>
        <v>0</v>
      </c>
      <c r="U49" s="461">
        <f t="shared" si="12"/>
        <v>0</v>
      </c>
      <c r="V49" s="461">
        <f t="shared" si="12"/>
        <v>0</v>
      </c>
      <c r="W49" s="461">
        <f t="shared" si="12"/>
        <v>0</v>
      </c>
      <c r="X49" s="461">
        <f t="shared" si="12"/>
        <v>0</v>
      </c>
      <c r="Y49" s="461">
        <f t="shared" si="12"/>
        <v>0</v>
      </c>
      <c r="Z49" s="461">
        <f t="shared" si="12"/>
        <v>0</v>
      </c>
      <c r="AA49" s="461">
        <f t="shared" si="12"/>
        <v>0</v>
      </c>
      <c r="AB49" s="462">
        <f t="shared" si="12"/>
        <v>0</v>
      </c>
      <c r="AC49" s="366"/>
      <c r="AD49" s="382" t="s">
        <v>1601</v>
      </c>
      <c r="AE49" s="380"/>
      <c r="AF49" s="369"/>
      <c r="AG49" s="377"/>
      <c r="AH49" s="382" t="s">
        <v>1602</v>
      </c>
      <c r="AI49" s="366"/>
    </row>
    <row r="50" spans="2:35" s="372" customFormat="1" ht="15.95" customHeight="1" thickBot="1" x14ac:dyDescent="0.2">
      <c r="B50" s="463" t="s">
        <v>1603</v>
      </c>
      <c r="C50" s="464" t="s">
        <v>123</v>
      </c>
      <c r="D50" s="465">
        <v>2</v>
      </c>
      <c r="E50" s="411"/>
      <c r="F50" s="466">
        <f t="shared" ref="F50:AB50" si="13" xml:space="preserve"> IF(E34=0,0,F34 / E34 -1)</f>
        <v>2.515723270440251E-2</v>
      </c>
      <c r="G50" s="467">
        <f t="shared" si="13"/>
        <v>1.5337423312883347E-2</v>
      </c>
      <c r="H50" s="467">
        <f t="shared" si="13"/>
        <v>3.0211480362536403E-3</v>
      </c>
      <c r="I50" s="467">
        <f t="shared" si="13"/>
        <v>8.0321285140563248E-3</v>
      </c>
      <c r="J50" s="467">
        <f t="shared" si="13"/>
        <v>2.2908366533864521E-2</v>
      </c>
      <c r="K50" s="467">
        <f t="shared" si="13"/>
        <v>2.3369036027263812E-2</v>
      </c>
      <c r="L50" s="468">
        <f t="shared" si="13"/>
        <v>1.8078020932445371E-2</v>
      </c>
      <c r="M50" s="468">
        <f t="shared" si="13"/>
        <v>1.495327102803734E-2</v>
      </c>
      <c r="N50" s="468">
        <f t="shared" si="13"/>
        <v>1.0128913443830712E-2</v>
      </c>
      <c r="O50" s="468">
        <f t="shared" si="13"/>
        <v>6.1987237921604432E-2</v>
      </c>
      <c r="P50" s="468">
        <f t="shared" si="13"/>
        <v>8.8412017167381896E-2</v>
      </c>
      <c r="Q50" s="468">
        <f t="shared" si="13"/>
        <v>5.0000000000000044E-2</v>
      </c>
      <c r="R50" s="468">
        <f t="shared" si="13"/>
        <v>2.0000000000000018E-2</v>
      </c>
      <c r="S50" s="468">
        <f t="shared" si="13"/>
        <v>-1</v>
      </c>
      <c r="T50" s="468">
        <f t="shared" si="13"/>
        <v>0</v>
      </c>
      <c r="U50" s="468">
        <f t="shared" si="13"/>
        <v>0</v>
      </c>
      <c r="V50" s="468">
        <f t="shared" si="13"/>
        <v>0</v>
      </c>
      <c r="W50" s="468">
        <f t="shared" si="13"/>
        <v>0</v>
      </c>
      <c r="X50" s="468">
        <f t="shared" si="13"/>
        <v>0</v>
      </c>
      <c r="Y50" s="468">
        <f t="shared" si="13"/>
        <v>0</v>
      </c>
      <c r="Z50" s="468">
        <f t="shared" si="13"/>
        <v>0</v>
      </c>
      <c r="AA50" s="468">
        <f t="shared" si="13"/>
        <v>0</v>
      </c>
      <c r="AB50" s="469">
        <f t="shared" si="13"/>
        <v>0</v>
      </c>
      <c r="AC50" s="366"/>
      <c r="AD50" s="382" t="s">
        <v>1604</v>
      </c>
      <c r="AE50" s="380"/>
      <c r="AF50" s="369"/>
      <c r="AG50" s="377"/>
      <c r="AH50" s="383" t="s">
        <v>1605</v>
      </c>
      <c r="AI50" s="366"/>
    </row>
    <row r="51" spans="2:35" s="372" customFormat="1" ht="15.95" customHeight="1" thickBot="1" x14ac:dyDescent="0.2">
      <c r="B51" s="470" t="s">
        <v>1606</v>
      </c>
      <c r="C51" s="471" t="s">
        <v>123</v>
      </c>
      <c r="D51" s="472">
        <v>2</v>
      </c>
      <c r="E51" s="411"/>
      <c r="F51" s="473">
        <f>F46 - F49</f>
        <v>6.7747907148660858E-3</v>
      </c>
      <c r="G51" s="474">
        <f>G46 - G49</f>
        <v>7.967722262740784E-3</v>
      </c>
      <c r="H51" s="474">
        <f>H46 - H49</f>
        <v>8.1877213188026321E-3</v>
      </c>
      <c r="I51" s="474">
        <f>I46 - I49</f>
        <v>6.3503747860726989E-3</v>
      </c>
      <c r="J51" s="474">
        <f>J46 - J49</f>
        <v>7.6977789597749702E-3</v>
      </c>
      <c r="K51" s="474">
        <f t="shared" ref="K51:AB51" si="14">K46 - K49</f>
        <v>1.1078695049587139E-2</v>
      </c>
      <c r="L51" s="475">
        <f t="shared" si="14"/>
        <v>9.2858492581475716E-3</v>
      </c>
      <c r="M51" s="475">
        <f t="shared" si="14"/>
        <v>8.8943456175889501E-3</v>
      </c>
      <c r="N51" s="475">
        <f t="shared" si="14"/>
        <v>4.1215617627781143E-3</v>
      </c>
      <c r="O51" s="475">
        <f t="shared" si="14"/>
        <v>2.1024851849776205E-2</v>
      </c>
      <c r="P51" s="475">
        <f t="shared" si="14"/>
        <v>4.099811769635564E-2</v>
      </c>
      <c r="Q51" s="475">
        <f t="shared" si="14"/>
        <v>0</v>
      </c>
      <c r="R51" s="475">
        <f t="shared" si="14"/>
        <v>2.2204460492503131E-16</v>
      </c>
      <c r="S51" s="475">
        <f>S46 - S49</f>
        <v>0</v>
      </c>
      <c r="T51" s="475">
        <f t="shared" si="14"/>
        <v>0</v>
      </c>
      <c r="U51" s="475">
        <f t="shared" si="14"/>
        <v>0</v>
      </c>
      <c r="V51" s="475">
        <f t="shared" si="14"/>
        <v>0</v>
      </c>
      <c r="W51" s="475">
        <f t="shared" si="14"/>
        <v>0</v>
      </c>
      <c r="X51" s="475">
        <f t="shared" si="14"/>
        <v>0</v>
      </c>
      <c r="Y51" s="475">
        <f t="shared" si="14"/>
        <v>0</v>
      </c>
      <c r="Z51" s="475">
        <f t="shared" si="14"/>
        <v>0</v>
      </c>
      <c r="AA51" s="475">
        <f t="shared" si="14"/>
        <v>0</v>
      </c>
      <c r="AB51" s="476">
        <f t="shared" si="14"/>
        <v>0</v>
      </c>
      <c r="AC51" s="366"/>
      <c r="AD51" s="383" t="s">
        <v>1607</v>
      </c>
      <c r="AE51" s="380"/>
      <c r="AF51" s="369"/>
      <c r="AG51" s="377"/>
      <c r="AH51" s="383" t="s">
        <v>1608</v>
      </c>
      <c r="AI51" s="366"/>
    </row>
    <row r="52" spans="2:35" s="372" customFormat="1" ht="15.95" customHeight="1" thickTop="1" thickBot="1" x14ac:dyDescent="0.2">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5.95" customHeight="1" thickTop="1" thickBot="1" x14ac:dyDescent="0.2">
      <c r="B53" s="410" t="s">
        <v>1609</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66"/>
      <c r="AE53" s="374"/>
      <c r="AF53" s="369"/>
      <c r="AG53" s="377"/>
      <c r="AH53" s="366"/>
      <c r="AI53" s="366"/>
    </row>
    <row r="54" spans="2:35" s="372" customFormat="1" ht="15.75" customHeight="1" thickTop="1" x14ac:dyDescent="0.15">
      <c r="B54" s="477" t="s">
        <v>1610</v>
      </c>
      <c r="C54" s="478"/>
      <c r="D54" s="479"/>
      <c r="E54" s="411"/>
      <c r="F54" s="411"/>
      <c r="G54" s="411"/>
      <c r="H54" s="411"/>
      <c r="I54" s="411"/>
      <c r="J54" s="411"/>
      <c r="K54" s="411"/>
      <c r="L54" s="411"/>
      <c r="M54" s="411"/>
      <c r="N54" s="480"/>
      <c r="O54" s="481"/>
      <c r="P54" s="481"/>
      <c r="Q54" s="481"/>
      <c r="R54" s="481"/>
      <c r="S54" s="481"/>
      <c r="T54" s="481"/>
      <c r="U54" s="481"/>
      <c r="V54" s="481"/>
      <c r="W54" s="481"/>
      <c r="X54" s="481"/>
      <c r="Y54" s="481"/>
      <c r="Z54" s="481"/>
      <c r="AA54" s="481"/>
      <c r="AB54" s="482"/>
      <c r="AC54" s="366"/>
      <c r="AD54" s="396"/>
      <c r="AE54" s="397"/>
      <c r="AF54" s="397"/>
      <c r="AG54" s="398"/>
      <c r="AH54" s="399"/>
      <c r="AI54" s="366"/>
    </row>
    <row r="55" spans="2:35" s="372" customFormat="1" ht="15.95" customHeight="1" thickBot="1" x14ac:dyDescent="0.2">
      <c r="B55" s="426" t="s">
        <v>1611</v>
      </c>
      <c r="C55" s="427" t="s">
        <v>123</v>
      </c>
      <c r="D55" s="443">
        <v>2</v>
      </c>
      <c r="E55" s="411"/>
      <c r="F55" s="411"/>
      <c r="G55" s="411"/>
      <c r="H55" s="411"/>
      <c r="I55" s="411"/>
      <c r="J55" s="411"/>
      <c r="K55" s="411"/>
      <c r="L55" s="411"/>
      <c r="M55" s="411"/>
      <c r="N55" s="444"/>
      <c r="O55" s="445"/>
      <c r="P55" s="445"/>
      <c r="Q55" s="445"/>
      <c r="R55" s="445"/>
      <c r="S55" s="445"/>
      <c r="T55" s="445"/>
      <c r="U55" s="445"/>
      <c r="V55" s="445"/>
      <c r="W55" s="445"/>
      <c r="X55" s="445"/>
      <c r="Y55" s="445"/>
      <c r="Z55" s="445"/>
      <c r="AA55" s="445"/>
      <c r="AB55" s="446"/>
      <c r="AC55" s="366"/>
      <c r="AD55" s="393" t="s">
        <v>1612</v>
      </c>
      <c r="AE55" s="369"/>
      <c r="AF55" s="369"/>
      <c r="AG55" s="377"/>
      <c r="AH55" s="383" t="s">
        <v>1613</v>
      </c>
      <c r="AI55" s="366"/>
    </row>
    <row r="56" spans="2:35" s="363" customFormat="1" ht="14.25" customHeight="1" thickTop="1" x14ac:dyDescent="0.15">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2"/>
    <row r="58" spans="2:35" ht="14.25" customHeight="1" x14ac:dyDescent="0.2"/>
    <row r="59" spans="2:35" ht="14.25" customHeight="1" x14ac:dyDescent="0.2"/>
    <row r="60" spans="2:35" ht="14.25" customHeight="1" x14ac:dyDescent="0.2"/>
    <row r="61" spans="2:35" ht="14.25" customHeight="1" x14ac:dyDescent="0.2"/>
    <row r="62" spans="2:35" ht="14.25" customHeight="1" x14ac:dyDescent="0.2"/>
    <row r="63" spans="2:35" ht="14.25" customHeight="1" x14ac:dyDescent="0.2"/>
    <row r="64" spans="2:35"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sheetData>
  <conditionalFormatting sqref="AG56:AH56 AG7:AG55">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73"/>
  <sheetViews>
    <sheetView showGridLines="0" zoomScale="70" zoomScaleNormal="70" workbookViewId="0">
      <pane ySplit="6" topLeftCell="A7" activePane="bottomLeft" state="frozen"/>
      <selection pane="bottomLeft"/>
    </sheetView>
  </sheetViews>
  <sheetFormatPr defaultColWidth="0" defaultRowHeight="15" zeroHeight="1" x14ac:dyDescent="0.15"/>
  <cols>
    <col min="1" max="1" width="4" style="70" customWidth="1"/>
    <col min="2" max="2" width="80.33203125" style="100" customWidth="1"/>
    <col min="3" max="3" width="7.33203125" style="70" customWidth="1"/>
    <col min="4" max="4" width="6.33203125" style="70" customWidth="1"/>
    <col min="5" max="11" width="17.33203125" style="70" customWidth="1"/>
    <col min="12" max="12" width="4.33203125" style="70" customWidth="1"/>
    <col min="13" max="13" width="14.1640625" style="101" customWidth="1"/>
    <col min="14" max="14" width="3.1640625" style="70" customWidth="1"/>
    <col min="15" max="15" width="13.1640625" style="101" customWidth="1"/>
    <col min="16" max="16" width="11.5" style="70" customWidth="1"/>
    <col min="17" max="16384" width="11.5" style="70" hidden="1"/>
  </cols>
  <sheetData>
    <row r="1" spans="1:15" s="65" customFormat="1" ht="14.25" customHeight="1" x14ac:dyDescent="0.25"/>
    <row r="2" spans="1:15" s="66" customFormat="1" ht="23.25" customHeight="1" x14ac:dyDescent="0.15">
      <c r="B2" s="307" t="s">
        <v>1614</v>
      </c>
      <c r="C2" s="67"/>
      <c r="D2" s="67"/>
      <c r="E2" s="67"/>
      <c r="F2" s="67"/>
      <c r="G2" s="67"/>
      <c r="H2" s="67"/>
      <c r="I2" s="67"/>
      <c r="J2" s="67"/>
      <c r="K2" s="67"/>
      <c r="L2" s="67"/>
      <c r="M2" s="67"/>
      <c r="N2" s="67"/>
      <c r="O2" s="67"/>
    </row>
    <row r="3" spans="1:15" s="66" customFormat="1" ht="10.5" customHeight="1" x14ac:dyDescent="0.15">
      <c r="B3" s="550"/>
      <c r="C3" s="550"/>
      <c r="D3" s="550"/>
      <c r="E3" s="550"/>
      <c r="F3" s="550"/>
      <c r="G3" s="550"/>
      <c r="H3" s="550"/>
      <c r="I3" s="550"/>
      <c r="J3" s="550"/>
      <c r="K3" s="550"/>
      <c r="L3" s="68"/>
      <c r="M3" s="69"/>
      <c r="N3" s="68"/>
      <c r="O3" s="69"/>
    </row>
    <row r="4" spans="1:15" ht="27" customHeight="1" x14ac:dyDescent="0.15">
      <c r="B4" s="551" t="s">
        <v>1615</v>
      </c>
      <c r="C4" s="552"/>
      <c r="D4" s="552"/>
      <c r="E4" s="552"/>
      <c r="F4" s="552"/>
      <c r="G4" s="552"/>
      <c r="H4" s="552"/>
      <c r="I4" s="552"/>
      <c r="J4" s="552"/>
      <c r="K4" s="552"/>
      <c r="L4" s="552"/>
      <c r="M4" s="552"/>
      <c r="N4" s="552"/>
      <c r="O4" s="552"/>
    </row>
    <row r="5" spans="1:15" ht="12" customHeight="1" thickBot="1" x14ac:dyDescent="0.2">
      <c r="B5" s="71"/>
      <c r="C5" s="71"/>
      <c r="D5" s="71"/>
      <c r="E5" s="71"/>
      <c r="F5" s="71"/>
      <c r="G5" s="71"/>
      <c r="H5" s="71"/>
      <c r="I5" s="71"/>
      <c r="J5" s="71"/>
      <c r="K5" s="71"/>
      <c r="L5" s="71"/>
      <c r="M5" s="71"/>
      <c r="N5" s="71"/>
      <c r="O5" s="71"/>
    </row>
    <row r="6" spans="1:15" ht="55.5" customHeight="1" thickTop="1" thickBot="1" x14ac:dyDescent="0.2">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
      <c r="A7" s="72"/>
      <c r="B7" s="78"/>
      <c r="C7" s="78"/>
      <c r="D7" s="78"/>
      <c r="E7" s="79"/>
      <c r="F7" s="79"/>
      <c r="G7" s="79"/>
      <c r="H7" s="79"/>
      <c r="I7" s="79"/>
      <c r="J7" s="79"/>
      <c r="K7" s="76"/>
      <c r="L7" s="76"/>
      <c r="M7" s="72"/>
      <c r="N7" s="76"/>
      <c r="O7" s="72"/>
    </row>
    <row r="8" spans="1:15" ht="60" customHeight="1" thickTop="1" thickBot="1" x14ac:dyDescent="0.2">
      <c r="A8" s="72"/>
      <c r="B8" s="487" t="s">
        <v>1623</v>
      </c>
      <c r="C8" s="488"/>
      <c r="D8" s="488"/>
      <c r="E8" s="489"/>
      <c r="F8" s="489"/>
      <c r="G8" s="489"/>
      <c r="H8" s="489"/>
      <c r="I8" s="489"/>
      <c r="J8" s="489"/>
      <c r="K8" s="489"/>
      <c r="L8" s="80"/>
      <c r="M8" s="80"/>
      <c r="N8" s="81"/>
      <c r="O8" s="81"/>
    </row>
    <row r="9" spans="1:15" ht="60" customHeight="1" thickTop="1" x14ac:dyDescent="0.15">
      <c r="A9" s="72"/>
      <c r="B9" s="490" t="s">
        <v>1624</v>
      </c>
      <c r="C9" s="491" t="s">
        <v>158</v>
      </c>
      <c r="D9" s="491">
        <v>3</v>
      </c>
      <c r="E9" s="492">
        <v>1000</v>
      </c>
      <c r="F9" s="492">
        <v>2000</v>
      </c>
      <c r="G9" s="492">
        <v>3000</v>
      </c>
      <c r="H9" s="492">
        <v>4000</v>
      </c>
      <c r="I9" s="492">
        <v>5000.1000000000004</v>
      </c>
      <c r="J9" s="492">
        <v>5000.2</v>
      </c>
      <c r="K9" s="493">
        <f>IFERROR(SUM(E9:J9),0)</f>
        <v>20000.3</v>
      </c>
      <c r="L9" s="82"/>
      <c r="M9" s="83" t="s">
        <v>1625</v>
      </c>
      <c r="N9" s="84"/>
      <c r="O9" s="83"/>
    </row>
    <row r="10" spans="1:15" ht="60" customHeight="1" x14ac:dyDescent="0.15">
      <c r="A10" s="72"/>
      <c r="B10" s="494" t="s">
        <v>1626</v>
      </c>
      <c r="C10" s="495" t="s">
        <v>158</v>
      </c>
      <c r="D10" s="495"/>
      <c r="E10" s="496">
        <v>1500</v>
      </c>
      <c r="F10" s="496">
        <v>2500</v>
      </c>
      <c r="G10" s="496">
        <v>3500</v>
      </c>
      <c r="H10" s="496">
        <v>4500</v>
      </c>
      <c r="I10" s="496">
        <v>5500.1</v>
      </c>
      <c r="J10" s="496">
        <v>5500.2</v>
      </c>
      <c r="K10" s="497">
        <f t="shared" ref="K10:K12" si="0">IFERROR(SUM(E10:J10),0)</f>
        <v>23000.3</v>
      </c>
      <c r="L10" s="82"/>
      <c r="M10" s="85" t="s">
        <v>1627</v>
      </c>
      <c r="N10" s="84"/>
      <c r="O10" s="85"/>
    </row>
    <row r="11" spans="1:15" ht="60" customHeight="1" x14ac:dyDescent="0.15">
      <c r="A11" s="72"/>
      <c r="B11" s="494" t="s">
        <v>1628</v>
      </c>
      <c r="C11" s="495" t="s">
        <v>158</v>
      </c>
      <c r="D11" s="495">
        <v>3</v>
      </c>
      <c r="E11" s="496">
        <v>10</v>
      </c>
      <c r="F11" s="496">
        <v>20</v>
      </c>
      <c r="G11" s="496">
        <v>30</v>
      </c>
      <c r="H11" s="496">
        <v>40</v>
      </c>
      <c r="I11" s="496">
        <v>50.1</v>
      </c>
      <c r="J11" s="496">
        <v>50.2</v>
      </c>
      <c r="K11" s="497">
        <f t="shared" si="0"/>
        <v>200.3</v>
      </c>
      <c r="L11" s="82"/>
      <c r="M11" s="86" t="s">
        <v>1629</v>
      </c>
      <c r="N11" s="84"/>
      <c r="O11" s="86"/>
    </row>
    <row r="12" spans="1:15" ht="60" customHeight="1" thickBot="1" x14ac:dyDescent="0.2">
      <c r="A12" s="72"/>
      <c r="B12" s="498" t="s">
        <v>1630</v>
      </c>
      <c r="C12" s="499" t="s">
        <v>158</v>
      </c>
      <c r="D12" s="499">
        <v>3</v>
      </c>
      <c r="E12" s="500">
        <f t="shared" ref="E12:J12" si="1">IFERROR(SUM(E9:E11),0)</f>
        <v>2510</v>
      </c>
      <c r="F12" s="500">
        <f t="shared" si="1"/>
        <v>4520</v>
      </c>
      <c r="G12" s="500">
        <f t="shared" si="1"/>
        <v>6530</v>
      </c>
      <c r="H12" s="500">
        <f t="shared" si="1"/>
        <v>8540</v>
      </c>
      <c r="I12" s="500">
        <f t="shared" si="1"/>
        <v>10550.300000000001</v>
      </c>
      <c r="J12" s="500">
        <f t="shared" si="1"/>
        <v>10550.6</v>
      </c>
      <c r="K12" s="501">
        <f t="shared" si="0"/>
        <v>43200.9</v>
      </c>
      <c r="L12" s="82"/>
      <c r="M12" s="87" t="s">
        <v>1631</v>
      </c>
      <c r="N12" s="84"/>
      <c r="O12" s="87"/>
    </row>
    <row r="13" spans="1:15" ht="13.5" customHeight="1" thickTop="1" thickBot="1" x14ac:dyDescent="0.2">
      <c r="A13" s="72"/>
      <c r="B13" s="88"/>
      <c r="C13" s="82"/>
      <c r="D13" s="82"/>
      <c r="E13" s="301"/>
      <c r="F13" s="301"/>
      <c r="G13" s="301"/>
      <c r="H13" s="301"/>
      <c r="I13" s="301"/>
      <c r="J13" s="301"/>
      <c r="K13" s="301"/>
      <c r="L13" s="82"/>
      <c r="M13" s="90"/>
      <c r="N13" s="91"/>
      <c r="O13" s="90"/>
    </row>
    <row r="14" spans="1:15" ht="60" customHeight="1" thickTop="1" thickBot="1" x14ac:dyDescent="0.2">
      <c r="A14" s="72"/>
      <c r="B14" s="487" t="s">
        <v>1632</v>
      </c>
      <c r="C14" s="488"/>
      <c r="D14" s="488"/>
      <c r="E14" s="489"/>
      <c r="F14" s="489"/>
      <c r="G14" s="489"/>
      <c r="H14" s="489"/>
      <c r="I14" s="489"/>
      <c r="J14" s="489"/>
      <c r="K14" s="489"/>
      <c r="L14" s="80"/>
      <c r="M14" s="80"/>
      <c r="N14" s="91"/>
      <c r="O14" s="80"/>
    </row>
    <row r="15" spans="1:15" ht="60" customHeight="1" thickTop="1" x14ac:dyDescent="0.15">
      <c r="A15" s="72"/>
      <c r="B15" s="490" t="s">
        <v>1633</v>
      </c>
      <c r="C15" s="502" t="s">
        <v>158</v>
      </c>
      <c r="D15" s="502">
        <v>3</v>
      </c>
      <c r="E15" s="492">
        <v>1</v>
      </c>
      <c r="F15" s="492">
        <v>2</v>
      </c>
      <c r="G15" s="492">
        <v>3</v>
      </c>
      <c r="H15" s="503"/>
      <c r="I15" s="492">
        <v>4.0999999999999996</v>
      </c>
      <c r="J15" s="492">
        <v>4.2</v>
      </c>
      <c r="K15" s="493">
        <f t="shared" ref="K15:K20" si="2">IFERROR(SUM(E15:J15),0)</f>
        <v>14.3</v>
      </c>
      <c r="L15" s="82"/>
      <c r="M15" s="83" t="s">
        <v>1634</v>
      </c>
      <c r="N15" s="91"/>
      <c r="O15" s="83"/>
    </row>
    <row r="16" spans="1:15" ht="60" customHeight="1" x14ac:dyDescent="0.15">
      <c r="A16" s="72"/>
      <c r="B16" s="494" t="s">
        <v>1635</v>
      </c>
      <c r="C16" s="504" t="s">
        <v>158</v>
      </c>
      <c r="D16" s="504">
        <v>3</v>
      </c>
      <c r="E16" s="496">
        <v>5</v>
      </c>
      <c r="F16" s="496">
        <v>6</v>
      </c>
      <c r="G16" s="496">
        <v>7</v>
      </c>
      <c r="H16" s="505"/>
      <c r="I16" s="496">
        <v>8.1</v>
      </c>
      <c r="J16" s="496">
        <v>8.1999999999999993</v>
      </c>
      <c r="K16" s="497">
        <f t="shared" si="2"/>
        <v>34.299999999999997</v>
      </c>
      <c r="L16" s="82"/>
      <c r="M16" s="86" t="s">
        <v>1636</v>
      </c>
      <c r="N16" s="91"/>
      <c r="O16" s="86"/>
    </row>
    <row r="17" spans="1:15" ht="60" customHeight="1" x14ac:dyDescent="0.15">
      <c r="A17" s="72"/>
      <c r="B17" s="494" t="s">
        <v>1637</v>
      </c>
      <c r="C17" s="504" t="s">
        <v>158</v>
      </c>
      <c r="D17" s="504">
        <v>3</v>
      </c>
      <c r="E17" s="496">
        <v>9</v>
      </c>
      <c r="F17" s="496">
        <v>10</v>
      </c>
      <c r="G17" s="496">
        <v>11</v>
      </c>
      <c r="H17" s="505"/>
      <c r="I17" s="496">
        <v>12.1</v>
      </c>
      <c r="J17" s="496">
        <v>12.2</v>
      </c>
      <c r="K17" s="497">
        <f t="shared" si="2"/>
        <v>54.3</v>
      </c>
      <c r="L17" s="82"/>
      <c r="M17" s="86" t="s">
        <v>1638</v>
      </c>
      <c r="N17" s="91"/>
      <c r="O17" s="86"/>
    </row>
    <row r="18" spans="1:15" ht="60" customHeight="1" x14ac:dyDescent="0.15">
      <c r="B18" s="494" t="s">
        <v>1639</v>
      </c>
      <c r="C18" s="504" t="s">
        <v>158</v>
      </c>
      <c r="D18" s="504">
        <v>3</v>
      </c>
      <c r="E18" s="496">
        <v>13</v>
      </c>
      <c r="F18" s="496">
        <v>14</v>
      </c>
      <c r="G18" s="496">
        <v>15</v>
      </c>
      <c r="H18" s="496">
        <v>16</v>
      </c>
      <c r="I18" s="496">
        <v>17.100000000000001</v>
      </c>
      <c r="J18" s="496">
        <v>17.2</v>
      </c>
      <c r="K18" s="497">
        <f t="shared" si="2"/>
        <v>92.3</v>
      </c>
      <c r="L18" s="82"/>
      <c r="M18" s="86" t="s">
        <v>1640</v>
      </c>
      <c r="O18" s="86"/>
    </row>
    <row r="19" spans="1:15" ht="60" customHeight="1" x14ac:dyDescent="0.15">
      <c r="B19" s="494" t="s">
        <v>1641</v>
      </c>
      <c r="C19" s="504" t="s">
        <v>158</v>
      </c>
      <c r="D19" s="504">
        <v>3</v>
      </c>
      <c r="E19" s="496">
        <v>18</v>
      </c>
      <c r="F19" s="496">
        <v>19</v>
      </c>
      <c r="G19" s="496">
        <v>20</v>
      </c>
      <c r="H19" s="505"/>
      <c r="I19" s="496">
        <v>21.1</v>
      </c>
      <c r="J19" s="496">
        <v>21.2</v>
      </c>
      <c r="K19" s="497">
        <f t="shared" si="2"/>
        <v>99.3</v>
      </c>
      <c r="L19" s="82"/>
      <c r="M19" s="86" t="s">
        <v>1642</v>
      </c>
      <c r="O19" s="86"/>
    </row>
    <row r="20" spans="1:15" ht="60" customHeight="1" thickBot="1" x14ac:dyDescent="0.2">
      <c r="B20" s="498" t="s">
        <v>1643</v>
      </c>
      <c r="C20" s="506" t="s">
        <v>158</v>
      </c>
      <c r="D20" s="506">
        <v>3</v>
      </c>
      <c r="E20" s="298">
        <v>22</v>
      </c>
      <c r="F20" s="298">
        <v>23</v>
      </c>
      <c r="G20" s="298">
        <v>24</v>
      </c>
      <c r="H20" s="298">
        <v>25</v>
      </c>
      <c r="I20" s="298">
        <v>26.1</v>
      </c>
      <c r="J20" s="298">
        <v>26.2</v>
      </c>
      <c r="K20" s="501">
        <f t="shared" si="2"/>
        <v>146.29999999999998</v>
      </c>
      <c r="L20" s="82"/>
      <c r="M20" s="87" t="s">
        <v>1644</v>
      </c>
      <c r="O20" s="87"/>
    </row>
    <row r="21" spans="1:15" ht="16.5" customHeight="1" thickTop="1" thickBot="1" x14ac:dyDescent="0.2">
      <c r="B21" s="92"/>
      <c r="C21" s="93"/>
      <c r="D21" s="93"/>
      <c r="E21" s="301"/>
      <c r="F21" s="301"/>
      <c r="G21" s="301"/>
      <c r="H21" s="301"/>
      <c r="I21" s="301"/>
      <c r="J21" s="301"/>
      <c r="K21" s="301"/>
      <c r="L21" s="89"/>
      <c r="M21" s="94"/>
      <c r="O21" s="94"/>
    </row>
    <row r="22" spans="1:15" ht="60" customHeight="1" thickTop="1" thickBot="1" x14ac:dyDescent="0.2">
      <c r="B22" s="487" t="s">
        <v>1645</v>
      </c>
      <c r="C22" s="488"/>
      <c r="D22" s="488"/>
      <c r="E22" s="489"/>
      <c r="F22" s="489"/>
      <c r="G22" s="489"/>
      <c r="H22" s="489"/>
      <c r="I22" s="489"/>
      <c r="J22" s="489"/>
      <c r="K22" s="489"/>
      <c r="L22" s="89"/>
      <c r="M22" s="95"/>
      <c r="O22" s="95"/>
    </row>
    <row r="23" spans="1:15" ht="60" customHeight="1" thickTop="1" x14ac:dyDescent="0.15">
      <c r="B23" s="490" t="s">
        <v>1646</v>
      </c>
      <c r="C23" s="502" t="s">
        <v>158</v>
      </c>
      <c r="D23" s="502">
        <v>3</v>
      </c>
      <c r="E23" s="492">
        <v>27</v>
      </c>
      <c r="F23" s="492">
        <v>28</v>
      </c>
      <c r="G23" s="492">
        <v>29</v>
      </c>
      <c r="H23" s="492">
        <v>30</v>
      </c>
      <c r="I23" s="492">
        <v>31.1</v>
      </c>
      <c r="J23" s="492">
        <v>31.2</v>
      </c>
      <c r="K23" s="493">
        <f t="shared" ref="K23:K31" si="3">IFERROR(SUM(E23:J23),0)</f>
        <v>176.29999999999998</v>
      </c>
      <c r="L23" s="82"/>
      <c r="M23" s="85" t="s">
        <v>1647</v>
      </c>
      <c r="O23" s="85"/>
    </row>
    <row r="24" spans="1:15" ht="60" customHeight="1" x14ac:dyDescent="0.15">
      <c r="B24" s="494" t="s">
        <v>1648</v>
      </c>
      <c r="C24" s="504" t="s">
        <v>158</v>
      </c>
      <c r="D24" s="504">
        <v>3</v>
      </c>
      <c r="E24" s="496">
        <v>32</v>
      </c>
      <c r="F24" s="496">
        <v>33</v>
      </c>
      <c r="G24" s="496">
        <v>34</v>
      </c>
      <c r="H24" s="496">
        <v>35</v>
      </c>
      <c r="I24" s="496">
        <v>35.1</v>
      </c>
      <c r="J24" s="496">
        <v>35.200000000000003</v>
      </c>
      <c r="K24" s="497">
        <f t="shared" si="3"/>
        <v>204.3</v>
      </c>
      <c r="L24" s="82"/>
      <c r="M24" s="86" t="s">
        <v>1649</v>
      </c>
      <c r="O24" s="86"/>
    </row>
    <row r="25" spans="1:15" ht="60" customHeight="1" x14ac:dyDescent="0.15">
      <c r="B25" s="494" t="s">
        <v>1650</v>
      </c>
      <c r="C25" s="504" t="s">
        <v>158</v>
      </c>
      <c r="D25" s="504">
        <v>3</v>
      </c>
      <c r="E25" s="496">
        <v>36</v>
      </c>
      <c r="F25" s="496">
        <v>37</v>
      </c>
      <c r="G25" s="496">
        <v>38</v>
      </c>
      <c r="H25" s="496">
        <v>38.5</v>
      </c>
      <c r="I25" s="496">
        <v>39.1</v>
      </c>
      <c r="J25" s="496">
        <v>39.200000000000003</v>
      </c>
      <c r="K25" s="497">
        <f t="shared" si="3"/>
        <v>227.8</v>
      </c>
      <c r="L25" s="82"/>
      <c r="M25" s="86" t="s">
        <v>1651</v>
      </c>
      <c r="O25" s="86"/>
    </row>
    <row r="26" spans="1:15" ht="60" customHeight="1" x14ac:dyDescent="0.15">
      <c r="B26" s="494" t="s">
        <v>1652</v>
      </c>
      <c r="C26" s="495" t="s">
        <v>158</v>
      </c>
      <c r="D26" s="495">
        <v>3</v>
      </c>
      <c r="E26" s="496">
        <v>40</v>
      </c>
      <c r="F26" s="496">
        <v>41</v>
      </c>
      <c r="G26" s="496">
        <v>42</v>
      </c>
      <c r="H26" s="505"/>
      <c r="I26" s="496">
        <v>43.1</v>
      </c>
      <c r="J26" s="496">
        <v>43.2</v>
      </c>
      <c r="K26" s="497">
        <f t="shared" si="3"/>
        <v>209.3</v>
      </c>
      <c r="L26" s="82"/>
      <c r="M26" s="86" t="s">
        <v>1653</v>
      </c>
      <c r="O26" s="86"/>
    </row>
    <row r="27" spans="1:15" ht="60" customHeight="1" x14ac:dyDescent="0.15">
      <c r="B27" s="494" t="s">
        <v>1654</v>
      </c>
      <c r="C27" s="495" t="s">
        <v>158</v>
      </c>
      <c r="D27" s="495">
        <v>3</v>
      </c>
      <c r="E27" s="496">
        <v>44</v>
      </c>
      <c r="F27" s="496">
        <v>45</v>
      </c>
      <c r="G27" s="496">
        <v>46</v>
      </c>
      <c r="H27" s="496">
        <v>47</v>
      </c>
      <c r="I27" s="496">
        <v>48.1</v>
      </c>
      <c r="J27" s="496">
        <v>48.2</v>
      </c>
      <c r="K27" s="497">
        <f t="shared" si="3"/>
        <v>278.3</v>
      </c>
      <c r="L27" s="82"/>
      <c r="M27" s="86" t="s">
        <v>1655</v>
      </c>
      <c r="O27" s="86"/>
    </row>
    <row r="28" spans="1:15" ht="60" customHeight="1" x14ac:dyDescent="0.15">
      <c r="B28" s="494" t="s">
        <v>1656</v>
      </c>
      <c r="C28" s="495" t="s">
        <v>158</v>
      </c>
      <c r="D28" s="495">
        <v>3</v>
      </c>
      <c r="E28" s="496">
        <v>49</v>
      </c>
      <c r="F28" s="496">
        <v>50</v>
      </c>
      <c r="G28" s="505"/>
      <c r="H28" s="505"/>
      <c r="I28" s="505"/>
      <c r="J28" s="505"/>
      <c r="K28" s="497">
        <f t="shared" si="3"/>
        <v>99</v>
      </c>
      <c r="L28" s="82"/>
      <c r="M28" s="86" t="s">
        <v>1657</v>
      </c>
      <c r="O28" s="86"/>
    </row>
    <row r="29" spans="1:15" ht="60" customHeight="1" x14ac:dyDescent="0.15">
      <c r="B29" s="494" t="s">
        <v>1658</v>
      </c>
      <c r="C29" s="504" t="s">
        <v>158</v>
      </c>
      <c r="D29" s="504">
        <v>3</v>
      </c>
      <c r="E29" s="496">
        <v>51</v>
      </c>
      <c r="F29" s="496">
        <v>52</v>
      </c>
      <c r="G29" s="496">
        <v>53</v>
      </c>
      <c r="H29" s="496">
        <v>54</v>
      </c>
      <c r="I29" s="505"/>
      <c r="J29" s="505"/>
      <c r="K29" s="497">
        <f t="shared" si="3"/>
        <v>210</v>
      </c>
      <c r="L29" s="82"/>
      <c r="M29" s="86" t="s">
        <v>1659</v>
      </c>
      <c r="O29" s="86"/>
    </row>
    <row r="30" spans="1:15" ht="60" customHeight="1" x14ac:dyDescent="0.15">
      <c r="B30" s="494" t="s">
        <v>1660</v>
      </c>
      <c r="C30" s="495" t="s">
        <v>158</v>
      </c>
      <c r="D30" s="495">
        <v>3</v>
      </c>
      <c r="E30" s="505"/>
      <c r="F30" s="505"/>
      <c r="G30" s="505"/>
      <c r="H30" s="505"/>
      <c r="I30" s="496">
        <v>55.1</v>
      </c>
      <c r="J30" s="496">
        <v>55.2</v>
      </c>
      <c r="K30" s="497">
        <f t="shared" si="3"/>
        <v>110.30000000000001</v>
      </c>
      <c r="L30" s="82"/>
      <c r="M30" s="86" t="s">
        <v>1661</v>
      </c>
      <c r="O30" s="86"/>
    </row>
    <row r="31" spans="1:15" ht="60" customHeight="1" thickBot="1" x14ac:dyDescent="0.2">
      <c r="B31" s="498" t="s">
        <v>1662</v>
      </c>
      <c r="C31" s="499" t="s">
        <v>158</v>
      </c>
      <c r="D31" s="499">
        <v>3</v>
      </c>
      <c r="E31" s="298">
        <v>56</v>
      </c>
      <c r="F31" s="298">
        <v>57</v>
      </c>
      <c r="G31" s="298">
        <v>58</v>
      </c>
      <c r="H31" s="298">
        <v>59</v>
      </c>
      <c r="I31" s="298">
        <v>60.1</v>
      </c>
      <c r="J31" s="298">
        <v>60.2</v>
      </c>
      <c r="K31" s="501">
        <f t="shared" si="3"/>
        <v>350.3</v>
      </c>
      <c r="L31" s="96"/>
      <c r="M31" s="87" t="s">
        <v>1663</v>
      </c>
      <c r="O31" s="87"/>
    </row>
    <row r="32" spans="1:15" ht="16.5" customHeight="1" thickTop="1" thickBot="1" x14ac:dyDescent="0.2">
      <c r="B32" s="92"/>
      <c r="C32" s="89"/>
      <c r="D32" s="89"/>
      <c r="E32" s="301"/>
      <c r="F32" s="301"/>
      <c r="G32" s="301"/>
      <c r="H32" s="301"/>
      <c r="I32" s="301"/>
      <c r="J32" s="301"/>
      <c r="K32" s="301"/>
      <c r="L32" s="97"/>
      <c r="M32" s="97"/>
      <c r="O32" s="97"/>
    </row>
    <row r="33" spans="2:16" ht="60" customHeight="1" thickTop="1" thickBot="1" x14ac:dyDescent="0.2">
      <c r="B33" s="487" t="s">
        <v>1664</v>
      </c>
      <c r="C33" s="488"/>
      <c r="D33" s="488"/>
      <c r="E33" s="489"/>
      <c r="F33" s="489"/>
      <c r="G33" s="489"/>
      <c r="H33" s="489"/>
      <c r="I33" s="489"/>
      <c r="J33" s="489"/>
      <c r="K33" s="489"/>
      <c r="L33" s="291"/>
      <c r="M33" s="292"/>
      <c r="N33" s="290"/>
      <c r="O33" s="293"/>
      <c r="P33" s="290"/>
    </row>
    <row r="34" spans="2:16" ht="60" customHeight="1" thickTop="1" x14ac:dyDescent="0.15">
      <c r="B34" s="507" t="s">
        <v>1665</v>
      </c>
      <c r="C34" s="491" t="s">
        <v>158</v>
      </c>
      <c r="D34" s="491">
        <v>3</v>
      </c>
      <c r="E34" s="492">
        <v>61</v>
      </c>
      <c r="F34" s="492">
        <v>62</v>
      </c>
      <c r="G34" s="492">
        <v>63</v>
      </c>
      <c r="H34" s="492">
        <v>64</v>
      </c>
      <c r="I34" s="492">
        <v>65.099999999999994</v>
      </c>
      <c r="J34" s="492">
        <v>65.2</v>
      </c>
      <c r="K34" s="493">
        <f t="shared" ref="K34:K35" si="4">IFERROR(SUM(E34:J34),0)</f>
        <v>380.3</v>
      </c>
      <c r="L34" s="294"/>
      <c r="M34" s="295" t="s">
        <v>1666</v>
      </c>
      <c r="N34" s="296"/>
      <c r="O34" s="295"/>
    </row>
    <row r="35" spans="2:16" ht="60" customHeight="1" thickBot="1" x14ac:dyDescent="0.2">
      <c r="B35" s="508" t="s">
        <v>1667</v>
      </c>
      <c r="C35" s="506" t="s">
        <v>158</v>
      </c>
      <c r="D35" s="506">
        <v>3</v>
      </c>
      <c r="E35" s="297">
        <v>66</v>
      </c>
      <c r="F35" s="297">
        <v>67</v>
      </c>
      <c r="G35" s="297">
        <v>68</v>
      </c>
      <c r="H35" s="297">
        <v>69</v>
      </c>
      <c r="I35" s="298">
        <v>70.099999999999994</v>
      </c>
      <c r="J35" s="298">
        <v>70.2</v>
      </c>
      <c r="K35" s="501">
        <f t="shared" si="4"/>
        <v>410.3</v>
      </c>
      <c r="L35" s="294"/>
      <c r="M35" s="299" t="s">
        <v>1668</v>
      </c>
      <c r="N35" s="300"/>
      <c r="O35" s="299"/>
    </row>
    <row r="36" spans="2:16" ht="16.5" customHeight="1" thickTop="1" thickBot="1" x14ac:dyDescent="0.2">
      <c r="B36" s="92"/>
      <c r="C36" s="89"/>
      <c r="D36" s="89"/>
      <c r="E36" s="301"/>
      <c r="F36" s="301"/>
      <c r="G36" s="301"/>
      <c r="H36" s="301"/>
      <c r="I36" s="301"/>
      <c r="J36" s="301"/>
      <c r="K36" s="301"/>
      <c r="L36" s="97"/>
      <c r="M36" s="97"/>
      <c r="O36" s="97"/>
    </row>
    <row r="37" spans="2:16" ht="60" customHeight="1" thickTop="1" thickBot="1" x14ac:dyDescent="0.2">
      <c r="B37" s="487" t="s">
        <v>1669</v>
      </c>
      <c r="C37" s="488"/>
      <c r="D37" s="488"/>
      <c r="E37" s="489"/>
      <c r="F37" s="489"/>
      <c r="G37" s="489"/>
      <c r="H37" s="489"/>
      <c r="I37" s="489"/>
      <c r="J37" s="489"/>
      <c r="K37" s="489"/>
      <c r="L37" s="89"/>
      <c r="M37" s="95"/>
      <c r="O37" s="95"/>
    </row>
    <row r="38" spans="2:16" ht="60" customHeight="1" thickTop="1" x14ac:dyDescent="0.15">
      <c r="B38" s="490" t="s">
        <v>1670</v>
      </c>
      <c r="C38" s="491" t="s">
        <v>158</v>
      </c>
      <c r="D38" s="491">
        <v>3</v>
      </c>
      <c r="E38" s="509">
        <f>IFERROR(SUM(E12,E15:E20,E23:E31,E34:E35), 0)</f>
        <v>3040</v>
      </c>
      <c r="F38" s="509">
        <f t="shared" ref="F38:J38" si="5">IFERROR(SUM(F12,F15:F20,F23:F31,F34:F35), 0)</f>
        <v>5066</v>
      </c>
      <c r="G38" s="509">
        <f t="shared" si="5"/>
        <v>7041</v>
      </c>
      <c r="H38" s="509">
        <f t="shared" si="5"/>
        <v>8977.5</v>
      </c>
      <c r="I38" s="509">
        <f t="shared" si="5"/>
        <v>11085.800000000007</v>
      </c>
      <c r="J38" s="509">
        <f t="shared" si="5"/>
        <v>11087.600000000011</v>
      </c>
      <c r="K38" s="493">
        <f t="shared" ref="K38:K39" si="6">IFERROR(SUM(E38:J38),0)</f>
        <v>46297.900000000016</v>
      </c>
      <c r="L38" s="96"/>
      <c r="M38" s="98" t="s">
        <v>1671</v>
      </c>
      <c r="O38" s="98"/>
    </row>
    <row r="39" spans="2:16" ht="60" customHeight="1" thickBot="1" x14ac:dyDescent="0.2">
      <c r="B39" s="498" t="s">
        <v>1672</v>
      </c>
      <c r="C39" s="506" t="s">
        <v>158</v>
      </c>
      <c r="D39" s="506">
        <v>3</v>
      </c>
      <c r="E39" s="297">
        <v>3065.7668319206782</v>
      </c>
      <c r="F39" s="297">
        <v>5108.9390692467614</v>
      </c>
      <c r="G39" s="297">
        <v>7100.6790340636499</v>
      </c>
      <c r="H39" s="297">
        <v>9053.5926755157525</v>
      </c>
      <c r="I39" s="298">
        <v>11179.762482008642</v>
      </c>
      <c r="J39" s="298">
        <v>11146.079385894782</v>
      </c>
      <c r="K39" s="501">
        <f t="shared" si="6"/>
        <v>46654.819478650265</v>
      </c>
      <c r="L39" s="96"/>
      <c r="M39" s="99" t="s">
        <v>1673</v>
      </c>
      <c r="O39" s="99"/>
    </row>
    <row r="40" spans="2:16" ht="16.5" customHeight="1" thickTop="1" thickBot="1" x14ac:dyDescent="0.2">
      <c r="B40" s="510"/>
      <c r="C40" s="511"/>
      <c r="D40" s="511"/>
      <c r="E40" s="512"/>
      <c r="F40" s="512"/>
      <c r="G40" s="512"/>
      <c r="H40" s="512"/>
      <c r="I40" s="512"/>
      <c r="J40" s="512"/>
      <c r="K40" s="512"/>
      <c r="L40" s="97"/>
      <c r="M40" s="97"/>
      <c r="O40" s="97"/>
    </row>
    <row r="41" spans="2:16" ht="60" customHeight="1" thickTop="1" thickBot="1" x14ac:dyDescent="0.2">
      <c r="B41" s="487" t="s">
        <v>1674</v>
      </c>
      <c r="C41" s="488"/>
      <c r="D41" s="488"/>
      <c r="E41" s="513"/>
      <c r="F41" s="513"/>
      <c r="G41" s="513"/>
      <c r="H41" s="513"/>
      <c r="I41" s="513"/>
      <c r="J41" s="513"/>
      <c r="K41" s="513"/>
      <c r="L41" s="89"/>
      <c r="M41" s="95"/>
      <c r="O41" s="95"/>
    </row>
    <row r="42" spans="2:16" ht="60" customHeight="1" thickTop="1" x14ac:dyDescent="0.15">
      <c r="B42" s="490" t="s">
        <v>1675</v>
      </c>
      <c r="C42" s="491" t="s">
        <v>158</v>
      </c>
      <c r="D42" s="491">
        <v>3</v>
      </c>
      <c r="E42" s="492">
        <v>3589.1252198944503</v>
      </c>
      <c r="F42" s="492">
        <v>5981.088277626739</v>
      </c>
      <c r="G42" s="492">
        <v>8312.8390372621143</v>
      </c>
      <c r="H42" s="492">
        <v>10599.135415000799</v>
      </c>
      <c r="I42" s="492">
        <v>13088.264592995361</v>
      </c>
      <c r="J42" s="492">
        <v>13048.831440908363</v>
      </c>
      <c r="K42" s="493">
        <f t="shared" ref="K42:K43" si="7">IFERROR(SUM(E42:J42),0)</f>
        <v>54619.283983687819</v>
      </c>
      <c r="L42" s="96"/>
      <c r="M42" s="98" t="s">
        <v>1676</v>
      </c>
      <c r="O42" s="98"/>
    </row>
    <row r="43" spans="2:16" ht="60" customHeight="1" thickBot="1" x14ac:dyDescent="0.2">
      <c r="B43" s="498" t="s">
        <v>1677</v>
      </c>
      <c r="C43" s="506" t="s">
        <v>158</v>
      </c>
      <c r="D43" s="506">
        <v>3</v>
      </c>
      <c r="E43" s="297">
        <v>3698.7557972173358</v>
      </c>
      <c r="F43" s="297">
        <v>6163.7818647049426</v>
      </c>
      <c r="G43" s="297">
        <v>8566.7564369102838</v>
      </c>
      <c r="H43" s="297">
        <v>10922.888213657445</v>
      </c>
      <c r="I43" s="298">
        <v>13488.048360786823</v>
      </c>
      <c r="J43" s="298">
        <v>13447.410714856869</v>
      </c>
      <c r="K43" s="501">
        <f t="shared" si="7"/>
        <v>56287.641388133707</v>
      </c>
      <c r="L43" s="96"/>
      <c r="M43" s="99" t="s">
        <v>1678</v>
      </c>
      <c r="O43" s="99"/>
    </row>
    <row r="44" spans="2:16" ht="14.45" customHeight="1" thickTop="1" x14ac:dyDescent="0.15"/>
    <row r="45" spans="2:16" ht="14.25" customHeight="1" x14ac:dyDescent="0.15"/>
    <row r="46" spans="2:16" ht="14.25" customHeight="1" x14ac:dyDescent="0.15"/>
    <row r="47" spans="2:16" ht="14.25" customHeight="1" x14ac:dyDescent="0.15"/>
    <row r="48" spans="2:16" ht="14.25" customHeight="1" x14ac:dyDescent="0.15"/>
    <row r="49" ht="14.25" customHeight="1" x14ac:dyDescent="0.15"/>
    <row r="50" ht="14.25" customHeight="1" x14ac:dyDescent="0.15"/>
    <row r="51" ht="14.25" customHeight="1" x14ac:dyDescent="0.15"/>
    <row r="52" ht="14.25" customHeight="1" x14ac:dyDescent="0.15"/>
    <row r="56" ht="21.75" hidden="1" customHeight="1" x14ac:dyDescent="0.15"/>
    <row r="57" ht="21.75" hidden="1" customHeight="1" x14ac:dyDescent="0.15"/>
    <row r="58" ht="21.75" hidden="1" customHeight="1" x14ac:dyDescent="0.15"/>
    <row r="59" ht="21.75" hidden="1" customHeight="1" x14ac:dyDescent="0.15"/>
    <row r="60" ht="21.75" hidden="1" customHeight="1" x14ac:dyDescent="0.15"/>
    <row r="61" ht="21.75" hidden="1" customHeight="1" x14ac:dyDescent="0.15"/>
    <row r="62" ht="21.75" hidden="1" customHeight="1" x14ac:dyDescent="0.15"/>
    <row r="63" ht="21.75" hidden="1" customHeight="1" x14ac:dyDescent="0.15"/>
    <row r="64" ht="21.75" hidden="1" customHeight="1" x14ac:dyDescent="0.15"/>
    <row r="65" x14ac:dyDescent="0.15"/>
    <row r="66" x14ac:dyDescent="0.15"/>
    <row r="69" ht="14.25" customHeight="1" x14ac:dyDescent="0.15"/>
    <row r="70" ht="14.25" customHeight="1" x14ac:dyDescent="0.15"/>
    <row r="71" ht="14.25" customHeight="1" x14ac:dyDescent="0.15"/>
    <row r="72" ht="14.25" customHeight="1" x14ac:dyDescent="0.15"/>
    <row r="73" ht="14.25" customHeight="1" x14ac:dyDescent="0.15"/>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09"/>
  <sheetViews>
    <sheetView showGridLines="0" zoomScale="70" zoomScaleNormal="70" zoomScaleSheetLayoutView="80" workbookViewId="0">
      <pane ySplit="7" topLeftCell="A21" activePane="bottomLeft" state="frozen"/>
      <selection pane="bottomLeft"/>
    </sheetView>
  </sheetViews>
  <sheetFormatPr defaultColWidth="11.5" defaultRowHeight="0" customHeight="1" zeroHeight="1" x14ac:dyDescent="0.15"/>
  <cols>
    <col min="1" max="1" width="4" style="104" customWidth="1"/>
    <col min="2" max="2" width="80.33203125" style="106" customWidth="1"/>
    <col min="3" max="3" width="7.33203125" style="104" customWidth="1"/>
    <col min="4" max="4" width="6.33203125" style="104" customWidth="1"/>
    <col min="5" max="13" width="17.33203125" style="104" customWidth="1"/>
    <col min="14" max="14" width="5.33203125" style="104" customWidth="1"/>
    <col min="15" max="15" width="14.1640625" style="105" customWidth="1"/>
    <col min="16" max="16" width="4" style="104" customWidth="1"/>
    <col min="17" max="17" width="13.1640625" style="105" customWidth="1"/>
    <col min="18" max="18" width="6" style="104" customWidth="1"/>
    <col min="19" max="19" width="30" style="104" customWidth="1"/>
    <col min="20" max="21" width="2.1640625" style="104" customWidth="1"/>
    <col min="22" max="16384" width="11.5" style="104"/>
  </cols>
  <sheetData>
    <row r="1" spans="1:21" s="137" customFormat="1" ht="14.25" customHeight="1" x14ac:dyDescent="0.25"/>
    <row r="2" spans="1:21" s="135" customFormat="1" ht="17.25" customHeight="1" x14ac:dyDescent="0.15">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15">
      <c r="B3" s="550"/>
      <c r="C3" s="550"/>
      <c r="D3" s="550"/>
      <c r="E3" s="550"/>
      <c r="F3" s="550"/>
      <c r="G3" s="550"/>
      <c r="H3" s="550"/>
      <c r="I3" s="550"/>
      <c r="J3" s="550"/>
      <c r="K3" s="550"/>
      <c r="L3" s="550"/>
      <c r="M3" s="550"/>
      <c r="N3" s="68"/>
      <c r="O3" s="69"/>
      <c r="P3" s="68"/>
      <c r="Q3" s="69"/>
      <c r="R3" s="71"/>
      <c r="S3" s="71"/>
      <c r="U3" s="102"/>
    </row>
    <row r="4" spans="1:21" ht="27" customHeight="1" x14ac:dyDescent="0.15">
      <c r="B4" s="553" t="s">
        <v>1680</v>
      </c>
      <c r="C4" s="554"/>
      <c r="D4" s="554"/>
      <c r="E4" s="554"/>
      <c r="F4" s="554"/>
      <c r="G4" s="554"/>
      <c r="H4" s="554"/>
      <c r="I4" s="554"/>
      <c r="J4" s="554"/>
      <c r="K4" s="554"/>
      <c r="L4" s="554"/>
      <c r="M4" s="554"/>
      <c r="N4" s="554"/>
      <c r="O4" s="554"/>
      <c r="P4" s="554"/>
      <c r="Q4" s="554"/>
      <c r="R4" s="71"/>
      <c r="S4" s="71"/>
      <c r="U4" s="103"/>
    </row>
    <row r="5" spans="1:21" s="71" customFormat="1" ht="17.25" customHeight="1" thickBot="1" x14ac:dyDescent="0.2"/>
    <row r="6" spans="1:21" ht="36.75" customHeight="1" thickTop="1" thickBot="1" x14ac:dyDescent="0.2">
      <c r="B6" s="556" t="s">
        <v>1463</v>
      </c>
      <c r="C6" s="558" t="s">
        <v>1464</v>
      </c>
      <c r="D6" s="558" t="s">
        <v>1465</v>
      </c>
      <c r="E6" s="526" t="s">
        <v>1616</v>
      </c>
      <c r="F6" s="526" t="s">
        <v>1617</v>
      </c>
      <c r="G6" s="526" t="s">
        <v>1618</v>
      </c>
      <c r="H6" s="526" t="s">
        <v>1619</v>
      </c>
      <c r="I6" s="526" t="s">
        <v>1620</v>
      </c>
      <c r="J6" s="526" t="s">
        <v>1621</v>
      </c>
      <c r="K6" s="527" t="s">
        <v>1164</v>
      </c>
      <c r="L6" s="527" t="s">
        <v>1166</v>
      </c>
      <c r="M6" s="528" t="s">
        <v>111</v>
      </c>
      <c r="N6" s="71"/>
      <c r="O6" s="71"/>
      <c r="P6" s="71"/>
      <c r="Q6" s="71"/>
    </row>
    <row r="7" spans="1:21" ht="36.75" customHeight="1" thickTop="1" thickBot="1" x14ac:dyDescent="0.2">
      <c r="A7" s="113"/>
      <c r="B7" s="557"/>
      <c r="C7" s="559"/>
      <c r="D7" s="559"/>
      <c r="E7" s="529" t="s">
        <v>1479</v>
      </c>
      <c r="F7" s="529" t="s">
        <v>1479</v>
      </c>
      <c r="G7" s="529" t="s">
        <v>1479</v>
      </c>
      <c r="H7" s="529" t="s">
        <v>1479</v>
      </c>
      <c r="I7" s="529" t="s">
        <v>1479</v>
      </c>
      <c r="J7" s="529" t="s">
        <v>1479</v>
      </c>
      <c r="K7" s="529" t="s">
        <v>1479</v>
      </c>
      <c r="L7" s="529" t="s">
        <v>1479</v>
      </c>
      <c r="M7" s="530" t="s">
        <v>1479</v>
      </c>
      <c r="N7" s="132"/>
      <c r="O7" s="77" t="s">
        <v>1490</v>
      </c>
      <c r="P7" s="132"/>
      <c r="Q7" s="77" t="s">
        <v>1622</v>
      </c>
    </row>
    <row r="8" spans="1:21" ht="9" customHeight="1" thickTop="1" thickBot="1" x14ac:dyDescent="0.2">
      <c r="A8" s="113"/>
      <c r="B8" s="134"/>
      <c r="C8" s="134"/>
      <c r="D8" s="134"/>
      <c r="E8" s="133"/>
      <c r="F8" s="133"/>
      <c r="G8" s="133"/>
      <c r="H8" s="133"/>
      <c r="I8" s="133"/>
      <c r="J8" s="133"/>
      <c r="K8" s="133"/>
      <c r="L8" s="133"/>
      <c r="M8" s="132"/>
      <c r="N8" s="132"/>
      <c r="O8" s="113"/>
      <c r="P8" s="132"/>
      <c r="Q8" s="113"/>
    </row>
    <row r="9" spans="1:21" ht="60" customHeight="1" thickTop="1" thickBot="1" x14ac:dyDescent="0.2">
      <c r="A9" s="113"/>
      <c r="B9" s="487" t="s">
        <v>1645</v>
      </c>
      <c r="C9" s="488"/>
      <c r="D9" s="488"/>
      <c r="E9" s="514"/>
      <c r="F9" s="514"/>
      <c r="G9" s="514"/>
      <c r="H9" s="514"/>
      <c r="I9" s="514"/>
      <c r="J9" s="514"/>
      <c r="K9" s="515"/>
      <c r="L9" s="515"/>
      <c r="M9" s="130"/>
      <c r="N9" s="107"/>
      <c r="O9" s="107"/>
      <c r="P9" s="131"/>
      <c r="Q9" s="131"/>
    </row>
    <row r="10" spans="1:21" ht="60" customHeight="1" thickTop="1" x14ac:dyDescent="0.15">
      <c r="A10" s="113"/>
      <c r="B10" s="490" t="s">
        <v>1646</v>
      </c>
      <c r="C10" s="491" t="s">
        <v>158</v>
      </c>
      <c r="D10" s="491">
        <v>3</v>
      </c>
      <c r="E10" s="516">
        <f>'PD11'!E23</f>
        <v>27</v>
      </c>
      <c r="F10" s="516">
        <f>'PD11'!F23</f>
        <v>28</v>
      </c>
      <c r="G10" s="516">
        <f>'PD11'!G23</f>
        <v>29</v>
      </c>
      <c r="H10" s="516">
        <f>'PD11'!H23</f>
        <v>30</v>
      </c>
      <c r="I10" s="516">
        <f>'PD11'!I23</f>
        <v>31.1</v>
      </c>
      <c r="J10" s="516">
        <f>'PD11'!J23</f>
        <v>31.2</v>
      </c>
      <c r="K10" s="517"/>
      <c r="L10" s="518"/>
      <c r="M10" s="123">
        <f t="shared" ref="M10:M18" si="0">IFERROR(SUM(E10:L10),0)</f>
        <v>176.29999999999998</v>
      </c>
      <c r="N10" s="115"/>
      <c r="O10" s="542" t="s">
        <v>1681</v>
      </c>
      <c r="P10" s="109"/>
      <c r="Q10" s="122"/>
    </row>
    <row r="11" spans="1:21" ht="60" customHeight="1" x14ac:dyDescent="0.15">
      <c r="A11" s="113"/>
      <c r="B11" s="494" t="s">
        <v>1648</v>
      </c>
      <c r="C11" s="495" t="s">
        <v>158</v>
      </c>
      <c r="D11" s="495">
        <v>3</v>
      </c>
      <c r="E11" s="519">
        <f>'PD11'!E24</f>
        <v>32</v>
      </c>
      <c r="F11" s="519">
        <f>'PD11'!F24</f>
        <v>33</v>
      </c>
      <c r="G11" s="519">
        <f>'PD11'!G24</f>
        <v>34</v>
      </c>
      <c r="H11" s="519">
        <f>'PD11'!H24</f>
        <v>35</v>
      </c>
      <c r="I11" s="520"/>
      <c r="J11" s="520"/>
      <c r="K11" s="521"/>
      <c r="L11" s="522"/>
      <c r="M11" s="118">
        <f t="shared" si="0"/>
        <v>134</v>
      </c>
      <c r="N11" s="115"/>
      <c r="O11" s="543" t="s">
        <v>1682</v>
      </c>
      <c r="P11" s="109"/>
      <c r="Q11" s="117"/>
    </row>
    <row r="12" spans="1:21" ht="60" customHeight="1" x14ac:dyDescent="0.15">
      <c r="A12" s="113"/>
      <c r="B12" s="494" t="s">
        <v>1650</v>
      </c>
      <c r="C12" s="495" t="s">
        <v>158</v>
      </c>
      <c r="D12" s="495">
        <v>3</v>
      </c>
      <c r="E12" s="519">
        <f>'PD11'!E25</f>
        <v>36</v>
      </c>
      <c r="F12" s="519">
        <f>'PD11'!F25</f>
        <v>37</v>
      </c>
      <c r="G12" s="519">
        <f>'PD11'!G25</f>
        <v>38</v>
      </c>
      <c r="H12" s="519">
        <f>'PD11'!H25</f>
        <v>38.5</v>
      </c>
      <c r="I12" s="519">
        <f>'PD11'!I25</f>
        <v>39.1</v>
      </c>
      <c r="J12" s="519">
        <f>'PD11'!J25</f>
        <v>39.200000000000003</v>
      </c>
      <c r="K12" s="521"/>
      <c r="L12" s="522"/>
      <c r="M12" s="118">
        <f t="shared" si="0"/>
        <v>227.8</v>
      </c>
      <c r="N12" s="115"/>
      <c r="O12" s="543" t="s">
        <v>1683</v>
      </c>
      <c r="P12" s="109"/>
      <c r="Q12" s="117"/>
    </row>
    <row r="13" spans="1:21" ht="60" customHeight="1" x14ac:dyDescent="0.15">
      <c r="A13" s="113"/>
      <c r="B13" s="494" t="s">
        <v>1652</v>
      </c>
      <c r="C13" s="495" t="s">
        <v>158</v>
      </c>
      <c r="D13" s="495">
        <v>3</v>
      </c>
      <c r="E13" s="519">
        <f>'PD11'!E26</f>
        <v>40</v>
      </c>
      <c r="F13" s="519">
        <f>'PD11'!F26</f>
        <v>41</v>
      </c>
      <c r="G13" s="519">
        <f>'PD11'!G26</f>
        <v>42</v>
      </c>
      <c r="H13" s="520"/>
      <c r="I13" s="519">
        <f>'PD11'!I26</f>
        <v>43.1</v>
      </c>
      <c r="J13" s="519">
        <f>'PD11'!J26</f>
        <v>43.2</v>
      </c>
      <c r="K13" s="521"/>
      <c r="L13" s="522"/>
      <c r="M13" s="118">
        <f t="shared" si="0"/>
        <v>209.3</v>
      </c>
      <c r="N13" s="115"/>
      <c r="O13" s="543" t="s">
        <v>1684</v>
      </c>
      <c r="P13" s="109"/>
      <c r="Q13" s="117"/>
    </row>
    <row r="14" spans="1:21" ht="60" customHeight="1" x14ac:dyDescent="0.15">
      <c r="A14" s="113"/>
      <c r="B14" s="494" t="s">
        <v>1654</v>
      </c>
      <c r="C14" s="495" t="s">
        <v>158</v>
      </c>
      <c r="D14" s="495">
        <v>3</v>
      </c>
      <c r="E14" s="519">
        <f>'PD11'!E27</f>
        <v>44</v>
      </c>
      <c r="F14" s="519">
        <f>'PD11'!F27</f>
        <v>45</v>
      </c>
      <c r="G14" s="519">
        <f>'PD11'!G27</f>
        <v>46</v>
      </c>
      <c r="H14" s="519">
        <f>'PD11'!H27</f>
        <v>47</v>
      </c>
      <c r="I14" s="519">
        <f>'PD11'!I27</f>
        <v>48.1</v>
      </c>
      <c r="J14" s="519">
        <f>'PD11'!J27</f>
        <v>48.2</v>
      </c>
      <c r="K14" s="521"/>
      <c r="L14" s="522"/>
      <c r="M14" s="118">
        <f t="shared" si="0"/>
        <v>278.3</v>
      </c>
      <c r="N14" s="108"/>
      <c r="O14" s="543" t="s">
        <v>1685</v>
      </c>
      <c r="P14" s="109"/>
      <c r="Q14" s="117"/>
    </row>
    <row r="15" spans="1:21" ht="60" customHeight="1" x14ac:dyDescent="0.15">
      <c r="A15" s="113"/>
      <c r="B15" s="494" t="s">
        <v>1656</v>
      </c>
      <c r="C15" s="495" t="s">
        <v>158</v>
      </c>
      <c r="D15" s="495">
        <v>3</v>
      </c>
      <c r="E15" s="519">
        <f>'PD11'!E28</f>
        <v>49</v>
      </c>
      <c r="F15" s="519">
        <f>'PD11'!F28</f>
        <v>50</v>
      </c>
      <c r="G15" s="520"/>
      <c r="H15" s="520"/>
      <c r="I15" s="520"/>
      <c r="J15" s="520"/>
      <c r="K15" s="521"/>
      <c r="L15" s="522"/>
      <c r="M15" s="118">
        <f t="shared" si="0"/>
        <v>99</v>
      </c>
      <c r="N15" s="108"/>
      <c r="O15" s="543" t="s">
        <v>1686</v>
      </c>
      <c r="P15" s="109"/>
      <c r="Q15" s="117"/>
    </row>
    <row r="16" spans="1:21" ht="60" customHeight="1" x14ac:dyDescent="0.15">
      <c r="A16" s="113"/>
      <c r="B16" s="494" t="s">
        <v>1658</v>
      </c>
      <c r="C16" s="495" t="s">
        <v>158</v>
      </c>
      <c r="D16" s="495">
        <v>3</v>
      </c>
      <c r="E16" s="519">
        <f>'PD11'!E29</f>
        <v>51</v>
      </c>
      <c r="F16" s="519">
        <f>'PD11'!F29</f>
        <v>52</v>
      </c>
      <c r="G16" s="519">
        <f>'PD11'!G29</f>
        <v>53</v>
      </c>
      <c r="H16" s="519">
        <f>'PD11'!H29</f>
        <v>54</v>
      </c>
      <c r="I16" s="520"/>
      <c r="J16" s="520"/>
      <c r="K16" s="521"/>
      <c r="L16" s="522"/>
      <c r="M16" s="118">
        <f t="shared" si="0"/>
        <v>210</v>
      </c>
      <c r="N16" s="108"/>
      <c r="O16" s="543" t="s">
        <v>1687</v>
      </c>
      <c r="P16" s="109"/>
      <c r="Q16" s="117"/>
    </row>
    <row r="17" spans="1:17" ht="60" customHeight="1" x14ac:dyDescent="0.15">
      <c r="A17" s="113"/>
      <c r="B17" s="494" t="s">
        <v>1660</v>
      </c>
      <c r="C17" s="495" t="s">
        <v>158</v>
      </c>
      <c r="D17" s="495">
        <v>3</v>
      </c>
      <c r="E17" s="520"/>
      <c r="F17" s="520"/>
      <c r="G17" s="520"/>
      <c r="H17" s="520"/>
      <c r="I17" s="519">
        <f>'PD11'!I30</f>
        <v>55.1</v>
      </c>
      <c r="J17" s="519">
        <f>'PD11'!J30</f>
        <v>55.2</v>
      </c>
      <c r="K17" s="521"/>
      <c r="L17" s="522"/>
      <c r="M17" s="118">
        <f t="shared" si="0"/>
        <v>110.30000000000001</v>
      </c>
      <c r="N17" s="108"/>
      <c r="O17" s="543" t="s">
        <v>1688</v>
      </c>
      <c r="P17" s="109"/>
      <c r="Q17" s="117"/>
    </row>
    <row r="18" spans="1:17" ht="60" customHeight="1" thickBot="1" x14ac:dyDescent="0.2">
      <c r="A18" s="113"/>
      <c r="B18" s="498" t="s">
        <v>1689</v>
      </c>
      <c r="C18" s="499" t="s">
        <v>158</v>
      </c>
      <c r="D18" s="499">
        <v>3</v>
      </c>
      <c r="E18" s="523">
        <f>'PD11'!E31</f>
        <v>56</v>
      </c>
      <c r="F18" s="523">
        <f>'PD11'!F31</f>
        <v>57</v>
      </c>
      <c r="G18" s="523">
        <f>'PD11'!G31</f>
        <v>58</v>
      </c>
      <c r="H18" s="523">
        <f>'PD11'!H31</f>
        <v>59</v>
      </c>
      <c r="I18" s="523">
        <f>'PD11'!I31</f>
        <v>60.1</v>
      </c>
      <c r="J18" s="523">
        <f>'PD11'!J31</f>
        <v>60.2</v>
      </c>
      <c r="K18" s="524"/>
      <c r="L18" s="525"/>
      <c r="M18" s="125">
        <f t="shared" si="0"/>
        <v>350.3</v>
      </c>
      <c r="N18" s="108"/>
      <c r="O18" s="544" t="s">
        <v>1690</v>
      </c>
      <c r="P18" s="109"/>
      <c r="Q18" s="114"/>
    </row>
    <row r="19" spans="1:17" ht="26.25" customHeight="1" thickTop="1" thickBot="1" x14ac:dyDescent="0.2">
      <c r="A19" s="113"/>
      <c r="B19" s="129"/>
      <c r="C19" s="128"/>
      <c r="D19" s="128"/>
      <c r="E19" s="127"/>
      <c r="F19" s="127"/>
      <c r="G19" s="127"/>
      <c r="H19" s="127"/>
      <c r="I19" s="119"/>
      <c r="J19" s="119"/>
      <c r="K19" s="119"/>
      <c r="L19" s="119"/>
      <c r="M19" s="119"/>
      <c r="N19" s="108"/>
      <c r="O19" s="531"/>
      <c r="P19" s="109"/>
      <c r="Q19" s="108"/>
    </row>
    <row r="20" spans="1:17" ht="60" customHeight="1" thickTop="1" thickBot="1" x14ac:dyDescent="0.2">
      <c r="A20" s="113"/>
      <c r="B20" s="487" t="s">
        <v>1691</v>
      </c>
      <c r="C20" s="488"/>
      <c r="D20" s="488"/>
      <c r="E20" s="531"/>
      <c r="F20" s="531"/>
      <c r="G20" s="531"/>
      <c r="H20" s="531"/>
      <c r="I20" s="531"/>
      <c r="J20" s="531"/>
      <c r="K20" s="531"/>
      <c r="L20" s="531"/>
      <c r="M20" s="531"/>
      <c r="N20" s="107"/>
      <c r="O20" s="531"/>
      <c r="P20" s="109"/>
      <c r="Q20" s="107"/>
    </row>
    <row r="21" spans="1:17" ht="60" customHeight="1" thickTop="1" x14ac:dyDescent="0.15">
      <c r="A21" s="113"/>
      <c r="B21" s="490" t="s">
        <v>1692</v>
      </c>
      <c r="C21" s="491" t="s">
        <v>158</v>
      </c>
      <c r="D21" s="491">
        <v>3</v>
      </c>
      <c r="E21" s="503"/>
      <c r="F21" s="492">
        <v>1</v>
      </c>
      <c r="G21" s="492">
        <v>2</v>
      </c>
      <c r="H21" s="503"/>
      <c r="I21" s="492">
        <v>3</v>
      </c>
      <c r="J21" s="492">
        <v>3.5</v>
      </c>
      <c r="K21" s="503"/>
      <c r="L21" s="503"/>
      <c r="M21" s="493">
        <f>IFERROR(SUM(E21:L21),0)</f>
        <v>9.5</v>
      </c>
      <c r="N21" s="115"/>
      <c r="O21" s="542" t="s">
        <v>1693</v>
      </c>
      <c r="P21" s="109"/>
      <c r="Q21" s="122"/>
    </row>
    <row r="22" spans="1:17" ht="60" customHeight="1" x14ac:dyDescent="0.15">
      <c r="A22" s="113"/>
      <c r="B22" s="494" t="s">
        <v>1694</v>
      </c>
      <c r="C22" s="495" t="s">
        <v>158</v>
      </c>
      <c r="D22" s="495">
        <v>3</v>
      </c>
      <c r="E22" s="496">
        <v>4</v>
      </c>
      <c r="F22" s="496">
        <v>5</v>
      </c>
      <c r="G22" s="532"/>
      <c r="H22" s="505"/>
      <c r="I22" s="505"/>
      <c r="J22" s="505"/>
      <c r="K22" s="505"/>
      <c r="L22" s="505"/>
      <c r="M22" s="497">
        <f>IFERROR(SUM(E22:L22),0)</f>
        <v>9</v>
      </c>
      <c r="N22" s="115"/>
      <c r="O22" s="543" t="s">
        <v>1695</v>
      </c>
      <c r="P22" s="109"/>
      <c r="Q22" s="121"/>
    </row>
    <row r="23" spans="1:17" ht="60" customHeight="1" x14ac:dyDescent="0.15">
      <c r="A23" s="113"/>
      <c r="B23" s="494" t="s">
        <v>1696</v>
      </c>
      <c r="C23" s="495" t="s">
        <v>158</v>
      </c>
      <c r="D23" s="495">
        <v>3</v>
      </c>
      <c r="E23" s="505"/>
      <c r="F23" s="496">
        <v>7</v>
      </c>
      <c r="G23" s="496">
        <v>8</v>
      </c>
      <c r="H23" s="505"/>
      <c r="I23" s="496">
        <v>9</v>
      </c>
      <c r="J23" s="496">
        <v>9.5</v>
      </c>
      <c r="K23" s="505"/>
      <c r="L23" s="505"/>
      <c r="M23" s="497">
        <f>IFERROR(SUM(E23:L23),0)</f>
        <v>33.5</v>
      </c>
      <c r="N23" s="115"/>
      <c r="O23" s="543" t="s">
        <v>1697</v>
      </c>
      <c r="P23" s="109"/>
      <c r="Q23" s="117"/>
    </row>
    <row r="24" spans="1:17" ht="60" customHeight="1" x14ac:dyDescent="0.15">
      <c r="A24" s="113"/>
      <c r="B24" s="494" t="s">
        <v>1698</v>
      </c>
      <c r="C24" s="495" t="s">
        <v>158</v>
      </c>
      <c r="D24" s="495">
        <v>3</v>
      </c>
      <c r="E24" s="505"/>
      <c r="F24" s="533">
        <v>10</v>
      </c>
      <c r="G24" s="496">
        <v>10.5</v>
      </c>
      <c r="H24" s="505"/>
      <c r="I24" s="505"/>
      <c r="J24" s="505"/>
      <c r="K24" s="505"/>
      <c r="L24" s="505"/>
      <c r="M24" s="497">
        <f>IFERROR(SUM(E24:L24),0)</f>
        <v>20.5</v>
      </c>
      <c r="N24" s="115"/>
      <c r="O24" s="543" t="s">
        <v>1699</v>
      </c>
      <c r="P24" s="109"/>
      <c r="Q24" s="117"/>
    </row>
    <row r="25" spans="1:17" ht="60" customHeight="1" thickBot="1" x14ac:dyDescent="0.2">
      <c r="A25" s="113"/>
      <c r="B25" s="498" t="s">
        <v>1700</v>
      </c>
      <c r="C25" s="499" t="s">
        <v>158</v>
      </c>
      <c r="D25" s="499">
        <v>3</v>
      </c>
      <c r="E25" s="534"/>
      <c r="F25" s="534"/>
      <c r="G25" s="534"/>
      <c r="H25" s="534"/>
      <c r="I25" s="534"/>
      <c r="J25" s="534"/>
      <c r="K25" s="298">
        <v>11</v>
      </c>
      <c r="L25" s="534"/>
      <c r="M25" s="501">
        <f>IFERROR(SUM(E25:L25),0)</f>
        <v>11</v>
      </c>
      <c r="N25" s="115"/>
      <c r="O25" s="544" t="s">
        <v>1701</v>
      </c>
      <c r="P25" s="109"/>
      <c r="Q25" s="114"/>
    </row>
    <row r="26" spans="1:17" ht="26.25" customHeight="1" thickTop="1" thickBot="1" x14ac:dyDescent="0.2">
      <c r="A26" s="113"/>
      <c r="B26" s="124"/>
      <c r="C26" s="119"/>
      <c r="D26" s="119"/>
      <c r="E26" s="119"/>
      <c r="F26" s="119"/>
      <c r="G26" s="119"/>
      <c r="H26" s="151"/>
      <c r="I26" s="119"/>
      <c r="J26" s="119"/>
      <c r="K26" s="119"/>
      <c r="L26" s="119"/>
      <c r="M26" s="119"/>
      <c r="N26" s="115"/>
      <c r="O26" s="511"/>
      <c r="P26" s="109"/>
      <c r="Q26" s="108"/>
    </row>
    <row r="27" spans="1:17" ht="60" customHeight="1" thickTop="1" thickBot="1" x14ac:dyDescent="0.2">
      <c r="A27" s="113"/>
      <c r="B27" s="487" t="s">
        <v>1702</v>
      </c>
      <c r="C27" s="488"/>
      <c r="D27" s="488"/>
      <c r="E27" s="531"/>
      <c r="F27" s="531"/>
      <c r="G27" s="531"/>
      <c r="H27" s="531"/>
      <c r="I27" s="531"/>
      <c r="J27" s="531"/>
      <c r="K27" s="531"/>
      <c r="L27" s="531"/>
      <c r="M27" s="107"/>
      <c r="N27" s="107"/>
      <c r="O27" s="488"/>
      <c r="P27" s="109"/>
      <c r="Q27" s="107"/>
    </row>
    <row r="28" spans="1:17" ht="60" customHeight="1" thickTop="1" x14ac:dyDescent="0.15">
      <c r="A28" s="113"/>
      <c r="B28" s="490" t="s">
        <v>1703</v>
      </c>
      <c r="C28" s="491" t="s">
        <v>158</v>
      </c>
      <c r="D28" s="491">
        <v>3</v>
      </c>
      <c r="E28" s="492">
        <v>12</v>
      </c>
      <c r="F28" s="492">
        <v>13</v>
      </c>
      <c r="G28" s="492">
        <v>14</v>
      </c>
      <c r="H28" s="492">
        <v>15</v>
      </c>
      <c r="I28" s="492">
        <v>16</v>
      </c>
      <c r="J28" s="492">
        <v>16.5</v>
      </c>
      <c r="K28" s="492">
        <v>17</v>
      </c>
      <c r="L28" s="492">
        <v>18</v>
      </c>
      <c r="M28" s="123">
        <f t="shared" ref="M28:M48" si="1">IFERROR(SUM(E28:L28),0)</f>
        <v>121.5</v>
      </c>
      <c r="N28" s="115"/>
      <c r="O28" s="542" t="s">
        <v>1704</v>
      </c>
      <c r="P28" s="109"/>
      <c r="Q28" s="122"/>
    </row>
    <row r="29" spans="1:17" ht="60" customHeight="1" x14ac:dyDescent="0.15">
      <c r="A29" s="113"/>
      <c r="B29" s="494" t="s">
        <v>1705</v>
      </c>
      <c r="C29" s="495" t="s">
        <v>158</v>
      </c>
      <c r="D29" s="495">
        <v>3</v>
      </c>
      <c r="E29" s="496">
        <v>19</v>
      </c>
      <c r="F29" s="496">
        <v>20</v>
      </c>
      <c r="G29" s="496">
        <v>21</v>
      </c>
      <c r="H29" s="505"/>
      <c r="I29" s="496">
        <v>22</v>
      </c>
      <c r="J29" s="496">
        <v>22.5</v>
      </c>
      <c r="K29" s="496">
        <v>23</v>
      </c>
      <c r="L29" s="496">
        <v>24</v>
      </c>
      <c r="M29" s="120">
        <f t="shared" si="1"/>
        <v>151.5</v>
      </c>
      <c r="N29" s="115"/>
      <c r="O29" s="543" t="s">
        <v>1706</v>
      </c>
      <c r="P29" s="109"/>
      <c r="Q29" s="121"/>
    </row>
    <row r="30" spans="1:17" ht="60" customHeight="1" x14ac:dyDescent="0.15">
      <c r="A30" s="113"/>
      <c r="B30" s="494" t="s">
        <v>1707</v>
      </c>
      <c r="C30" s="495" t="s">
        <v>158</v>
      </c>
      <c r="D30" s="495">
        <v>3</v>
      </c>
      <c r="E30" s="505"/>
      <c r="F30" s="505"/>
      <c r="G30" s="505"/>
      <c r="H30" s="505"/>
      <c r="I30" s="505"/>
      <c r="J30" s="505"/>
      <c r="K30" s="496">
        <v>25</v>
      </c>
      <c r="L30" s="505"/>
      <c r="M30" s="302">
        <f t="shared" si="1"/>
        <v>25</v>
      </c>
      <c r="N30" s="115"/>
      <c r="O30" s="543" t="s">
        <v>1708</v>
      </c>
      <c r="P30" s="109"/>
      <c r="Q30" s="117"/>
    </row>
    <row r="31" spans="1:17" ht="60" customHeight="1" x14ac:dyDescent="0.15">
      <c r="A31" s="113"/>
      <c r="B31" s="494" t="s">
        <v>1709</v>
      </c>
      <c r="C31" s="495" t="s">
        <v>158</v>
      </c>
      <c r="D31" s="495">
        <v>3</v>
      </c>
      <c r="E31" s="505"/>
      <c r="F31" s="496">
        <v>26</v>
      </c>
      <c r="G31" s="496">
        <v>27</v>
      </c>
      <c r="H31" s="505"/>
      <c r="I31" s="505"/>
      <c r="J31" s="505"/>
      <c r="K31" s="505"/>
      <c r="L31" s="505"/>
      <c r="M31" s="302">
        <f t="shared" si="1"/>
        <v>53</v>
      </c>
      <c r="N31" s="115"/>
      <c r="O31" s="543" t="s">
        <v>1710</v>
      </c>
      <c r="P31" s="109"/>
      <c r="Q31" s="117"/>
    </row>
    <row r="32" spans="1:17" ht="60" customHeight="1" x14ac:dyDescent="0.15">
      <c r="A32" s="113"/>
      <c r="B32" s="494" t="s">
        <v>1711</v>
      </c>
      <c r="C32" s="495" t="s">
        <v>158</v>
      </c>
      <c r="D32" s="495">
        <v>3</v>
      </c>
      <c r="E32" s="496">
        <v>28</v>
      </c>
      <c r="F32" s="505"/>
      <c r="G32" s="505"/>
      <c r="H32" s="505"/>
      <c r="I32" s="505"/>
      <c r="J32" s="505"/>
      <c r="K32" s="505"/>
      <c r="L32" s="505"/>
      <c r="M32" s="302">
        <f t="shared" si="1"/>
        <v>28</v>
      </c>
      <c r="N32" s="115"/>
      <c r="O32" s="543" t="s">
        <v>1712</v>
      </c>
      <c r="P32" s="109"/>
      <c r="Q32" s="117"/>
    </row>
    <row r="33" spans="1:17" ht="60" customHeight="1" x14ac:dyDescent="0.15">
      <c r="A33" s="113"/>
      <c r="B33" s="494" t="s">
        <v>1713</v>
      </c>
      <c r="C33" s="495" t="s">
        <v>158</v>
      </c>
      <c r="D33" s="495">
        <v>3</v>
      </c>
      <c r="E33" s="505"/>
      <c r="F33" s="505"/>
      <c r="G33" s="505"/>
      <c r="H33" s="496">
        <v>29</v>
      </c>
      <c r="I33" s="505"/>
      <c r="J33" s="505"/>
      <c r="K33" s="505"/>
      <c r="L33" s="505"/>
      <c r="M33" s="302">
        <f t="shared" si="1"/>
        <v>29</v>
      </c>
      <c r="N33" s="115"/>
      <c r="O33" s="543" t="s">
        <v>1714</v>
      </c>
      <c r="P33" s="109"/>
      <c r="Q33" s="117"/>
    </row>
    <row r="34" spans="1:17" s="150" customFormat="1" ht="60" customHeight="1" x14ac:dyDescent="0.15">
      <c r="A34" s="147"/>
      <c r="B34" s="494" t="s">
        <v>1715</v>
      </c>
      <c r="C34" s="495" t="s">
        <v>158</v>
      </c>
      <c r="D34" s="495">
        <v>3</v>
      </c>
      <c r="E34" s="505"/>
      <c r="F34" s="505"/>
      <c r="G34" s="505"/>
      <c r="H34" s="496">
        <v>29.5</v>
      </c>
      <c r="I34" s="505"/>
      <c r="J34" s="505"/>
      <c r="K34" s="505"/>
      <c r="L34" s="505"/>
      <c r="M34" s="304">
        <f t="shared" si="1"/>
        <v>29.5</v>
      </c>
      <c r="N34" s="305"/>
      <c r="O34" s="543" t="s">
        <v>1716</v>
      </c>
      <c r="P34" s="148"/>
      <c r="Q34" s="149"/>
    </row>
    <row r="35" spans="1:17" ht="60" customHeight="1" x14ac:dyDescent="0.15">
      <c r="A35" s="113"/>
      <c r="B35" s="494" t="s">
        <v>1717</v>
      </c>
      <c r="C35" s="495" t="s">
        <v>158</v>
      </c>
      <c r="D35" s="495">
        <v>3</v>
      </c>
      <c r="E35" s="505"/>
      <c r="F35" s="505"/>
      <c r="G35" s="505"/>
      <c r="H35" s="505"/>
      <c r="I35" s="505"/>
      <c r="J35" s="505"/>
      <c r="K35" s="496">
        <v>30</v>
      </c>
      <c r="L35" s="505"/>
      <c r="M35" s="302">
        <f t="shared" si="1"/>
        <v>30</v>
      </c>
      <c r="N35" s="115"/>
      <c r="O35" s="543" t="s">
        <v>1718</v>
      </c>
      <c r="P35" s="109"/>
      <c r="Q35" s="117"/>
    </row>
    <row r="36" spans="1:17" ht="60" customHeight="1" x14ac:dyDescent="0.15">
      <c r="A36" s="113"/>
      <c r="B36" s="494" t="s">
        <v>1719</v>
      </c>
      <c r="C36" s="495" t="s">
        <v>158</v>
      </c>
      <c r="D36" s="495">
        <v>3</v>
      </c>
      <c r="E36" s="505"/>
      <c r="F36" s="505"/>
      <c r="G36" s="505"/>
      <c r="H36" s="505"/>
      <c r="I36" s="505"/>
      <c r="J36" s="505"/>
      <c r="K36" s="505"/>
      <c r="L36" s="496">
        <v>31</v>
      </c>
      <c r="M36" s="120">
        <f t="shared" si="1"/>
        <v>31</v>
      </c>
      <c r="N36" s="115"/>
      <c r="O36" s="543" t="s">
        <v>1720</v>
      </c>
      <c r="P36" s="109"/>
      <c r="Q36" s="117"/>
    </row>
    <row r="37" spans="1:17" ht="60" customHeight="1" x14ac:dyDescent="0.15">
      <c r="A37" s="113"/>
      <c r="B37" s="494" t="s">
        <v>1721</v>
      </c>
      <c r="C37" s="495" t="s">
        <v>158</v>
      </c>
      <c r="D37" s="495">
        <v>3</v>
      </c>
      <c r="E37" s="496">
        <v>32</v>
      </c>
      <c r="F37" s="496">
        <v>33</v>
      </c>
      <c r="G37" s="505"/>
      <c r="H37" s="505"/>
      <c r="I37" s="505"/>
      <c r="J37" s="505"/>
      <c r="K37" s="505"/>
      <c r="L37" s="505"/>
      <c r="M37" s="302">
        <f t="shared" si="1"/>
        <v>65</v>
      </c>
      <c r="N37" s="115"/>
      <c r="O37" s="543" t="s">
        <v>1722</v>
      </c>
      <c r="P37" s="109"/>
      <c r="Q37" s="117"/>
    </row>
    <row r="38" spans="1:17" ht="60" customHeight="1" x14ac:dyDescent="0.15">
      <c r="A38" s="113"/>
      <c r="B38" s="494" t="s">
        <v>1723</v>
      </c>
      <c r="C38" s="495" t="s">
        <v>158</v>
      </c>
      <c r="D38" s="495">
        <v>3</v>
      </c>
      <c r="E38" s="505"/>
      <c r="F38" s="496">
        <v>34</v>
      </c>
      <c r="G38" s="496">
        <v>35</v>
      </c>
      <c r="H38" s="505"/>
      <c r="I38" s="505"/>
      <c r="J38" s="505"/>
      <c r="K38" s="505"/>
      <c r="L38" s="505"/>
      <c r="M38" s="302">
        <f t="shared" si="1"/>
        <v>69</v>
      </c>
      <c r="N38" s="115"/>
      <c r="O38" s="543" t="s">
        <v>1724</v>
      </c>
      <c r="P38" s="109"/>
      <c r="Q38" s="117"/>
    </row>
    <row r="39" spans="1:17" ht="60" customHeight="1" x14ac:dyDescent="0.15">
      <c r="A39" s="113"/>
      <c r="B39" s="494" t="s">
        <v>1725</v>
      </c>
      <c r="C39" s="495" t="s">
        <v>158</v>
      </c>
      <c r="D39" s="495">
        <v>3</v>
      </c>
      <c r="E39" s="496">
        <v>36</v>
      </c>
      <c r="F39" s="496">
        <v>37</v>
      </c>
      <c r="G39" s="496">
        <v>38</v>
      </c>
      <c r="H39" s="496">
        <v>39</v>
      </c>
      <c r="I39" s="496">
        <v>40</v>
      </c>
      <c r="J39" s="496">
        <v>40.5</v>
      </c>
      <c r="K39" s="505"/>
      <c r="L39" s="505"/>
      <c r="M39" s="302">
        <f t="shared" si="1"/>
        <v>230.5</v>
      </c>
      <c r="N39" s="115"/>
      <c r="O39" s="543" t="s">
        <v>1726</v>
      </c>
      <c r="P39" s="109"/>
      <c r="Q39" s="117"/>
    </row>
    <row r="40" spans="1:17" ht="60" customHeight="1" x14ac:dyDescent="0.15">
      <c r="A40" s="113"/>
      <c r="B40" s="494" t="s">
        <v>1727</v>
      </c>
      <c r="C40" s="495" t="s">
        <v>158</v>
      </c>
      <c r="D40" s="495">
        <v>3</v>
      </c>
      <c r="E40" s="505"/>
      <c r="F40" s="496">
        <v>41</v>
      </c>
      <c r="G40" s="496">
        <v>42</v>
      </c>
      <c r="H40" s="496">
        <v>42.5</v>
      </c>
      <c r="I40" s="505"/>
      <c r="J40" s="505"/>
      <c r="K40" s="505"/>
      <c r="L40" s="505"/>
      <c r="M40" s="302">
        <f t="shared" si="1"/>
        <v>125.5</v>
      </c>
      <c r="N40" s="115"/>
      <c r="O40" s="543" t="s">
        <v>1728</v>
      </c>
      <c r="P40" s="109"/>
      <c r="Q40" s="117"/>
    </row>
    <row r="41" spans="1:17" ht="60" customHeight="1" x14ac:dyDescent="0.15">
      <c r="A41" s="113"/>
      <c r="B41" s="494" t="s">
        <v>1729</v>
      </c>
      <c r="C41" s="495" t="s">
        <v>158</v>
      </c>
      <c r="D41" s="495">
        <v>3</v>
      </c>
      <c r="E41" s="496">
        <v>43</v>
      </c>
      <c r="F41" s="496">
        <v>44</v>
      </c>
      <c r="G41" s="496">
        <v>45</v>
      </c>
      <c r="H41" s="496">
        <v>45.5</v>
      </c>
      <c r="I41" s="496">
        <v>46</v>
      </c>
      <c r="J41" s="496">
        <v>46.5</v>
      </c>
      <c r="K41" s="505"/>
      <c r="L41" s="505"/>
      <c r="M41" s="302">
        <f t="shared" si="1"/>
        <v>270</v>
      </c>
      <c r="N41" s="115"/>
      <c r="O41" s="543" t="s">
        <v>1730</v>
      </c>
      <c r="P41" s="109"/>
      <c r="Q41" s="117"/>
    </row>
    <row r="42" spans="1:17" ht="60" customHeight="1" x14ac:dyDescent="0.15">
      <c r="A42" s="113"/>
      <c r="B42" s="494" t="s">
        <v>1731</v>
      </c>
      <c r="C42" s="495" t="s">
        <v>158</v>
      </c>
      <c r="D42" s="495">
        <v>3</v>
      </c>
      <c r="E42" s="496">
        <v>47</v>
      </c>
      <c r="F42" s="496">
        <v>48</v>
      </c>
      <c r="G42" s="496">
        <v>49</v>
      </c>
      <c r="H42" s="496">
        <v>50</v>
      </c>
      <c r="I42" s="496">
        <v>51</v>
      </c>
      <c r="J42" s="496">
        <v>51.5</v>
      </c>
      <c r="K42" s="505"/>
      <c r="L42" s="505"/>
      <c r="M42" s="302">
        <f t="shared" si="1"/>
        <v>296.5</v>
      </c>
      <c r="N42" s="115"/>
      <c r="O42" s="543" t="s">
        <v>1732</v>
      </c>
      <c r="P42" s="109"/>
      <c r="Q42" s="117"/>
    </row>
    <row r="43" spans="1:17" ht="60" customHeight="1" x14ac:dyDescent="0.15">
      <c r="A43" s="113"/>
      <c r="B43" s="494" t="s">
        <v>1733</v>
      </c>
      <c r="C43" s="495" t="s">
        <v>158</v>
      </c>
      <c r="D43" s="495">
        <v>3</v>
      </c>
      <c r="E43" s="496">
        <v>52</v>
      </c>
      <c r="F43" s="496">
        <v>53</v>
      </c>
      <c r="G43" s="496">
        <v>54</v>
      </c>
      <c r="H43" s="496">
        <v>55</v>
      </c>
      <c r="I43" s="496">
        <v>56</v>
      </c>
      <c r="J43" s="496">
        <v>56.5</v>
      </c>
      <c r="K43" s="505"/>
      <c r="L43" s="505"/>
      <c r="M43" s="302">
        <f t="shared" si="1"/>
        <v>326.5</v>
      </c>
      <c r="N43" s="115"/>
      <c r="O43" s="543" t="s">
        <v>1734</v>
      </c>
      <c r="P43" s="109"/>
      <c r="Q43" s="117"/>
    </row>
    <row r="44" spans="1:17" ht="60" customHeight="1" x14ac:dyDescent="0.15">
      <c r="A44" s="113"/>
      <c r="B44" s="494" t="s">
        <v>1735</v>
      </c>
      <c r="C44" s="495" t="s">
        <v>158</v>
      </c>
      <c r="D44" s="495">
        <v>3</v>
      </c>
      <c r="E44" s="496">
        <v>57</v>
      </c>
      <c r="F44" s="496">
        <v>58</v>
      </c>
      <c r="G44" s="505"/>
      <c r="H44" s="505"/>
      <c r="I44" s="505"/>
      <c r="J44" s="505"/>
      <c r="K44" s="505"/>
      <c r="L44" s="505"/>
      <c r="M44" s="302">
        <f t="shared" si="1"/>
        <v>115</v>
      </c>
      <c r="N44" s="115"/>
      <c r="O44" s="543" t="s">
        <v>1736</v>
      </c>
      <c r="P44" s="109"/>
      <c r="Q44" s="117"/>
    </row>
    <row r="45" spans="1:17" ht="60" customHeight="1" x14ac:dyDescent="0.15">
      <c r="A45" s="113"/>
      <c r="B45" s="494" t="s">
        <v>1737</v>
      </c>
      <c r="C45" s="495" t="s">
        <v>158</v>
      </c>
      <c r="D45" s="495">
        <v>3</v>
      </c>
      <c r="E45" s="505"/>
      <c r="F45" s="505"/>
      <c r="G45" s="505"/>
      <c r="H45" s="505"/>
      <c r="I45" s="496">
        <v>63</v>
      </c>
      <c r="J45" s="505"/>
      <c r="K45" s="505"/>
      <c r="L45" s="505"/>
      <c r="M45" s="302">
        <f t="shared" si="1"/>
        <v>63</v>
      </c>
      <c r="N45" s="115"/>
      <c r="O45" s="543" t="s">
        <v>1738</v>
      </c>
      <c r="P45" s="109"/>
      <c r="Q45" s="117"/>
    </row>
    <row r="46" spans="1:17" ht="60" customHeight="1" x14ac:dyDescent="0.15">
      <c r="A46" s="113"/>
      <c r="B46" s="494" t="s">
        <v>1739</v>
      </c>
      <c r="C46" s="495" t="s">
        <v>158</v>
      </c>
      <c r="D46" s="495">
        <v>3</v>
      </c>
      <c r="E46" s="496">
        <v>64</v>
      </c>
      <c r="F46" s="496">
        <v>65</v>
      </c>
      <c r="G46" s="496">
        <v>66</v>
      </c>
      <c r="H46" s="496">
        <v>67</v>
      </c>
      <c r="I46" s="505"/>
      <c r="J46" s="505"/>
      <c r="K46" s="505"/>
      <c r="L46" s="505"/>
      <c r="M46" s="302">
        <f t="shared" si="1"/>
        <v>262</v>
      </c>
      <c r="N46" s="115"/>
      <c r="O46" s="543" t="s">
        <v>1740</v>
      </c>
      <c r="P46" s="109"/>
      <c r="Q46" s="117"/>
    </row>
    <row r="47" spans="1:17" ht="60" customHeight="1" x14ac:dyDescent="0.15">
      <c r="A47" s="113"/>
      <c r="B47" s="494" t="s">
        <v>1741</v>
      </c>
      <c r="C47" s="495" t="s">
        <v>158</v>
      </c>
      <c r="D47" s="495">
        <v>3</v>
      </c>
      <c r="E47" s="496">
        <v>68</v>
      </c>
      <c r="F47" s="496">
        <v>69</v>
      </c>
      <c r="G47" s="496">
        <v>70</v>
      </c>
      <c r="H47" s="496">
        <v>71</v>
      </c>
      <c r="I47" s="505"/>
      <c r="J47" s="505"/>
      <c r="K47" s="505"/>
      <c r="L47" s="505"/>
      <c r="M47" s="303">
        <f t="shared" si="1"/>
        <v>278</v>
      </c>
      <c r="N47" s="115"/>
      <c r="O47" s="543" t="s">
        <v>1742</v>
      </c>
      <c r="P47" s="109"/>
      <c r="Q47" s="117"/>
    </row>
    <row r="48" spans="1:17" ht="60" customHeight="1" thickBot="1" x14ac:dyDescent="0.2">
      <c r="A48" s="113"/>
      <c r="B48" s="498" t="s">
        <v>1743</v>
      </c>
      <c r="C48" s="499" t="s">
        <v>158</v>
      </c>
      <c r="D48" s="499">
        <v>3</v>
      </c>
      <c r="E48" s="298">
        <v>72</v>
      </c>
      <c r="F48" s="298">
        <v>73</v>
      </c>
      <c r="G48" s="298">
        <v>74</v>
      </c>
      <c r="H48" s="298">
        <v>75</v>
      </c>
      <c r="I48" s="298">
        <v>76</v>
      </c>
      <c r="J48" s="298">
        <v>76.5</v>
      </c>
      <c r="K48" s="298">
        <v>77</v>
      </c>
      <c r="L48" s="298">
        <v>78</v>
      </c>
      <c r="M48" s="116">
        <f t="shared" si="1"/>
        <v>601.5</v>
      </c>
      <c r="N48" s="115"/>
      <c r="O48" s="544" t="s">
        <v>1744</v>
      </c>
      <c r="P48" s="109"/>
      <c r="Q48" s="114"/>
    </row>
    <row r="49" spans="1:17" ht="26.25" customHeight="1" thickTop="1" thickBot="1" x14ac:dyDescent="0.2">
      <c r="A49" s="113"/>
      <c r="B49" s="112"/>
      <c r="C49" s="555"/>
      <c r="D49" s="555"/>
      <c r="E49" s="110"/>
      <c r="F49" s="110"/>
      <c r="G49" s="110"/>
      <c r="H49" s="110"/>
      <c r="I49" s="110"/>
      <c r="J49" s="110"/>
      <c r="K49" s="110"/>
      <c r="L49" s="110"/>
      <c r="M49" s="110"/>
      <c r="N49" s="110"/>
      <c r="O49" s="531"/>
      <c r="P49" s="109"/>
      <c r="Q49" s="108"/>
    </row>
    <row r="50" spans="1:17" ht="60" customHeight="1" thickTop="1" thickBot="1" x14ac:dyDescent="0.2">
      <c r="A50" s="113"/>
      <c r="B50" s="487" t="s">
        <v>1745</v>
      </c>
      <c r="C50" s="488"/>
      <c r="D50" s="488"/>
      <c r="E50" s="531"/>
      <c r="F50" s="531"/>
      <c r="G50" s="531"/>
      <c r="H50" s="531"/>
      <c r="I50" s="531"/>
      <c r="J50" s="531"/>
      <c r="K50" s="531"/>
      <c r="L50" s="531"/>
      <c r="M50" s="531"/>
      <c r="N50" s="107"/>
      <c r="O50" s="531"/>
      <c r="P50" s="109"/>
      <c r="Q50" s="107"/>
    </row>
    <row r="51" spans="1:17" ht="60" customHeight="1" thickTop="1" x14ac:dyDescent="0.15">
      <c r="A51" s="113"/>
      <c r="B51" s="490" t="s">
        <v>1746</v>
      </c>
      <c r="C51" s="491" t="s">
        <v>158</v>
      </c>
      <c r="D51" s="491">
        <v>3</v>
      </c>
      <c r="E51" s="492"/>
      <c r="F51" s="492"/>
      <c r="G51" s="492"/>
      <c r="H51" s="492"/>
      <c r="I51" s="492"/>
      <c r="J51" s="492"/>
      <c r="K51" s="535"/>
      <c r="L51" s="536"/>
      <c r="M51" s="493">
        <f t="shared" ref="M51:M59" si="2">IFERROR(SUM(E51:L51),0)</f>
        <v>0</v>
      </c>
      <c r="N51" s="115"/>
      <c r="O51" s="542" t="s">
        <v>1747</v>
      </c>
      <c r="P51" s="109"/>
      <c r="Q51" s="122"/>
    </row>
    <row r="52" spans="1:17" ht="60" customHeight="1" x14ac:dyDescent="0.15">
      <c r="A52" s="113"/>
      <c r="B52" s="494" t="s">
        <v>1748</v>
      </c>
      <c r="C52" s="495" t="s">
        <v>158</v>
      </c>
      <c r="D52" s="495">
        <v>3</v>
      </c>
      <c r="E52" s="496"/>
      <c r="F52" s="496"/>
      <c r="G52" s="496"/>
      <c r="H52" s="496"/>
      <c r="I52" s="505"/>
      <c r="J52" s="505"/>
      <c r="K52" s="537"/>
      <c r="L52" s="538"/>
      <c r="M52" s="497">
        <f t="shared" si="2"/>
        <v>0</v>
      </c>
      <c r="N52" s="115"/>
      <c r="O52" s="543" t="s">
        <v>1749</v>
      </c>
      <c r="P52" s="109"/>
      <c r="Q52" s="121"/>
    </row>
    <row r="53" spans="1:17" ht="60" customHeight="1" x14ac:dyDescent="0.15">
      <c r="A53" s="113"/>
      <c r="B53" s="494" t="s">
        <v>1750</v>
      </c>
      <c r="C53" s="495" t="s">
        <v>158</v>
      </c>
      <c r="D53" s="495">
        <v>3</v>
      </c>
      <c r="E53" s="496"/>
      <c r="F53" s="496"/>
      <c r="G53" s="496"/>
      <c r="H53" s="496"/>
      <c r="I53" s="496"/>
      <c r="J53" s="496"/>
      <c r="K53" s="537"/>
      <c r="L53" s="538"/>
      <c r="M53" s="497">
        <f t="shared" si="2"/>
        <v>0</v>
      </c>
      <c r="N53" s="115"/>
      <c r="O53" s="543" t="s">
        <v>1751</v>
      </c>
      <c r="P53" s="109"/>
      <c r="Q53" s="117"/>
    </row>
    <row r="54" spans="1:17" ht="60" customHeight="1" x14ac:dyDescent="0.15">
      <c r="A54" s="113"/>
      <c r="B54" s="494" t="s">
        <v>1752</v>
      </c>
      <c r="C54" s="495" t="s">
        <v>158</v>
      </c>
      <c r="D54" s="495">
        <v>3</v>
      </c>
      <c r="E54" s="496"/>
      <c r="F54" s="496"/>
      <c r="G54" s="496"/>
      <c r="H54" s="505"/>
      <c r="I54" s="496"/>
      <c r="J54" s="496"/>
      <c r="K54" s="537"/>
      <c r="L54" s="538"/>
      <c r="M54" s="497">
        <f t="shared" si="2"/>
        <v>0</v>
      </c>
      <c r="N54" s="115"/>
      <c r="O54" s="543" t="s">
        <v>1753</v>
      </c>
      <c r="P54" s="109"/>
      <c r="Q54" s="117"/>
    </row>
    <row r="55" spans="1:17" ht="60" customHeight="1" x14ac:dyDescent="0.15">
      <c r="A55" s="113"/>
      <c r="B55" s="494" t="s">
        <v>1754</v>
      </c>
      <c r="C55" s="495" t="s">
        <v>158</v>
      </c>
      <c r="D55" s="495">
        <v>3</v>
      </c>
      <c r="E55" s="496"/>
      <c r="F55" s="496"/>
      <c r="G55" s="496"/>
      <c r="H55" s="496"/>
      <c r="I55" s="496"/>
      <c r="J55" s="496"/>
      <c r="K55" s="537"/>
      <c r="L55" s="538"/>
      <c r="M55" s="497">
        <f t="shared" si="2"/>
        <v>0</v>
      </c>
      <c r="N55" s="108"/>
      <c r="O55" s="543" t="s">
        <v>1755</v>
      </c>
      <c r="P55" s="109"/>
      <c r="Q55" s="117"/>
    </row>
    <row r="56" spans="1:17" ht="60" customHeight="1" x14ac:dyDescent="0.15">
      <c r="A56" s="113"/>
      <c r="B56" s="494" t="s">
        <v>1756</v>
      </c>
      <c r="C56" s="495" t="s">
        <v>158</v>
      </c>
      <c r="D56" s="495">
        <v>3</v>
      </c>
      <c r="E56" s="496"/>
      <c r="F56" s="496"/>
      <c r="G56" s="505"/>
      <c r="H56" s="505"/>
      <c r="I56" s="505"/>
      <c r="J56" s="505"/>
      <c r="K56" s="537"/>
      <c r="L56" s="538"/>
      <c r="M56" s="497">
        <f t="shared" si="2"/>
        <v>0</v>
      </c>
      <c r="N56" s="108"/>
      <c r="O56" s="543" t="s">
        <v>1757</v>
      </c>
      <c r="P56" s="109"/>
      <c r="Q56" s="117"/>
    </row>
    <row r="57" spans="1:17" ht="60" customHeight="1" x14ac:dyDescent="0.15">
      <c r="A57" s="113"/>
      <c r="B57" s="494" t="s">
        <v>1758</v>
      </c>
      <c r="C57" s="495" t="s">
        <v>158</v>
      </c>
      <c r="D57" s="495">
        <v>3</v>
      </c>
      <c r="E57" s="496"/>
      <c r="F57" s="496"/>
      <c r="G57" s="496"/>
      <c r="H57" s="496"/>
      <c r="I57" s="505"/>
      <c r="J57" s="505"/>
      <c r="K57" s="537"/>
      <c r="L57" s="538"/>
      <c r="M57" s="497">
        <f t="shared" si="2"/>
        <v>0</v>
      </c>
      <c r="N57" s="108"/>
      <c r="O57" s="543" t="s">
        <v>1759</v>
      </c>
      <c r="P57" s="109"/>
      <c r="Q57" s="117"/>
    </row>
    <row r="58" spans="1:17" ht="60" customHeight="1" x14ac:dyDescent="0.15">
      <c r="A58" s="113"/>
      <c r="B58" s="494" t="s">
        <v>1760</v>
      </c>
      <c r="C58" s="495" t="s">
        <v>158</v>
      </c>
      <c r="D58" s="495">
        <v>3</v>
      </c>
      <c r="E58" s="505"/>
      <c r="F58" s="505"/>
      <c r="G58" s="505"/>
      <c r="H58" s="505"/>
      <c r="I58" s="496"/>
      <c r="J58" s="537"/>
      <c r="K58" s="537"/>
      <c r="L58" s="538"/>
      <c r="M58" s="497">
        <f>IFERROR(SUM(E58:L58),0)</f>
        <v>0</v>
      </c>
      <c r="N58" s="108"/>
      <c r="O58" s="543" t="s">
        <v>1761</v>
      </c>
      <c r="P58" s="109"/>
      <c r="Q58" s="117"/>
    </row>
    <row r="59" spans="1:17" ht="60" customHeight="1" thickBot="1" x14ac:dyDescent="0.2">
      <c r="A59" s="113"/>
      <c r="B59" s="498" t="s">
        <v>1762</v>
      </c>
      <c r="C59" s="499" t="s">
        <v>158</v>
      </c>
      <c r="D59" s="499">
        <v>3</v>
      </c>
      <c r="E59" s="298"/>
      <c r="F59" s="298"/>
      <c r="G59" s="298"/>
      <c r="H59" s="298"/>
      <c r="I59" s="298"/>
      <c r="J59" s="298"/>
      <c r="K59" s="539"/>
      <c r="L59" s="540"/>
      <c r="M59" s="501">
        <f t="shared" si="2"/>
        <v>0</v>
      </c>
      <c r="N59" s="108"/>
      <c r="O59" s="544" t="s">
        <v>1763</v>
      </c>
      <c r="P59" s="109"/>
      <c r="Q59" s="114"/>
    </row>
    <row r="60" spans="1:17" ht="26.25" customHeight="1" thickTop="1" thickBot="1" x14ac:dyDescent="0.2">
      <c r="A60" s="113"/>
      <c r="B60" s="129"/>
      <c r="C60" s="128"/>
      <c r="D60" s="128"/>
      <c r="E60" s="127"/>
      <c r="F60" s="127"/>
      <c r="G60" s="127"/>
      <c r="H60" s="127"/>
      <c r="I60" s="119"/>
      <c r="J60" s="119"/>
      <c r="K60" s="119"/>
      <c r="L60" s="119"/>
      <c r="M60" s="119"/>
      <c r="N60" s="108"/>
      <c r="O60" s="531"/>
      <c r="P60" s="109"/>
      <c r="Q60" s="126"/>
    </row>
    <row r="61" spans="1:17" ht="60" customHeight="1" thickTop="1" thickBot="1" x14ac:dyDescent="0.2">
      <c r="A61" s="113"/>
      <c r="B61" s="487" t="s">
        <v>1764</v>
      </c>
      <c r="C61" s="488"/>
      <c r="D61" s="488"/>
      <c r="E61" s="531"/>
      <c r="F61" s="531"/>
      <c r="G61" s="531"/>
      <c r="H61" s="531"/>
      <c r="I61" s="531"/>
      <c r="J61" s="531"/>
      <c r="K61" s="531"/>
      <c r="L61" s="531"/>
      <c r="M61" s="531"/>
      <c r="N61" s="107"/>
      <c r="O61" s="531"/>
      <c r="P61" s="109"/>
      <c r="Q61" s="126"/>
    </row>
    <row r="62" spans="1:17" ht="60" customHeight="1" thickTop="1" x14ac:dyDescent="0.15">
      <c r="A62" s="113"/>
      <c r="B62" s="490" t="s">
        <v>1765</v>
      </c>
      <c r="C62" s="491" t="s">
        <v>158</v>
      </c>
      <c r="D62" s="491">
        <v>3</v>
      </c>
      <c r="E62" s="503"/>
      <c r="F62" s="492">
        <f xml:space="preserve"> Outputs!$F$11</f>
        <v>0</v>
      </c>
      <c r="G62" s="492">
        <f xml:space="preserve"> Outputs!$F$12</f>
        <v>0</v>
      </c>
      <c r="H62" s="503"/>
      <c r="I62" s="492">
        <f xml:space="preserve"> Outputs!$F$14</f>
        <v>0</v>
      </c>
      <c r="J62" s="492">
        <f xml:space="preserve"> Outputs!$F$15</f>
        <v>0</v>
      </c>
      <c r="K62" s="503"/>
      <c r="L62" s="503"/>
      <c r="M62" s="493">
        <f>IFERROR(SUM(E62:L62),0)</f>
        <v>0</v>
      </c>
      <c r="N62" s="115"/>
      <c r="O62" s="542" t="s">
        <v>1766</v>
      </c>
      <c r="P62" s="109"/>
      <c r="Q62" s="122"/>
    </row>
    <row r="63" spans="1:17" ht="60" customHeight="1" x14ac:dyDescent="0.15">
      <c r="A63" s="113"/>
      <c r="B63" s="494" t="s">
        <v>1767</v>
      </c>
      <c r="C63" s="495" t="s">
        <v>158</v>
      </c>
      <c r="D63" s="495">
        <v>3</v>
      </c>
      <c r="E63" s="496">
        <f xml:space="preserve"> Outputs!$F$17</f>
        <v>0</v>
      </c>
      <c r="F63" s="496">
        <f xml:space="preserve"> Outputs!$F$18</f>
        <v>0</v>
      </c>
      <c r="G63" s="532"/>
      <c r="H63" s="505"/>
      <c r="I63" s="505"/>
      <c r="J63" s="505"/>
      <c r="K63" s="505"/>
      <c r="L63" s="505"/>
      <c r="M63" s="497">
        <f>IFERROR(SUM(E63:L63),0)</f>
        <v>0</v>
      </c>
      <c r="N63" s="115"/>
      <c r="O63" s="543" t="s">
        <v>1768</v>
      </c>
      <c r="P63" s="109"/>
      <c r="Q63" s="117"/>
    </row>
    <row r="64" spans="1:17" ht="60" customHeight="1" x14ac:dyDescent="0.15">
      <c r="A64" s="113"/>
      <c r="B64" s="494" t="s">
        <v>1769</v>
      </c>
      <c r="C64" s="495" t="s">
        <v>158</v>
      </c>
      <c r="D64" s="495">
        <v>3</v>
      </c>
      <c r="E64" s="505"/>
      <c r="F64" s="496">
        <f xml:space="preserve"> Outputs!$F$25</f>
        <v>0</v>
      </c>
      <c r="G64" s="496">
        <f xml:space="preserve"> Outputs!$F$26</f>
        <v>0</v>
      </c>
      <c r="H64" s="505"/>
      <c r="I64" s="496">
        <f xml:space="preserve"> Outputs!$F$28</f>
        <v>0</v>
      </c>
      <c r="J64" s="496">
        <f xml:space="preserve"> Outputs!$F$29</f>
        <v>0</v>
      </c>
      <c r="K64" s="505"/>
      <c r="L64" s="505"/>
      <c r="M64" s="497">
        <f>IFERROR(SUM(E64:L64),0)</f>
        <v>0</v>
      </c>
      <c r="N64" s="115"/>
      <c r="O64" s="543" t="s">
        <v>1770</v>
      </c>
      <c r="P64" s="109"/>
      <c r="Q64" s="117"/>
    </row>
    <row r="65" spans="1:17" ht="60" customHeight="1" x14ac:dyDescent="0.15">
      <c r="A65" s="113"/>
      <c r="B65" s="494" t="s">
        <v>1771</v>
      </c>
      <c r="C65" s="495" t="s">
        <v>158</v>
      </c>
      <c r="D65" s="495">
        <v>3</v>
      </c>
      <c r="E65" s="505"/>
      <c r="F65" s="541">
        <f xml:space="preserve"> Outputs!$F$32</f>
        <v>0</v>
      </c>
      <c r="G65" s="496">
        <f xml:space="preserve"> Outputs!$F$33</f>
        <v>0</v>
      </c>
      <c r="H65" s="505"/>
      <c r="I65" s="505"/>
      <c r="J65" s="505"/>
      <c r="K65" s="505"/>
      <c r="L65" s="505"/>
      <c r="M65" s="497">
        <f>IFERROR(SUM(E65:L65),0)</f>
        <v>0</v>
      </c>
      <c r="N65" s="115"/>
      <c r="O65" s="543" t="s">
        <v>1772</v>
      </c>
      <c r="P65" s="109"/>
      <c r="Q65" s="117"/>
    </row>
    <row r="66" spans="1:17" ht="60" customHeight="1" thickBot="1" x14ac:dyDescent="0.2">
      <c r="A66" s="113"/>
      <c r="B66" s="498" t="s">
        <v>1773</v>
      </c>
      <c r="C66" s="499" t="s">
        <v>158</v>
      </c>
      <c r="D66" s="499">
        <v>3</v>
      </c>
      <c r="E66" s="534"/>
      <c r="F66" s="534"/>
      <c r="G66" s="534"/>
      <c r="H66" s="534"/>
      <c r="I66" s="534"/>
      <c r="J66" s="534"/>
      <c r="K66" s="298">
        <f xml:space="preserve"> Outputs!$F$38</f>
        <v>-0.3420403299888089</v>
      </c>
      <c r="L66" s="534"/>
      <c r="M66" s="501">
        <f>IFERROR(SUM(E66:L66),0)</f>
        <v>-0.3420403299888089</v>
      </c>
      <c r="N66" s="115"/>
      <c r="O66" s="544" t="s">
        <v>1774</v>
      </c>
      <c r="P66" s="109"/>
      <c r="Q66" s="114"/>
    </row>
    <row r="67" spans="1:17" ht="26.25" customHeight="1" thickTop="1" thickBot="1" x14ac:dyDescent="0.2">
      <c r="A67" s="113"/>
      <c r="B67" s="124"/>
      <c r="C67" s="119"/>
      <c r="D67" s="119"/>
      <c r="E67" s="119"/>
      <c r="F67" s="119"/>
      <c r="G67" s="119"/>
      <c r="H67" s="119"/>
      <c r="I67" s="119"/>
      <c r="J67" s="119"/>
      <c r="K67" s="119"/>
      <c r="L67" s="119"/>
      <c r="M67" s="119"/>
      <c r="N67" s="115"/>
      <c r="O67" s="511"/>
      <c r="P67" s="109"/>
      <c r="Q67" s="108"/>
    </row>
    <row r="68" spans="1:17" ht="60" customHeight="1" thickTop="1" thickBot="1" x14ac:dyDescent="0.2">
      <c r="A68" s="113"/>
      <c r="B68" s="487" t="s">
        <v>1775</v>
      </c>
      <c r="C68" s="488"/>
      <c r="D68" s="488"/>
      <c r="E68" s="531"/>
      <c r="F68" s="531"/>
      <c r="G68" s="531"/>
      <c r="H68" s="531"/>
      <c r="I68" s="531"/>
      <c r="J68" s="531"/>
      <c r="K68" s="531"/>
      <c r="L68" s="531"/>
      <c r="M68" s="531"/>
      <c r="N68" s="107"/>
      <c r="O68" s="488"/>
      <c r="P68" s="109"/>
      <c r="Q68" s="107"/>
    </row>
    <row r="69" spans="1:17" ht="60" customHeight="1" thickTop="1" x14ac:dyDescent="0.15">
      <c r="A69" s="113"/>
      <c r="B69" s="490" t="s">
        <v>1776</v>
      </c>
      <c r="C69" s="491" t="s">
        <v>158</v>
      </c>
      <c r="D69" s="491">
        <v>3</v>
      </c>
      <c r="E69" s="492">
        <f xml:space="preserve"> Outputs!$F$40</f>
        <v>0.9384561863305646</v>
      </c>
      <c r="F69" s="492">
        <f xml:space="preserve"> Outputs!$F$41</f>
        <v>74.47908147169359</v>
      </c>
      <c r="G69" s="492">
        <f xml:space="preserve"> Outputs!$F$42</f>
        <v>16.874517793059304</v>
      </c>
      <c r="H69" s="492">
        <f xml:space="preserve"> Outputs!$F$43</f>
        <v>4.6711756356948664</v>
      </c>
      <c r="I69" s="492">
        <f xml:space="preserve"> Outputs!$F$44</f>
        <v>0</v>
      </c>
      <c r="J69" s="492">
        <f xml:space="preserve"> Outputs!$F$45</f>
        <v>0</v>
      </c>
      <c r="K69" s="492">
        <f xml:space="preserve"> Outputs!$F$46</f>
        <v>37.444937281304973</v>
      </c>
      <c r="L69" s="492">
        <f xml:space="preserve"> Outputs!$F$47</f>
        <v>0</v>
      </c>
      <c r="M69" s="493">
        <f t="shared" ref="M69:M89" si="3">IFERROR(SUM(E69:L69),0)</f>
        <v>134.4081683680833</v>
      </c>
      <c r="N69" s="115"/>
      <c r="O69" s="542" t="s">
        <v>1777</v>
      </c>
      <c r="P69" s="109"/>
      <c r="Q69" s="122"/>
    </row>
    <row r="70" spans="1:17" ht="60" customHeight="1" x14ac:dyDescent="0.15">
      <c r="A70" s="113"/>
      <c r="B70" s="494" t="s">
        <v>1778</v>
      </c>
      <c r="C70" s="495" t="s">
        <v>158</v>
      </c>
      <c r="D70" s="495">
        <v>3</v>
      </c>
      <c r="E70" s="496">
        <f xml:space="preserve"> Outputs!$F$49</f>
        <v>0</v>
      </c>
      <c r="F70" s="496">
        <f xml:space="preserve"> Outputs!$F$50</f>
        <v>0</v>
      </c>
      <c r="G70" s="496">
        <f xml:space="preserve"> Outputs!$F$51</f>
        <v>0</v>
      </c>
      <c r="H70" s="505"/>
      <c r="I70" s="496">
        <f xml:space="preserve"> Outputs!$F$53</f>
        <v>0</v>
      </c>
      <c r="J70" s="496">
        <f xml:space="preserve"> Outputs!$F$54</f>
        <v>0</v>
      </c>
      <c r="K70" s="496">
        <f xml:space="preserve"> Outputs!$F$55</f>
        <v>0</v>
      </c>
      <c r="L70" s="496">
        <f xml:space="preserve"> Outputs!$F$56</f>
        <v>0</v>
      </c>
      <c r="M70" s="497">
        <f t="shared" si="3"/>
        <v>0</v>
      </c>
      <c r="N70" s="115"/>
      <c r="O70" s="543" t="s">
        <v>1779</v>
      </c>
      <c r="P70" s="109"/>
      <c r="Q70" s="121"/>
    </row>
    <row r="71" spans="1:17" ht="60" customHeight="1" x14ac:dyDescent="0.15">
      <c r="A71" s="113"/>
      <c r="B71" s="494" t="s">
        <v>1780</v>
      </c>
      <c r="C71" s="495" t="s">
        <v>158</v>
      </c>
      <c r="D71" s="495">
        <v>3</v>
      </c>
      <c r="E71" s="505"/>
      <c r="F71" s="505"/>
      <c r="G71" s="505"/>
      <c r="H71" s="505"/>
      <c r="I71" s="505"/>
      <c r="J71" s="505"/>
      <c r="K71" s="496">
        <f xml:space="preserve"> Outputs!$F$64</f>
        <v>5.1828954320967258</v>
      </c>
      <c r="L71" s="505"/>
      <c r="M71" s="497">
        <f t="shared" si="3"/>
        <v>5.1828954320967258</v>
      </c>
      <c r="N71" s="115"/>
      <c r="O71" s="543" t="s">
        <v>1781</v>
      </c>
      <c r="P71" s="109"/>
      <c r="Q71" s="117"/>
    </row>
    <row r="72" spans="1:17" ht="60" customHeight="1" x14ac:dyDescent="0.15">
      <c r="A72" s="113"/>
      <c r="B72" s="494" t="s">
        <v>1782</v>
      </c>
      <c r="C72" s="495" t="s">
        <v>158</v>
      </c>
      <c r="D72" s="495">
        <v>3</v>
      </c>
      <c r="E72" s="505"/>
      <c r="F72" s="496">
        <f xml:space="preserve"> Outputs!$F$68</f>
        <v>1.2392658780309731</v>
      </c>
      <c r="G72" s="496">
        <f xml:space="preserve"> Outputs!$F$69</f>
        <v>1.2392658780309731</v>
      </c>
      <c r="H72" s="505"/>
      <c r="I72" s="505"/>
      <c r="J72" s="505"/>
      <c r="K72" s="505"/>
      <c r="L72" s="505"/>
      <c r="M72" s="497">
        <f t="shared" si="3"/>
        <v>2.4785317560619462</v>
      </c>
      <c r="N72" s="115"/>
      <c r="O72" s="543" t="s">
        <v>1783</v>
      </c>
      <c r="P72" s="109"/>
      <c r="Q72" s="117"/>
    </row>
    <row r="73" spans="1:17" ht="60" customHeight="1" x14ac:dyDescent="0.15">
      <c r="A73" s="113"/>
      <c r="B73" s="494" t="s">
        <v>1784</v>
      </c>
      <c r="C73" s="495" t="s">
        <v>158</v>
      </c>
      <c r="D73" s="495">
        <v>3</v>
      </c>
      <c r="E73" s="496">
        <f xml:space="preserve"> Outputs!$F$76</f>
        <v>0</v>
      </c>
      <c r="F73" s="505"/>
      <c r="G73" s="505"/>
      <c r="H73" s="505"/>
      <c r="I73" s="505"/>
      <c r="J73" s="505"/>
      <c r="K73" s="505"/>
      <c r="L73" s="505"/>
      <c r="M73" s="497">
        <f t="shared" si="3"/>
        <v>0</v>
      </c>
      <c r="N73" s="115"/>
      <c r="O73" s="543" t="s">
        <v>1785</v>
      </c>
      <c r="P73" s="109"/>
      <c r="Q73" s="117"/>
    </row>
    <row r="74" spans="1:17" ht="60" customHeight="1" x14ac:dyDescent="0.15">
      <c r="A74" s="113"/>
      <c r="B74" s="494" t="s">
        <v>1786</v>
      </c>
      <c r="C74" s="495" t="s">
        <v>158</v>
      </c>
      <c r="D74" s="495">
        <v>3</v>
      </c>
      <c r="E74" s="505"/>
      <c r="F74" s="505"/>
      <c r="G74" s="505"/>
      <c r="H74" s="496">
        <f xml:space="preserve"> Outputs!$F$88</f>
        <v>0</v>
      </c>
      <c r="I74" s="505"/>
      <c r="J74" s="505"/>
      <c r="K74" s="505"/>
      <c r="L74" s="505"/>
      <c r="M74" s="497">
        <f t="shared" si="3"/>
        <v>0</v>
      </c>
      <c r="N74" s="115"/>
      <c r="O74" s="543" t="s">
        <v>1787</v>
      </c>
      <c r="P74" s="109"/>
      <c r="Q74" s="117"/>
    </row>
    <row r="75" spans="1:17" s="156" customFormat="1" ht="60" customHeight="1" x14ac:dyDescent="0.15">
      <c r="A75" s="152"/>
      <c r="B75" s="494" t="s">
        <v>1788</v>
      </c>
      <c r="C75" s="495" t="s">
        <v>158</v>
      </c>
      <c r="D75" s="495">
        <v>3</v>
      </c>
      <c r="E75" s="505"/>
      <c r="F75" s="505"/>
      <c r="G75" s="505"/>
      <c r="H75" s="496">
        <f xml:space="preserve"> Outputs!$F$97</f>
        <v>0</v>
      </c>
      <c r="I75" s="505"/>
      <c r="J75" s="505"/>
      <c r="K75" s="505"/>
      <c r="L75" s="505"/>
      <c r="M75" s="497">
        <f t="shared" si="3"/>
        <v>0</v>
      </c>
      <c r="N75" s="153"/>
      <c r="O75" s="543" t="s">
        <v>1789</v>
      </c>
      <c r="P75" s="154"/>
      <c r="Q75" s="155"/>
    </row>
    <row r="76" spans="1:17" ht="60" customHeight="1" x14ac:dyDescent="0.15">
      <c r="A76" s="113"/>
      <c r="B76" s="494" t="s">
        <v>1790</v>
      </c>
      <c r="C76" s="495" t="s">
        <v>158</v>
      </c>
      <c r="D76" s="495">
        <v>3</v>
      </c>
      <c r="E76" s="505"/>
      <c r="F76" s="505"/>
      <c r="G76" s="505"/>
      <c r="H76" s="505"/>
      <c r="I76" s="505"/>
      <c r="J76" s="505"/>
      <c r="K76" s="496">
        <f xml:space="preserve"> Outputs!$F$109</f>
        <v>14.945255165564276</v>
      </c>
      <c r="L76" s="505"/>
      <c r="M76" s="497">
        <f t="shared" si="3"/>
        <v>14.945255165564276</v>
      </c>
      <c r="N76" s="115"/>
      <c r="O76" s="543" t="s">
        <v>1791</v>
      </c>
      <c r="P76" s="109"/>
      <c r="Q76" s="117"/>
    </row>
    <row r="77" spans="1:17" ht="60" customHeight="1" x14ac:dyDescent="0.15">
      <c r="A77" s="113"/>
      <c r="B77" s="494" t="s">
        <v>1792</v>
      </c>
      <c r="C77" s="495" t="s">
        <v>158</v>
      </c>
      <c r="D77" s="495">
        <v>3</v>
      </c>
      <c r="E77" s="505"/>
      <c r="F77" s="505"/>
      <c r="G77" s="505"/>
      <c r="H77" s="505"/>
      <c r="I77" s="505"/>
      <c r="J77" s="505"/>
      <c r="K77" s="505"/>
      <c r="L77" s="496">
        <f xml:space="preserve"> Outputs!$F$119</f>
        <v>0</v>
      </c>
      <c r="M77" s="497">
        <f t="shared" si="3"/>
        <v>0</v>
      </c>
      <c r="N77" s="115"/>
      <c r="O77" s="543" t="s">
        <v>1793</v>
      </c>
      <c r="P77" s="109"/>
      <c r="Q77" s="117"/>
    </row>
    <row r="78" spans="1:17" ht="60" customHeight="1" x14ac:dyDescent="0.15">
      <c r="A78" s="113"/>
      <c r="B78" s="494" t="s">
        <v>1794</v>
      </c>
      <c r="C78" s="495" t="s">
        <v>158</v>
      </c>
      <c r="D78" s="495">
        <v>3</v>
      </c>
      <c r="E78" s="496">
        <f xml:space="preserve"> Outputs!$F$121</f>
        <v>0</v>
      </c>
      <c r="F78" s="496">
        <f xml:space="preserve"> Outputs!$F$122</f>
        <v>0</v>
      </c>
      <c r="G78" s="505"/>
      <c r="H78" s="505"/>
      <c r="I78" s="505"/>
      <c r="J78" s="505"/>
      <c r="K78" s="505"/>
      <c r="L78" s="505"/>
      <c r="M78" s="497">
        <f t="shared" si="3"/>
        <v>0</v>
      </c>
      <c r="N78" s="115"/>
      <c r="O78" s="543" t="s">
        <v>1795</v>
      </c>
      <c r="P78" s="109"/>
      <c r="Q78" s="117"/>
    </row>
    <row r="79" spans="1:17" ht="60" customHeight="1" x14ac:dyDescent="0.15">
      <c r="A79" s="113"/>
      <c r="B79" s="494" t="s">
        <v>1796</v>
      </c>
      <c r="C79" s="495" t="s">
        <v>158</v>
      </c>
      <c r="D79" s="495">
        <v>3</v>
      </c>
      <c r="E79" s="505"/>
      <c r="F79" s="496">
        <f xml:space="preserve"> Outputs!$F$131</f>
        <v>74.755957547899129</v>
      </c>
      <c r="G79" s="496">
        <f xml:space="preserve"> Outputs!$F$132</f>
        <v>22.175899431026846</v>
      </c>
      <c r="H79" s="505"/>
      <c r="I79" s="505"/>
      <c r="J79" s="505"/>
      <c r="K79" s="505"/>
      <c r="L79" s="505"/>
      <c r="M79" s="497">
        <f t="shared" si="3"/>
        <v>96.931856978925978</v>
      </c>
      <c r="N79" s="115"/>
      <c r="O79" s="543" t="s">
        <v>1797</v>
      </c>
      <c r="P79" s="109"/>
      <c r="Q79" s="117"/>
    </row>
    <row r="80" spans="1:17" ht="60" customHeight="1" x14ac:dyDescent="0.15">
      <c r="A80" s="113"/>
      <c r="B80" s="494" t="s">
        <v>1798</v>
      </c>
      <c r="C80" s="495" t="s">
        <v>158</v>
      </c>
      <c r="D80" s="495">
        <v>3</v>
      </c>
      <c r="E80" s="496">
        <f xml:space="preserve"> Outputs!$F$139</f>
        <v>3.0821812424542929</v>
      </c>
      <c r="F80" s="496">
        <f xml:space="preserve"> Outputs!$F$140</f>
        <v>17.081358003741634</v>
      </c>
      <c r="G80" s="496">
        <f xml:space="preserve"> Outputs!$F$141</f>
        <v>34.810033821232409</v>
      </c>
      <c r="H80" s="496">
        <f xml:space="preserve"> Outputs!$F$142</f>
        <v>2.2070206608587664</v>
      </c>
      <c r="I80" s="496">
        <f xml:space="preserve"> Outputs!$F$143</f>
        <v>0</v>
      </c>
      <c r="J80" s="496">
        <f xml:space="preserve"> Outputs!$F$144</f>
        <v>0</v>
      </c>
      <c r="K80" s="505"/>
      <c r="L80" s="505"/>
      <c r="M80" s="497">
        <f t="shared" si="3"/>
        <v>57.1805937282871</v>
      </c>
      <c r="N80" s="115"/>
      <c r="O80" s="543" t="s">
        <v>1799</v>
      </c>
      <c r="P80" s="109"/>
      <c r="Q80" s="117"/>
    </row>
    <row r="81" spans="1:17" ht="60" customHeight="1" x14ac:dyDescent="0.15">
      <c r="A81" s="113"/>
      <c r="B81" s="494" t="s">
        <v>1727</v>
      </c>
      <c r="C81" s="495" t="s">
        <v>158</v>
      </c>
      <c r="D81" s="495">
        <v>3</v>
      </c>
      <c r="E81" s="505"/>
      <c r="F81" s="496">
        <f xml:space="preserve"> Outputs!$F$149</f>
        <v>0</v>
      </c>
      <c r="G81" s="496">
        <f xml:space="preserve"> Outputs!$F$150</f>
        <v>0</v>
      </c>
      <c r="H81" s="505"/>
      <c r="I81" s="505"/>
      <c r="J81" s="505"/>
      <c r="K81" s="505"/>
      <c r="L81" s="505"/>
      <c r="M81" s="497">
        <f t="shared" si="3"/>
        <v>0</v>
      </c>
      <c r="N81" s="115"/>
      <c r="O81" s="543" t="s">
        <v>1800</v>
      </c>
      <c r="P81" s="109"/>
      <c r="Q81" s="117"/>
    </row>
    <row r="82" spans="1:17" ht="60" customHeight="1" x14ac:dyDescent="0.15">
      <c r="A82" s="113"/>
      <c r="B82" s="494" t="s">
        <v>1801</v>
      </c>
      <c r="C82" s="495" t="s">
        <v>158</v>
      </c>
      <c r="D82" s="495">
        <v>3</v>
      </c>
      <c r="E82" s="496">
        <f xml:space="preserve"> Outputs!$F$157</f>
        <v>-14.198869988604518</v>
      </c>
      <c r="F82" s="496">
        <f xml:space="preserve"> Outputs!$F$158</f>
        <v>181.88245245612319</v>
      </c>
      <c r="G82" s="496">
        <f xml:space="preserve"> Outputs!$F$159</f>
        <v>59.460785359751469</v>
      </c>
      <c r="H82" s="496">
        <f xml:space="preserve"> Outputs!$F$160</f>
        <v>0</v>
      </c>
      <c r="I82" s="496">
        <f xml:space="preserve"> Outputs!$F$161</f>
        <v>0</v>
      </c>
      <c r="J82" s="496">
        <f xml:space="preserve"> Outputs!$F$162</f>
        <v>0</v>
      </c>
      <c r="K82" s="505"/>
      <c r="L82" s="505"/>
      <c r="M82" s="497">
        <f t="shared" si="3"/>
        <v>227.14436782727014</v>
      </c>
      <c r="N82" s="115"/>
      <c r="O82" s="543" t="s">
        <v>1802</v>
      </c>
      <c r="P82" s="109"/>
      <c r="Q82" s="117"/>
    </row>
    <row r="83" spans="1:17" ht="60" customHeight="1" x14ac:dyDescent="0.15">
      <c r="A83" s="113"/>
      <c r="B83" s="494" t="s">
        <v>1803</v>
      </c>
      <c r="C83" s="495" t="s">
        <v>158</v>
      </c>
      <c r="D83" s="495">
        <v>3</v>
      </c>
      <c r="E83" s="496">
        <f xml:space="preserve"> Outputs!$F$166</f>
        <v>-6.6056157403357147</v>
      </c>
      <c r="F83" s="496">
        <f xml:space="preserve"> Outputs!$F$167</f>
        <v>-55.681977843373417</v>
      </c>
      <c r="G83" s="496">
        <f xml:space="preserve"> Outputs!$F$168</f>
        <v>-79.782911386445818</v>
      </c>
      <c r="H83" s="496">
        <f xml:space="preserve"> Outputs!$F$169</f>
        <v>-14.623911218525647</v>
      </c>
      <c r="I83" s="496">
        <f xml:space="preserve"> Outputs!$F$170</f>
        <v>0</v>
      </c>
      <c r="J83" s="496">
        <f xml:space="preserve"> Outputs!$F$171</f>
        <v>0</v>
      </c>
      <c r="K83" s="505"/>
      <c r="L83" s="505"/>
      <c r="M83" s="497">
        <f t="shared" si="3"/>
        <v>-156.69441618868061</v>
      </c>
      <c r="N83" s="115"/>
      <c r="O83" s="543" t="s">
        <v>1804</v>
      </c>
      <c r="P83" s="109"/>
      <c r="Q83" s="117"/>
    </row>
    <row r="84" spans="1:17" ht="60" customHeight="1" x14ac:dyDescent="0.15">
      <c r="A84" s="113"/>
      <c r="B84" s="494" t="s">
        <v>1805</v>
      </c>
      <c r="C84" s="495" t="s">
        <v>158</v>
      </c>
      <c r="D84" s="495">
        <v>3</v>
      </c>
      <c r="E84" s="496">
        <f xml:space="preserve"> Outputs!$F$175</f>
        <v>2.8019336189314328</v>
      </c>
      <c r="F84" s="496">
        <f xml:space="preserve"> Outputs!$F$176</f>
        <v>19.48042661368796</v>
      </c>
      <c r="G84" s="496">
        <f xml:space="preserve"> Outputs!$F$177</f>
        <v>35.878452552697745</v>
      </c>
      <c r="H84" s="496">
        <f xml:space="preserve"> Outputs!$F$178</f>
        <v>3.4155621761921813</v>
      </c>
      <c r="I84" s="496">
        <f xml:space="preserve"> Outputs!$F$179</f>
        <v>0</v>
      </c>
      <c r="J84" s="496">
        <f xml:space="preserve"> Outputs!$F$180</f>
        <v>0</v>
      </c>
      <c r="K84" s="505"/>
      <c r="L84" s="505"/>
      <c r="M84" s="497">
        <f t="shared" si="3"/>
        <v>61.576374961509316</v>
      </c>
      <c r="N84" s="115"/>
      <c r="O84" s="543" t="s">
        <v>1806</v>
      </c>
      <c r="P84" s="109"/>
      <c r="Q84" s="117"/>
    </row>
    <row r="85" spans="1:17" ht="60" customHeight="1" x14ac:dyDescent="0.15">
      <c r="A85" s="113"/>
      <c r="B85" s="494" t="s">
        <v>1807</v>
      </c>
      <c r="C85" s="495" t="s">
        <v>158</v>
      </c>
      <c r="D85" s="495">
        <v>3</v>
      </c>
      <c r="E85" s="496">
        <f xml:space="preserve"> Outputs!$F$184</f>
        <v>-6.8855455893646234</v>
      </c>
      <c r="F85" s="496">
        <f xml:space="preserve"> Outputs!$F$185</f>
        <v>0</v>
      </c>
      <c r="G85" s="505"/>
      <c r="H85" s="505"/>
      <c r="I85" s="505"/>
      <c r="J85" s="505"/>
      <c r="K85" s="505"/>
      <c r="L85" s="505"/>
      <c r="M85" s="497">
        <f t="shared" si="3"/>
        <v>-6.8855455893646234</v>
      </c>
      <c r="N85" s="115"/>
      <c r="O85" s="543" t="s">
        <v>1808</v>
      </c>
      <c r="P85" s="109"/>
      <c r="Q85" s="117"/>
    </row>
    <row r="86" spans="1:17" ht="60" customHeight="1" x14ac:dyDescent="0.15">
      <c r="A86" s="113"/>
      <c r="B86" s="494" t="s">
        <v>1809</v>
      </c>
      <c r="C86" s="495" t="s">
        <v>158</v>
      </c>
      <c r="D86" s="495">
        <v>3</v>
      </c>
      <c r="E86" s="505"/>
      <c r="F86" s="505"/>
      <c r="G86" s="505"/>
      <c r="H86" s="505"/>
      <c r="I86" s="496">
        <f xml:space="preserve"> Outputs!$F$197</f>
        <v>0</v>
      </c>
      <c r="J86" s="505"/>
      <c r="K86" s="505"/>
      <c r="L86" s="505"/>
      <c r="M86" s="497">
        <f t="shared" si="3"/>
        <v>0</v>
      </c>
      <c r="N86" s="115"/>
      <c r="O86" s="543" t="s">
        <v>1810</v>
      </c>
      <c r="P86" s="109"/>
      <c r="Q86" s="117"/>
    </row>
    <row r="87" spans="1:17" ht="60" customHeight="1" x14ac:dyDescent="0.15">
      <c r="A87" s="113"/>
      <c r="B87" s="494" t="s">
        <v>1811</v>
      </c>
      <c r="C87" s="495" t="s">
        <v>158</v>
      </c>
      <c r="D87" s="495">
        <v>3</v>
      </c>
      <c r="E87" s="496">
        <f xml:space="preserve"> Outputs!$F$202</f>
        <v>0</v>
      </c>
      <c r="F87" s="496">
        <f xml:space="preserve"> Outputs!$F$203</f>
        <v>0</v>
      </c>
      <c r="G87" s="496">
        <f xml:space="preserve"> Outputs!$F$204</f>
        <v>0</v>
      </c>
      <c r="H87" s="496">
        <f xml:space="preserve"> Outputs!$F$205</f>
        <v>0</v>
      </c>
      <c r="I87" s="505"/>
      <c r="J87" s="505"/>
      <c r="K87" s="505"/>
      <c r="L87" s="505"/>
      <c r="M87" s="497">
        <f t="shared" si="3"/>
        <v>0</v>
      </c>
      <c r="N87" s="115"/>
      <c r="O87" s="543" t="s">
        <v>1812</v>
      </c>
      <c r="P87" s="109"/>
      <c r="Q87" s="117"/>
    </row>
    <row r="88" spans="1:17" ht="60" customHeight="1" x14ac:dyDescent="0.15">
      <c r="A88" s="113"/>
      <c r="B88" s="494" t="s">
        <v>1813</v>
      </c>
      <c r="C88" s="495" t="s">
        <v>158</v>
      </c>
      <c r="D88" s="495">
        <v>3</v>
      </c>
      <c r="E88" s="496">
        <f xml:space="preserve"> Outputs!$F$211</f>
        <v>0.13203397016413471</v>
      </c>
      <c r="F88" s="496">
        <f xml:space="preserve"> Outputs!$F$212</f>
        <v>0</v>
      </c>
      <c r="G88" s="496">
        <f xml:space="preserve"> Outputs!$F$213</f>
        <v>0.64501977107821684</v>
      </c>
      <c r="H88" s="496">
        <f xml:space="preserve"> Outputs!$F$214</f>
        <v>0</v>
      </c>
      <c r="I88" s="505"/>
      <c r="J88" s="505"/>
      <c r="K88" s="505"/>
      <c r="L88" s="505"/>
      <c r="M88" s="497">
        <f t="shared" si="3"/>
        <v>0.77705374124235149</v>
      </c>
      <c r="N88" s="115"/>
      <c r="O88" s="543" t="s">
        <v>1814</v>
      </c>
      <c r="P88" s="109"/>
      <c r="Q88" s="117"/>
    </row>
    <row r="89" spans="1:17" ht="60" customHeight="1" thickBot="1" x14ac:dyDescent="0.2">
      <c r="A89" s="113"/>
      <c r="B89" s="498" t="s">
        <v>1815</v>
      </c>
      <c r="C89" s="499" t="s">
        <v>158</v>
      </c>
      <c r="D89" s="499">
        <v>3</v>
      </c>
      <c r="E89" s="298">
        <f xml:space="preserve"> Outputs!$F$220</f>
        <v>0</v>
      </c>
      <c r="F89" s="298">
        <f xml:space="preserve"> Outputs!$F$221</f>
        <v>0</v>
      </c>
      <c r="G89" s="298">
        <f xml:space="preserve"> Outputs!$F$222</f>
        <v>0</v>
      </c>
      <c r="H89" s="298">
        <f xml:space="preserve"> Outputs!$F$223</f>
        <v>0</v>
      </c>
      <c r="I89" s="298">
        <f xml:space="preserve"> Outputs!$F$224</f>
        <v>0</v>
      </c>
      <c r="J89" s="298">
        <f xml:space="preserve"> Outputs!$F$225</f>
        <v>0</v>
      </c>
      <c r="K89" s="298">
        <f xml:space="preserve"> Outputs!$F$226</f>
        <v>0</v>
      </c>
      <c r="L89" s="298">
        <f xml:space="preserve"> Outputs!$F$227</f>
        <v>0</v>
      </c>
      <c r="M89" s="501">
        <f t="shared" si="3"/>
        <v>0</v>
      </c>
      <c r="N89" s="115"/>
      <c r="O89" s="544" t="s">
        <v>1816</v>
      </c>
      <c r="P89" s="109"/>
      <c r="Q89" s="114"/>
    </row>
    <row r="90" spans="1:17" ht="26.25" customHeight="1" thickTop="1" x14ac:dyDescent="0.15">
      <c r="A90" s="113"/>
      <c r="B90" s="112"/>
      <c r="C90" s="555"/>
      <c r="D90" s="555"/>
      <c r="E90" s="111"/>
      <c r="F90" s="110"/>
      <c r="G90" s="110"/>
      <c r="H90" s="110"/>
      <c r="I90" s="110"/>
      <c r="J90" s="110"/>
      <c r="K90" s="110"/>
      <c r="L90" s="110"/>
      <c r="M90" s="110"/>
      <c r="N90" s="110"/>
      <c r="O90" s="110"/>
      <c r="P90" s="109"/>
      <c r="Q90" s="108"/>
    </row>
    <row r="91" spans="1:17" ht="14.25" customHeight="1" x14ac:dyDescent="0.15">
      <c r="Q91" s="107"/>
    </row>
    <row r="92" spans="1:17" ht="14.25" customHeight="1" x14ac:dyDescent="0.15"/>
    <row r="93" spans="1:17" ht="14.25" hidden="1" customHeight="1" x14ac:dyDescent="0.15"/>
    <row r="94" spans="1:17" ht="14.25" hidden="1" customHeight="1" x14ac:dyDescent="0.15"/>
    <row r="95" spans="1:17" ht="14.25" hidden="1" customHeight="1" x14ac:dyDescent="0.15"/>
    <row r="96" spans="1:17" ht="14.25" hidden="1" customHeight="1" x14ac:dyDescent="0.15"/>
    <row r="97" ht="14.25" hidden="1" customHeight="1" x14ac:dyDescent="0.15"/>
    <row r="98" ht="14.25" hidden="1" customHeight="1" x14ac:dyDescent="0.15"/>
    <row r="99" ht="14.25" hidden="1" customHeight="1" x14ac:dyDescent="0.15"/>
    <row r="100" ht="14.25" hidden="1" customHeight="1" x14ac:dyDescent="0.15"/>
    <row r="101" ht="14.25" hidden="1" customHeight="1" x14ac:dyDescent="0.15"/>
    <row r="102" ht="14.25" hidden="1" customHeight="1" x14ac:dyDescent="0.15"/>
    <row r="103" ht="14.25" hidden="1" customHeight="1" x14ac:dyDescent="0.15"/>
    <row r="104" ht="14.25" hidden="1" customHeight="1" x14ac:dyDescent="0.15"/>
    <row r="105" ht="14.25" hidden="1" customHeight="1" x14ac:dyDescent="0.15"/>
    <row r="106" ht="14.25" hidden="1" customHeight="1" x14ac:dyDescent="0.15"/>
    <row r="107" ht="14.25" hidden="1" customHeight="1" x14ac:dyDescent="0.15"/>
    <row r="108" ht="14.25" hidden="1" customHeight="1" x14ac:dyDescent="0.15"/>
    <row r="109" ht="14.25" hidden="1" customHeight="1" x14ac:dyDescent="0.15"/>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86"/>
  <sheetViews>
    <sheetView showGridLines="0" topLeftCell="A4" zoomScale="90" zoomScaleNormal="90" workbookViewId="0">
      <selection activeCell="A4" sqref="A4"/>
    </sheetView>
  </sheetViews>
  <sheetFormatPr defaultColWidth="0" defaultRowHeight="14.25" zeroHeight="1" x14ac:dyDescent="0.2"/>
  <cols>
    <col min="1" max="1" width="3.83203125" style="310" customWidth="1"/>
    <col min="2" max="2" width="78.1640625" style="310" customWidth="1"/>
    <col min="3" max="3" width="7.1640625" style="310" customWidth="1"/>
    <col min="4" max="5" width="8.5" style="310" customWidth="1"/>
    <col min="6" max="10" width="14.6640625" style="310" customWidth="1"/>
    <col min="11" max="11" width="4.83203125" style="310" customWidth="1"/>
    <col min="12" max="12" width="14" style="310" customWidth="1"/>
    <col min="13" max="13" width="5.33203125" style="310" customWidth="1"/>
    <col min="14" max="14" width="34.5" style="310" bestFit="1" customWidth="1"/>
    <col min="15" max="15" width="4.83203125" style="310" customWidth="1"/>
    <col min="16" max="21" width="0" style="310" hidden="1" customWidth="1"/>
    <col min="22" max="16384" width="12" style="310" hidden="1"/>
  </cols>
  <sheetData>
    <row r="1" spans="1:15" ht="10.5" customHeight="1" x14ac:dyDescent="0.2"/>
    <row r="2" spans="1:15" ht="19.5" customHeight="1" x14ac:dyDescent="0.2">
      <c r="B2" s="560" t="s">
        <v>1817</v>
      </c>
      <c r="C2" s="560"/>
      <c r="D2" s="560"/>
      <c r="E2" s="560"/>
      <c r="F2" s="560"/>
      <c r="G2" s="560"/>
      <c r="H2" s="560"/>
      <c r="I2" s="560"/>
      <c r="J2" s="560"/>
    </row>
    <row r="3" spans="1:15" ht="7.5" customHeight="1" x14ac:dyDescent="0.2"/>
    <row r="4" spans="1:15" ht="19.5" customHeight="1" x14ac:dyDescent="0.2">
      <c r="B4" s="308" t="s">
        <v>1818</v>
      </c>
      <c r="C4" s="308"/>
      <c r="D4" s="308"/>
      <c r="E4" s="308"/>
      <c r="F4" s="308"/>
      <c r="G4" s="308"/>
      <c r="H4" s="308"/>
      <c r="I4" s="308"/>
      <c r="J4" s="308"/>
      <c r="K4" s="308"/>
      <c r="L4" s="308"/>
      <c r="M4" s="308"/>
      <c r="N4" s="308"/>
      <c r="O4" s="308"/>
    </row>
    <row r="5" spans="1:15" ht="9.75" customHeight="1" thickBot="1" x14ac:dyDescent="0.25"/>
    <row r="6" spans="1:15" ht="32.25" customHeight="1" thickTop="1" thickBot="1" x14ac:dyDescent="0.25">
      <c r="B6" s="561" t="s">
        <v>1491</v>
      </c>
      <c r="C6" s="562"/>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25">
      <c r="A7" s="310"/>
    </row>
    <row r="8" spans="1:15" s="143" customFormat="1" ht="16.5" customHeight="1" thickTop="1" thickBot="1" x14ac:dyDescent="0.25">
      <c r="A8" s="310"/>
      <c r="B8" s="563" t="s">
        <v>1820</v>
      </c>
      <c r="C8" s="564"/>
      <c r="D8" s="313"/>
      <c r="E8" s="313"/>
      <c r="F8" s="314"/>
      <c r="G8" s="314"/>
      <c r="H8" s="315"/>
      <c r="I8" s="315"/>
      <c r="J8" s="315"/>
      <c r="K8" s="315"/>
      <c r="L8" s="315"/>
      <c r="M8" s="315"/>
      <c r="N8" s="315"/>
    </row>
    <row r="9" spans="1:15" s="143" customFormat="1" ht="16.5" customHeight="1" thickTop="1" x14ac:dyDescent="0.2">
      <c r="A9" s="310"/>
      <c r="B9" s="316" t="s">
        <v>1431</v>
      </c>
      <c r="C9" s="317"/>
      <c r="D9" s="318" t="s">
        <v>158</v>
      </c>
      <c r="E9" s="319">
        <v>3</v>
      </c>
      <c r="F9" s="337">
        <f xml:space="preserve"> Outputs!S252</f>
        <v>0.82210228874064739</v>
      </c>
      <c r="G9" s="337">
        <f xml:space="preserve"> Outputs!T252</f>
        <v>0.82210228874064739</v>
      </c>
      <c r="H9" s="337">
        <f xml:space="preserve"> Outputs!U252</f>
        <v>0.82210228874064739</v>
      </c>
      <c r="I9" s="337">
        <f xml:space="preserve"> Outputs!V252</f>
        <v>0.82210228874064739</v>
      </c>
      <c r="J9" s="338">
        <f xml:space="preserve"> Outputs!W252</f>
        <v>0.82210228874064739</v>
      </c>
      <c r="L9" s="350" t="s">
        <v>1446</v>
      </c>
      <c r="M9" s="357"/>
      <c r="N9" s="350" t="s">
        <v>1821</v>
      </c>
    </row>
    <row r="10" spans="1:15" s="143" customFormat="1" ht="15.75" customHeight="1" x14ac:dyDescent="0.2">
      <c r="A10" s="310"/>
      <c r="B10" s="320" t="s">
        <v>1432</v>
      </c>
      <c r="C10" s="321"/>
      <c r="D10" s="322" t="s">
        <v>158</v>
      </c>
      <c r="E10" s="322">
        <v>3</v>
      </c>
      <c r="F10" s="339">
        <f xml:space="preserve"> Outputs!S253</f>
        <v>20.923789774671093</v>
      </c>
      <c r="G10" s="339">
        <f xml:space="preserve"> Outputs!T253</f>
        <v>20.923789774671093</v>
      </c>
      <c r="H10" s="339">
        <f xml:space="preserve"> Outputs!U253</f>
        <v>20.923789774671093</v>
      </c>
      <c r="I10" s="339">
        <f xml:space="preserve"> Outputs!V253</f>
        <v>20.923789774671093</v>
      </c>
      <c r="J10" s="340">
        <f xml:space="preserve"> Outputs!W253</f>
        <v>20.923789774671093</v>
      </c>
      <c r="L10" s="351" t="s">
        <v>1447</v>
      </c>
      <c r="M10" s="357"/>
      <c r="N10" s="351" t="s">
        <v>1822</v>
      </c>
    </row>
    <row r="11" spans="1:15" s="143" customFormat="1" ht="15.75" customHeight="1" x14ac:dyDescent="0.2">
      <c r="A11" s="310"/>
      <c r="B11" s="320" t="s">
        <v>1433</v>
      </c>
      <c r="C11" s="321"/>
      <c r="D11" s="322" t="s">
        <v>158</v>
      </c>
      <c r="E11" s="322">
        <v>3</v>
      </c>
      <c r="F11" s="339">
        <f xml:space="preserve"> Outputs!S254</f>
        <v>11.866982663506834</v>
      </c>
      <c r="G11" s="339">
        <f xml:space="preserve"> Outputs!T254</f>
        <v>11.866982663506834</v>
      </c>
      <c r="H11" s="339">
        <f xml:space="preserve"> Outputs!U254</f>
        <v>11.866982663506834</v>
      </c>
      <c r="I11" s="339">
        <f xml:space="preserve"> Outputs!V254</f>
        <v>11.866982663506834</v>
      </c>
      <c r="J11" s="340">
        <f xml:space="preserve"> Outputs!W254</f>
        <v>11.866982663506834</v>
      </c>
      <c r="L11" s="351" t="s">
        <v>1448</v>
      </c>
      <c r="M11" s="357"/>
      <c r="N11" s="351" t="s">
        <v>1823</v>
      </c>
    </row>
    <row r="12" spans="1:15" s="143" customFormat="1" ht="15.75" customHeight="1" x14ac:dyDescent="0.2">
      <c r="A12" s="310"/>
      <c r="B12" s="320" t="s">
        <v>1434</v>
      </c>
      <c r="C12" s="321"/>
      <c r="D12" s="322" t="s">
        <v>158</v>
      </c>
      <c r="E12" s="322">
        <v>3</v>
      </c>
      <c r="F12" s="339">
        <f xml:space="preserve"> Outputs!S255</f>
        <v>1.7773884567446054</v>
      </c>
      <c r="G12" s="339">
        <f xml:space="preserve"> Outputs!T255</f>
        <v>1.7773884567446054</v>
      </c>
      <c r="H12" s="339">
        <f xml:space="preserve"> Outputs!U255</f>
        <v>1.7773884567446054</v>
      </c>
      <c r="I12" s="339">
        <f xml:space="preserve"> Outputs!V255</f>
        <v>1.7773884567446054</v>
      </c>
      <c r="J12" s="340">
        <f xml:space="preserve"> Outputs!W255</f>
        <v>1.7773884567446054</v>
      </c>
      <c r="L12" s="351" t="s">
        <v>1449</v>
      </c>
      <c r="M12" s="357"/>
      <c r="N12" s="351" t="s">
        <v>1824</v>
      </c>
    </row>
    <row r="13" spans="1:15" s="143" customFormat="1" ht="15.75" customHeight="1" x14ac:dyDescent="0.2">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25">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25">
      <c r="A15" s="310"/>
      <c r="B15" s="144"/>
      <c r="C15" s="144"/>
      <c r="D15" s="144"/>
      <c r="E15" s="144"/>
      <c r="F15" s="345"/>
      <c r="G15" s="345"/>
      <c r="H15" s="345"/>
      <c r="I15" s="345"/>
      <c r="J15" s="345"/>
      <c r="K15" s="144"/>
      <c r="L15" s="144"/>
      <c r="M15" s="144"/>
      <c r="N15" s="144"/>
    </row>
    <row r="16" spans="1:15" s="143" customFormat="1" ht="16.5" customHeight="1" thickTop="1" x14ac:dyDescent="0.2">
      <c r="A16" s="310"/>
      <c r="B16" s="316" t="s">
        <v>1437</v>
      </c>
      <c r="C16" s="317"/>
      <c r="D16" s="318" t="s">
        <v>158</v>
      </c>
      <c r="E16" s="319">
        <v>3</v>
      </c>
      <c r="F16" s="337">
        <f xml:space="preserve"> Outputs!S259</f>
        <v>-5.3795527971370314</v>
      </c>
      <c r="G16" s="337">
        <f xml:space="preserve"> Outputs!T259</f>
        <v>-5.3795527971370314</v>
      </c>
      <c r="H16" s="337">
        <f xml:space="preserve"> Outputs!U259</f>
        <v>-5.3795527971370314</v>
      </c>
      <c r="I16" s="337">
        <f xml:space="preserve"> Outputs!V259</f>
        <v>-5.3795527971370314</v>
      </c>
      <c r="J16" s="346">
        <f xml:space="preserve"> Outputs!W259</f>
        <v>-5.3795527971370314</v>
      </c>
      <c r="L16" s="350" t="s">
        <v>1452</v>
      </c>
      <c r="M16" s="357"/>
      <c r="N16" s="350" t="s">
        <v>1827</v>
      </c>
    </row>
    <row r="17" spans="1:14" s="143" customFormat="1" ht="15.75" customHeight="1" x14ac:dyDescent="0.2">
      <c r="A17" s="310"/>
      <c r="B17" s="320" t="s">
        <v>1438</v>
      </c>
      <c r="C17" s="321"/>
      <c r="D17" s="322" t="s">
        <v>158</v>
      </c>
      <c r="E17" s="322">
        <v>3</v>
      </c>
      <c r="F17" s="339">
        <f xml:space="preserve"> Outputs!S260</f>
        <v>47.922643269407281</v>
      </c>
      <c r="G17" s="339">
        <f xml:space="preserve"> Outputs!T260</f>
        <v>47.922643269407281</v>
      </c>
      <c r="H17" s="339">
        <f xml:space="preserve"> Outputs!U260</f>
        <v>47.922643269407281</v>
      </c>
      <c r="I17" s="339">
        <f xml:space="preserve"> Outputs!V260</f>
        <v>47.922643269407281</v>
      </c>
      <c r="J17" s="347">
        <f xml:space="preserve"> Outputs!W260</f>
        <v>47.922643269407281</v>
      </c>
      <c r="L17" s="351" t="s">
        <v>1453</v>
      </c>
      <c r="M17" s="357"/>
      <c r="N17" s="351" t="s">
        <v>1828</v>
      </c>
    </row>
    <row r="18" spans="1:14" s="143" customFormat="1" ht="15.75" customHeight="1" x14ac:dyDescent="0.2">
      <c r="A18" s="310"/>
      <c r="B18" s="320" t="s">
        <v>1439</v>
      </c>
      <c r="C18" s="321"/>
      <c r="D18" s="322" t="s">
        <v>158</v>
      </c>
      <c r="E18" s="322">
        <v>3</v>
      </c>
      <c r="F18" s="339">
        <f xml:space="preserve"> Outputs!S261</f>
        <v>8.2001271688368202</v>
      </c>
      <c r="G18" s="339">
        <f xml:space="preserve"> Outputs!T261</f>
        <v>8.2001271688368202</v>
      </c>
      <c r="H18" s="339">
        <f xml:space="preserve"> Outputs!U261</f>
        <v>8.2001271688368202</v>
      </c>
      <c r="I18" s="339">
        <f xml:space="preserve"> Outputs!V261</f>
        <v>8.2001271688368202</v>
      </c>
      <c r="J18" s="347">
        <f xml:space="preserve"> Outputs!W261</f>
        <v>8.2001271688368202</v>
      </c>
      <c r="L18" s="351" t="s">
        <v>1454</v>
      </c>
      <c r="M18" s="357"/>
      <c r="N18" s="351" t="s">
        <v>1829</v>
      </c>
    </row>
    <row r="19" spans="1:14" s="143" customFormat="1" ht="15.75" customHeight="1" x14ac:dyDescent="0.2">
      <c r="A19" s="310"/>
      <c r="B19" s="320" t="s">
        <v>1440</v>
      </c>
      <c r="C19" s="321"/>
      <c r="D19" s="322" t="s">
        <v>158</v>
      </c>
      <c r="E19" s="322">
        <v>3</v>
      </c>
      <c r="F19" s="339">
        <f xml:space="preserve"> Outputs!S262</f>
        <v>-2.7291150596495264</v>
      </c>
      <c r="G19" s="339">
        <f xml:space="preserve"> Outputs!T262</f>
        <v>-2.7291150596495264</v>
      </c>
      <c r="H19" s="339">
        <f xml:space="preserve"> Outputs!U262</f>
        <v>-2.7291150596495264</v>
      </c>
      <c r="I19" s="339">
        <f xml:space="preserve"> Outputs!V262</f>
        <v>-2.7291150596495264</v>
      </c>
      <c r="J19" s="347">
        <f xml:space="preserve"> Outputs!W262</f>
        <v>-2.7291150596495264</v>
      </c>
      <c r="L19" s="351" t="s">
        <v>1455</v>
      </c>
      <c r="M19" s="357"/>
      <c r="N19" s="351" t="s">
        <v>1830</v>
      </c>
    </row>
    <row r="20" spans="1:14" s="143" customFormat="1" ht="15.75" customHeight="1" x14ac:dyDescent="0.2">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25">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25">
      <c r="A22" s="310"/>
      <c r="B22" s="144"/>
      <c r="C22" s="144"/>
      <c r="D22" s="144"/>
      <c r="E22" s="144"/>
      <c r="F22" s="345"/>
      <c r="G22" s="345"/>
      <c r="H22" s="345"/>
      <c r="I22" s="345"/>
      <c r="J22" s="345"/>
      <c r="K22" s="144"/>
    </row>
    <row r="23" spans="1:14" s="143" customFormat="1" ht="16.5" thickTop="1" x14ac:dyDescent="0.2">
      <c r="A23" s="310"/>
      <c r="B23" s="332" t="s">
        <v>1833</v>
      </c>
      <c r="C23" s="329"/>
      <c r="D23" s="333" t="s">
        <v>158</v>
      </c>
      <c r="E23" s="333">
        <v>3</v>
      </c>
      <c r="F23" s="404"/>
      <c r="G23" s="404"/>
      <c r="H23" s="404"/>
      <c r="I23" s="404"/>
      <c r="J23" s="405"/>
      <c r="K23" s="144"/>
      <c r="L23" s="354" t="s">
        <v>1834</v>
      </c>
      <c r="M23" s="358"/>
      <c r="N23" s="354" t="s">
        <v>1835</v>
      </c>
    </row>
    <row r="24" spans="1:14" s="143" customFormat="1" ht="15.75" x14ac:dyDescent="0.2">
      <c r="A24" s="310"/>
      <c r="B24" s="330" t="s">
        <v>1836</v>
      </c>
      <c r="C24" s="336"/>
      <c r="D24" s="309" t="s">
        <v>158</v>
      </c>
      <c r="E24" s="309">
        <v>3</v>
      </c>
      <c r="F24" s="406"/>
      <c r="G24" s="406"/>
      <c r="H24" s="406"/>
      <c r="I24" s="406"/>
      <c r="J24" s="407"/>
      <c r="K24" s="144"/>
      <c r="L24" s="355" t="s">
        <v>1837</v>
      </c>
      <c r="M24" s="358"/>
      <c r="N24" s="355" t="s">
        <v>1838</v>
      </c>
    </row>
    <row r="25" spans="1:14" s="143" customFormat="1" ht="15.75" x14ac:dyDescent="0.2">
      <c r="A25" s="310"/>
      <c r="B25" s="330" t="s">
        <v>1839</v>
      </c>
      <c r="C25" s="336"/>
      <c r="D25" s="309" t="s">
        <v>158</v>
      </c>
      <c r="E25" s="309">
        <v>3</v>
      </c>
      <c r="F25" s="406"/>
      <c r="G25" s="406"/>
      <c r="H25" s="406"/>
      <c r="I25" s="406"/>
      <c r="J25" s="407"/>
      <c r="K25" s="144"/>
      <c r="L25" s="355" t="s">
        <v>1840</v>
      </c>
      <c r="M25" s="358"/>
      <c r="N25" s="355" t="s">
        <v>1841</v>
      </c>
    </row>
    <row r="26" spans="1:14" s="143" customFormat="1" ht="15.75" x14ac:dyDescent="0.2">
      <c r="A26" s="310"/>
      <c r="B26" s="330" t="s">
        <v>1842</v>
      </c>
      <c r="C26" s="336"/>
      <c r="D26" s="309" t="s">
        <v>158</v>
      </c>
      <c r="E26" s="309">
        <v>3</v>
      </c>
      <c r="F26" s="406"/>
      <c r="G26" s="406"/>
      <c r="H26" s="406"/>
      <c r="I26" s="406"/>
      <c r="J26" s="407"/>
      <c r="K26" s="144"/>
      <c r="L26" s="355" t="s">
        <v>1843</v>
      </c>
      <c r="M26" s="358"/>
      <c r="N26" s="355" t="s">
        <v>1844</v>
      </c>
    </row>
    <row r="27" spans="1:14" s="143" customFormat="1" ht="15.75" x14ac:dyDescent="0.2">
      <c r="A27" s="310"/>
      <c r="B27" s="330" t="s">
        <v>1845</v>
      </c>
      <c r="C27" s="336"/>
      <c r="D27" s="309" t="s">
        <v>158</v>
      </c>
      <c r="E27" s="309">
        <v>3</v>
      </c>
      <c r="F27" s="406"/>
      <c r="G27" s="406"/>
      <c r="H27" s="406"/>
      <c r="I27" s="406"/>
      <c r="J27" s="407"/>
      <c r="K27" s="144"/>
      <c r="L27" s="355" t="s">
        <v>1846</v>
      </c>
      <c r="M27" s="358"/>
      <c r="N27" s="355" t="s">
        <v>1847</v>
      </c>
    </row>
    <row r="28" spans="1:14" s="143" customFormat="1" ht="16.5" thickBot="1" x14ac:dyDescent="0.25">
      <c r="A28" s="310"/>
      <c r="B28" s="334" t="s">
        <v>1848</v>
      </c>
      <c r="C28" s="331"/>
      <c r="D28" s="335" t="s">
        <v>158</v>
      </c>
      <c r="E28" s="335">
        <v>3</v>
      </c>
      <c r="F28" s="408"/>
      <c r="G28" s="408"/>
      <c r="H28" s="408"/>
      <c r="I28" s="408"/>
      <c r="J28" s="409"/>
      <c r="K28" s="144"/>
      <c r="L28" s="356" t="s">
        <v>1849</v>
      </c>
      <c r="M28" s="358"/>
      <c r="N28" s="356" t="s">
        <v>1850</v>
      </c>
    </row>
    <row r="29" spans="1:14" s="143" customFormat="1" ht="6.75" customHeight="1" thickTop="1" thickBot="1" x14ac:dyDescent="0.25">
      <c r="A29" s="310"/>
      <c r="B29" s="144"/>
      <c r="C29" s="144"/>
      <c r="D29" s="144"/>
      <c r="E29" s="144"/>
      <c r="F29" s="345"/>
      <c r="G29" s="345"/>
      <c r="H29" s="345"/>
      <c r="I29" s="345"/>
      <c r="J29" s="345"/>
      <c r="K29" s="144"/>
    </row>
    <row r="30" spans="1:14" s="143" customFormat="1" ht="16.5" customHeight="1" thickTop="1" x14ac:dyDescent="0.2">
      <c r="A30" s="310"/>
      <c r="B30" s="316" t="s">
        <v>1851</v>
      </c>
      <c r="C30" s="317"/>
      <c r="D30" s="318" t="s">
        <v>158</v>
      </c>
      <c r="E30" s="319">
        <v>3</v>
      </c>
      <c r="F30" s="404"/>
      <c r="G30" s="404"/>
      <c r="H30" s="404"/>
      <c r="I30" s="404"/>
      <c r="J30" s="405"/>
      <c r="L30" s="350" t="s">
        <v>1852</v>
      </c>
      <c r="M30" s="357"/>
      <c r="N30" s="350" t="s">
        <v>1853</v>
      </c>
    </row>
    <row r="31" spans="1:14" s="143" customFormat="1" ht="15.75" customHeight="1" x14ac:dyDescent="0.2">
      <c r="A31" s="310"/>
      <c r="B31" s="320" t="s">
        <v>1854</v>
      </c>
      <c r="C31" s="321"/>
      <c r="D31" s="322" t="s">
        <v>158</v>
      </c>
      <c r="E31" s="322">
        <v>3</v>
      </c>
      <c r="F31" s="406"/>
      <c r="G31" s="406"/>
      <c r="H31" s="406"/>
      <c r="I31" s="406"/>
      <c r="J31" s="407"/>
      <c r="L31" s="351" t="s">
        <v>1855</v>
      </c>
      <c r="M31" s="357"/>
      <c r="N31" s="351" t="s">
        <v>1856</v>
      </c>
    </row>
    <row r="32" spans="1:14" s="143" customFormat="1" ht="15.75" customHeight="1" x14ac:dyDescent="0.2">
      <c r="A32" s="310"/>
      <c r="B32" s="320" t="s">
        <v>1857</v>
      </c>
      <c r="C32" s="321"/>
      <c r="D32" s="322" t="s">
        <v>158</v>
      </c>
      <c r="E32" s="322">
        <v>3</v>
      </c>
      <c r="F32" s="406"/>
      <c r="G32" s="406"/>
      <c r="H32" s="406"/>
      <c r="I32" s="406"/>
      <c r="J32" s="407"/>
      <c r="L32" s="351" t="s">
        <v>1858</v>
      </c>
      <c r="M32" s="357"/>
      <c r="N32" s="351" t="s">
        <v>1859</v>
      </c>
    </row>
    <row r="33" spans="1:14" s="143" customFormat="1" ht="15.75" customHeight="1" x14ac:dyDescent="0.2">
      <c r="A33" s="310"/>
      <c r="B33" s="320" t="s">
        <v>1860</v>
      </c>
      <c r="C33" s="321"/>
      <c r="D33" s="322" t="s">
        <v>158</v>
      </c>
      <c r="E33" s="322">
        <v>3</v>
      </c>
      <c r="F33" s="406"/>
      <c r="G33" s="406"/>
      <c r="H33" s="406"/>
      <c r="I33" s="406"/>
      <c r="J33" s="407"/>
      <c r="L33" s="351" t="s">
        <v>1861</v>
      </c>
      <c r="M33" s="357"/>
      <c r="N33" s="351" t="s">
        <v>1862</v>
      </c>
    </row>
    <row r="34" spans="1:14" s="143" customFormat="1" ht="15.75" customHeight="1" x14ac:dyDescent="0.2">
      <c r="A34" s="310"/>
      <c r="B34" s="320" t="s">
        <v>1863</v>
      </c>
      <c r="C34" s="324"/>
      <c r="D34" s="322" t="s">
        <v>158</v>
      </c>
      <c r="E34" s="322">
        <v>3</v>
      </c>
      <c r="F34" s="406"/>
      <c r="G34" s="406"/>
      <c r="H34" s="406"/>
      <c r="I34" s="406"/>
      <c r="J34" s="407"/>
      <c r="L34" s="352" t="s">
        <v>1864</v>
      </c>
      <c r="M34" s="357"/>
      <c r="N34" s="352" t="s">
        <v>1865</v>
      </c>
    </row>
    <row r="35" spans="1:14" s="143" customFormat="1" ht="16.5" customHeight="1" thickBot="1" x14ac:dyDescent="0.25">
      <c r="A35" s="310"/>
      <c r="B35" s="325" t="s">
        <v>1866</v>
      </c>
      <c r="C35" s="326"/>
      <c r="D35" s="327" t="s">
        <v>158</v>
      </c>
      <c r="E35" s="327">
        <v>3</v>
      </c>
      <c r="F35" s="408"/>
      <c r="G35" s="408"/>
      <c r="H35" s="408"/>
      <c r="I35" s="408"/>
      <c r="J35" s="409"/>
      <c r="L35" s="353" t="s">
        <v>1867</v>
      </c>
      <c r="M35" s="357"/>
      <c r="N35" s="353" t="s">
        <v>1868</v>
      </c>
    </row>
    <row r="36" spans="1:14" s="143" customFormat="1" ht="6.75" customHeight="1" thickTop="1" thickBot="1" x14ac:dyDescent="0.25">
      <c r="A36" s="310"/>
      <c r="B36" s="144"/>
      <c r="C36" s="144"/>
      <c r="D36" s="144"/>
      <c r="E36" s="144"/>
      <c r="F36" s="345"/>
      <c r="G36" s="345"/>
      <c r="H36" s="345"/>
      <c r="I36" s="345"/>
      <c r="J36" s="345"/>
      <c r="K36" s="144"/>
    </row>
    <row r="37" spans="1:14" s="143" customFormat="1" ht="16.5" customHeight="1" thickTop="1" x14ac:dyDescent="0.2">
      <c r="A37" s="310"/>
      <c r="B37" s="316" t="s">
        <v>1443</v>
      </c>
      <c r="C37" s="317"/>
      <c r="D37" s="318" t="s">
        <v>158</v>
      </c>
      <c r="E37" s="319">
        <v>3</v>
      </c>
      <c r="F37" s="337">
        <f xml:space="preserve"> Outputs!S266</f>
        <v>12.6003194195684</v>
      </c>
      <c r="G37" s="337">
        <f xml:space="preserve"> Outputs!T266</f>
        <v>12.6003194195684</v>
      </c>
      <c r="H37" s="337">
        <f xml:space="preserve"> Outputs!U266</f>
        <v>12.6003194195684</v>
      </c>
      <c r="I37" s="337">
        <f xml:space="preserve"> Outputs!V266</f>
        <v>12.6003194195684</v>
      </c>
      <c r="J37" s="338">
        <f xml:space="preserve"> Outputs!W266</f>
        <v>12.6003194195684</v>
      </c>
      <c r="L37" s="350" t="s">
        <v>1458</v>
      </c>
      <c r="M37" s="357"/>
      <c r="N37" s="350" t="s">
        <v>1869</v>
      </c>
    </row>
    <row r="38" spans="1:14" s="143" customFormat="1" ht="16.5" customHeight="1" thickBot="1" x14ac:dyDescent="0.25">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2">
      <c r="A39" s="310"/>
      <c r="B39" s="144"/>
      <c r="C39" s="144"/>
      <c r="D39" s="144"/>
      <c r="E39" s="144"/>
      <c r="F39" s="144"/>
      <c r="G39" s="144"/>
      <c r="H39" s="144"/>
      <c r="I39" s="144"/>
      <c r="J39" s="144"/>
      <c r="K39" s="144"/>
    </row>
    <row r="40" spans="1:14" ht="15" customHeight="1" x14ac:dyDescent="0.2"/>
    <row r="41" spans="1:14" ht="14.25" customHeight="1" x14ac:dyDescent="0.2"/>
    <row r="42" spans="1:14" ht="14.25" customHeight="1" x14ac:dyDescent="0.2"/>
    <row r="43" spans="1:14" ht="14.25" customHeight="1" x14ac:dyDescent="0.2"/>
    <row r="44" spans="1:14" ht="14.25" customHeight="1" x14ac:dyDescent="0.2"/>
    <row r="45" spans="1:14" ht="14.25" customHeight="1" x14ac:dyDescent="0.2"/>
    <row r="46" spans="1:14" ht="14.25" customHeight="1" x14ac:dyDescent="0.2"/>
    <row r="47" spans="1:14" ht="14.25" customHeight="1" x14ac:dyDescent="0.2"/>
    <row r="48" spans="1:14" ht="14.25" customHeight="1" x14ac:dyDescent="0.2"/>
    <row r="49" ht="14.25" customHeight="1" x14ac:dyDescent="0.2"/>
    <row r="50" ht="14.25" customHeight="1" x14ac:dyDescent="0.2"/>
    <row r="5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80" spans="1:1" hidden="1" x14ac:dyDescent="0.2">
      <c r="A80" s="145"/>
    </row>
    <row r="81" spans="1:1" hidden="1" x14ac:dyDescent="0.2">
      <c r="A81" s="145"/>
    </row>
    <row r="82" spans="1:1" hidden="1" x14ac:dyDescent="0.2">
      <c r="A82" s="145"/>
    </row>
    <row r="83" spans="1:1" hidden="1" x14ac:dyDescent="0.2">
      <c r="A83" s="145"/>
    </row>
    <row r="86" spans="1:1" hidden="1" x14ac:dyDescent="0.2">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Public</Classification>
    <_dlc_DocId xmlns="95360981-546e-4f39-af6b-5758d549268d">4F5WJJKREEPS-593839736-466</_dlc_DocId>
    <_dlc_DocIdUrl xmlns="95360981-546e-4f39-af6b-5758d549268d">
      <Url>https://uusp/uu/PR24/_layouts/15/DocIdRedir.aspx?ID=4F5WJJKREEPS-593839736-466</Url>
      <Description>4F5WJJKREEPS-593839736-466</Description>
    </_dlc_DocIdUrl>
  </documentManagement>
</p:properties>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ABC12B5542C7A469DC867D42C8577F0" ma:contentTypeVersion="1" ma:contentTypeDescription="Create a new document." ma:contentTypeScope="" ma:versionID="b663512712b45f84e39581d238f658f6">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F01BB1-0846-4965-8690-A2206A369BDC}">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10fd1dd0-12bc-415b-b205-4bce87655aa0"/>
    <ds:schemaRef ds:uri="http://www.w3.org/XML/1998/namespace"/>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2C20A7A4-0D9A-40A8-AF1B-12048DAD24E0}">
  <ds:schemaRefs>
    <ds:schemaRef ds:uri="http://schemas.microsoft.com/sharepoint/events"/>
  </ds:schemaRefs>
</ds:datastoreItem>
</file>

<file path=customXml/itemProps4.xml><?xml version="1.0" encoding="utf-8"?>
<ds:datastoreItem xmlns:ds="http://schemas.openxmlformats.org/officeDocument/2006/customXml" ds:itemID="{0C04683D-C756-44A8-8B05-EF9F4EF1EB64}">
  <ds:schemaRefs>
    <ds:schemaRef ds:uri="http://schemas.microsoft.com/sharepoint/v3/contenttype/forms"/>
  </ds:schemaRefs>
</ds:datastoreItem>
</file>

<file path=customXml/itemProps5.xml><?xml version="1.0" encoding="utf-8"?>
<ds:datastoreItem xmlns:ds="http://schemas.openxmlformats.org/officeDocument/2006/customXml" ds:itemID="{469FC619-8A28-4496-A0DF-E34819B207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2023-09-05T12:21:38Z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0x010100DABC12B5542C7A469DC867D42C8577F0</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y fmtid="{D5CDD505-2E9C-101B-9397-08002B2CF9AE}" pid="34" name="_dlc_DocIdItemGuid">
    <vt:lpwstr>6ce5a1ef-6ddb-495e-b05a-75c08a351f11</vt:lpwstr>
  </property>
</Properties>
</file>